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SST\Desktop\"/>
    </mc:Choice>
  </mc:AlternateContent>
  <bookViews>
    <workbookView xWindow="0" yWindow="0" windowWidth="25170" windowHeight="11820" activeTab="2"/>
  </bookViews>
  <sheets>
    <sheet name="TABLAS DE PONDERACION " sheetId="3" r:id="rId1"/>
    <sheet name="CONTROL DE CAMBIOS" sheetId="12" r:id="rId2"/>
    <sheet name="MATRIZ DE PELIGROS" sheetId="1" r:id="rId3"/>
    <sheet name="IDENTIFICACIÓN DE PELIGROS " sheetId="2" state="hidden" r:id="rId4"/>
    <sheet name="Hoja2" sheetId="15" state="hidden" r:id="rId5"/>
    <sheet name="LISTA_PELIGROS" sheetId="4" state="hidden" r:id="rId6"/>
    <sheet name="RESUMEN" sheetId="5" state="hidden" r:id="rId7"/>
    <sheet name="Hoja3" sheetId="8" state="hidden" r:id="rId8"/>
    <sheet name="Hoja4" sheetId="9" state="hidden" r:id="rId9"/>
    <sheet name="Cargos" sheetId="13" state="hidden" r:id="rId10"/>
  </sheets>
  <definedNames>
    <definedName name="_xlnm._FilterDatabase" localSheetId="2" hidden="1">'MATRIZ DE PELIGROS'!$H$31:$AJ$31</definedName>
    <definedName name="_xlnm.Print_Area" localSheetId="1">'CONTROL DE CAMBIOS'!$A$1:$F$93</definedName>
    <definedName name="_xlnm.Print_Area" localSheetId="2">'MATRIZ DE PELIGROS'!$A$1:$AJ$238</definedName>
    <definedName name="_xlnm.Print_Area" localSheetId="6">RESUMEN!$A$1:$D$28</definedName>
    <definedName name="_xlnm.Print_Titles" localSheetId="1">'CONTROL DE CAMBIOS'!$1:$2</definedName>
    <definedName name="_xlnm.Print_Titles" localSheetId="2">'MATRIZ DE PELIGROS'!$1:$6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P15" i="1" l="1"/>
  <c r="S15" i="1" s="1"/>
  <c r="R15" i="1"/>
  <c r="V15" i="1"/>
  <c r="P16" i="1"/>
  <c r="R16" i="1"/>
  <c r="V16" i="1"/>
  <c r="P17" i="1"/>
  <c r="S17" i="1" s="1"/>
  <c r="R17" i="1"/>
  <c r="V17" i="1"/>
  <c r="P18" i="1"/>
  <c r="S18" i="1" s="1"/>
  <c r="R18" i="1"/>
  <c r="V18" i="1"/>
  <c r="P19" i="1"/>
  <c r="R19" i="1"/>
  <c r="V19" i="1"/>
  <c r="P20" i="1"/>
  <c r="S20" i="1" s="1"/>
  <c r="R20" i="1"/>
  <c r="V20" i="1"/>
  <c r="P21" i="1"/>
  <c r="S21" i="1" s="1"/>
  <c r="R21" i="1"/>
  <c r="V21" i="1"/>
  <c r="P22" i="1"/>
  <c r="S22" i="1" s="1"/>
  <c r="R22" i="1"/>
  <c r="V22" i="1"/>
  <c r="P23" i="1"/>
  <c r="S23" i="1" s="1"/>
  <c r="R23" i="1"/>
  <c r="V23" i="1"/>
  <c r="P24" i="1"/>
  <c r="R24" i="1"/>
  <c r="V24" i="1"/>
  <c r="P25" i="1"/>
  <c r="R25" i="1"/>
  <c r="V25" i="1"/>
  <c r="P26" i="1"/>
  <c r="S26" i="1" s="1"/>
  <c r="R26" i="1"/>
  <c r="V26" i="1"/>
  <c r="P27" i="1"/>
  <c r="R27" i="1"/>
  <c r="V27" i="1"/>
  <c r="P28" i="1"/>
  <c r="R28" i="1"/>
  <c r="V28" i="1"/>
  <c r="P29" i="1"/>
  <c r="S29" i="1" s="1"/>
  <c r="R29" i="1"/>
  <c r="V29" i="1"/>
  <c r="P30" i="1"/>
  <c r="R30" i="1"/>
  <c r="V30" i="1"/>
  <c r="P31" i="1"/>
  <c r="R31" i="1"/>
  <c r="V31" i="1"/>
  <c r="P32" i="1"/>
  <c r="R32" i="1"/>
  <c r="V32" i="1"/>
  <c r="P33" i="1"/>
  <c r="R33" i="1"/>
  <c r="V33" i="1"/>
  <c r="P34" i="1"/>
  <c r="R34" i="1"/>
  <c r="V34" i="1"/>
  <c r="P35" i="1"/>
  <c r="S35" i="1" s="1"/>
  <c r="R35" i="1"/>
  <c r="V35" i="1"/>
  <c r="P8" i="1"/>
  <c r="R8" i="1"/>
  <c r="V8" i="1"/>
  <c r="P9" i="1"/>
  <c r="R9" i="1"/>
  <c r="V9" i="1"/>
  <c r="P10" i="1"/>
  <c r="S10" i="1" s="1"/>
  <c r="T10" i="1" s="1"/>
  <c r="R10" i="1"/>
  <c r="V10" i="1"/>
  <c r="P11" i="1"/>
  <c r="S11" i="1" s="1"/>
  <c r="T11" i="1" s="1"/>
  <c r="R11" i="1"/>
  <c r="V11" i="1"/>
  <c r="P12" i="1"/>
  <c r="R12" i="1"/>
  <c r="V12" i="1"/>
  <c r="Q8" i="15"/>
  <c r="Q7" i="15"/>
  <c r="E352" i="15"/>
  <c r="E351" i="15"/>
  <c r="E350" i="15"/>
  <c r="E349" i="15"/>
  <c r="E348" i="15"/>
  <c r="E347" i="15"/>
  <c r="E346" i="15"/>
  <c r="E345" i="15"/>
  <c r="E344" i="15"/>
  <c r="E343" i="15"/>
  <c r="E342" i="15"/>
  <c r="E341" i="15"/>
  <c r="E340" i="15"/>
  <c r="E339" i="15"/>
  <c r="E338" i="15"/>
  <c r="E337" i="15"/>
  <c r="E336" i="15"/>
  <c r="E335" i="15"/>
  <c r="E334" i="15"/>
  <c r="E333" i="15"/>
  <c r="E332" i="15"/>
  <c r="E331" i="15"/>
  <c r="E330" i="15"/>
  <c r="E329" i="15"/>
  <c r="E328" i="15"/>
  <c r="E327" i="15"/>
  <c r="E326" i="15"/>
  <c r="E325" i="15"/>
  <c r="E324" i="15"/>
  <c r="E323" i="15"/>
  <c r="E322" i="15"/>
  <c r="E321" i="15"/>
  <c r="E320" i="15"/>
  <c r="E319" i="15"/>
  <c r="E318" i="15"/>
  <c r="E317" i="15"/>
  <c r="E316" i="15"/>
  <c r="E315" i="15"/>
  <c r="E314" i="15"/>
  <c r="E313" i="15"/>
  <c r="E312" i="15"/>
  <c r="E311" i="15"/>
  <c r="E310" i="15"/>
  <c r="E309" i="15"/>
  <c r="E308" i="15"/>
  <c r="E307" i="15"/>
  <c r="E306" i="15"/>
  <c r="Q288" i="15"/>
  <c r="Q287" i="15"/>
  <c r="Q286" i="15"/>
  <c r="Q285" i="15"/>
  <c r="Q284" i="15"/>
  <c r="Q283" i="15"/>
  <c r="Q282" i="15"/>
  <c r="Q281" i="15"/>
  <c r="Q280" i="15"/>
  <c r="Q279" i="15"/>
  <c r="Q278" i="15"/>
  <c r="Q277" i="15"/>
  <c r="Q276" i="15"/>
  <c r="Q275" i="15"/>
  <c r="Q274" i="15"/>
  <c r="Q273" i="15"/>
  <c r="Q272" i="15"/>
  <c r="Q271" i="15"/>
  <c r="Q270" i="15"/>
  <c r="Q269" i="15"/>
  <c r="Q268" i="15"/>
  <c r="Q267" i="15"/>
  <c r="Q266" i="15"/>
  <c r="Q265" i="15"/>
  <c r="Q264" i="15"/>
  <c r="Q263" i="15"/>
  <c r="Q262" i="15"/>
  <c r="Q261" i="15"/>
  <c r="Q260" i="15"/>
  <c r="Q259" i="15"/>
  <c r="Q258" i="15"/>
  <c r="Q257" i="15"/>
  <c r="Q256" i="15"/>
  <c r="Q255" i="15"/>
  <c r="Q254" i="15"/>
  <c r="Q253" i="15"/>
  <c r="Q252" i="15"/>
  <c r="Q251" i="15"/>
  <c r="G251" i="15"/>
  <c r="Q250" i="15"/>
  <c r="G250" i="15"/>
  <c r="Q249" i="15"/>
  <c r="G249" i="15"/>
  <c r="Q248" i="15"/>
  <c r="G248" i="15"/>
  <c r="Q247" i="15"/>
  <c r="G247" i="15"/>
  <c r="Q246" i="15"/>
  <c r="G246" i="15"/>
  <c r="Q245" i="15"/>
  <c r="G245" i="15"/>
  <c r="Q244" i="15"/>
  <c r="G244" i="15"/>
  <c r="Q243" i="15"/>
  <c r="G243" i="15"/>
  <c r="Q242" i="15"/>
  <c r="G242" i="15"/>
  <c r="Q241" i="15"/>
  <c r="G241" i="15"/>
  <c r="Q240" i="15"/>
  <c r="G240" i="15"/>
  <c r="Q239" i="15"/>
  <c r="G239" i="15"/>
  <c r="Q238" i="15"/>
  <c r="G238" i="15"/>
  <c r="Q237" i="15"/>
  <c r="G237" i="15"/>
  <c r="Q236" i="15"/>
  <c r="G236" i="15"/>
  <c r="Q235" i="15"/>
  <c r="G235" i="15"/>
  <c r="Q234" i="15"/>
  <c r="G234" i="15"/>
  <c r="Q233" i="15"/>
  <c r="G233" i="15"/>
  <c r="Q232" i="15"/>
  <c r="G232" i="15"/>
  <c r="Q231" i="15"/>
  <c r="G231" i="15"/>
  <c r="Q230" i="15"/>
  <c r="G230" i="15"/>
  <c r="Q229" i="15"/>
  <c r="G229" i="15"/>
  <c r="Q228" i="15"/>
  <c r="G228" i="15"/>
  <c r="Q227" i="15"/>
  <c r="G227" i="15"/>
  <c r="Q226" i="15"/>
  <c r="G226" i="15"/>
  <c r="Q225" i="15"/>
  <c r="G225" i="15"/>
  <c r="Q224" i="15"/>
  <c r="G224" i="15"/>
  <c r="Q223" i="15"/>
  <c r="G223" i="15"/>
  <c r="Q222" i="15"/>
  <c r="G222" i="15"/>
  <c r="Q221" i="15"/>
  <c r="G221" i="15"/>
  <c r="Q220" i="15"/>
  <c r="G220" i="15"/>
  <c r="Q219" i="15"/>
  <c r="G219" i="15"/>
  <c r="Q218" i="15"/>
  <c r="G218" i="15"/>
  <c r="Q217" i="15"/>
  <c r="G217" i="15"/>
  <c r="Q216" i="15"/>
  <c r="G216" i="15"/>
  <c r="Q215" i="15"/>
  <c r="G215" i="15"/>
  <c r="Q214" i="15"/>
  <c r="G214" i="15"/>
  <c r="Q213" i="15"/>
  <c r="G213" i="15"/>
  <c r="Q212" i="15"/>
  <c r="G212" i="15"/>
  <c r="Q211" i="15"/>
  <c r="G211" i="15"/>
  <c r="Q210" i="15"/>
  <c r="G210" i="15"/>
  <c r="Q209" i="15"/>
  <c r="G209" i="15"/>
  <c r="Q208" i="15"/>
  <c r="G208" i="15"/>
  <c r="Q207" i="15"/>
  <c r="G207" i="15"/>
  <c r="Q206" i="15"/>
  <c r="G206" i="15"/>
  <c r="Q205" i="15"/>
  <c r="G205" i="15"/>
  <c r="Q204" i="15"/>
  <c r="G204" i="15"/>
  <c r="Q203" i="15"/>
  <c r="G203" i="15"/>
  <c r="Q202" i="15"/>
  <c r="G202" i="15"/>
  <c r="Q201" i="15"/>
  <c r="G201" i="15"/>
  <c r="Q200" i="15"/>
  <c r="G200" i="15"/>
  <c r="Q199" i="15"/>
  <c r="G199" i="15"/>
  <c r="Q198" i="15"/>
  <c r="G198" i="15"/>
  <c r="Q197" i="15"/>
  <c r="G197" i="15"/>
  <c r="Q196" i="15"/>
  <c r="G196" i="15"/>
  <c r="Q195" i="15"/>
  <c r="G195" i="15"/>
  <c r="Q194" i="15"/>
  <c r="G194" i="15"/>
  <c r="Q193" i="15"/>
  <c r="G193" i="15"/>
  <c r="Q192" i="15"/>
  <c r="G192" i="15"/>
  <c r="Q191" i="15"/>
  <c r="G191" i="15"/>
  <c r="Q190" i="15"/>
  <c r="G190" i="15"/>
  <c r="Q189" i="15"/>
  <c r="G189" i="15"/>
  <c r="Q188" i="15"/>
  <c r="G188" i="15"/>
  <c r="Q187" i="15"/>
  <c r="G187" i="15"/>
  <c r="Q186" i="15"/>
  <c r="G186" i="15"/>
  <c r="Q185" i="15"/>
  <c r="G185" i="15"/>
  <c r="Q184" i="15"/>
  <c r="G184" i="15"/>
  <c r="Q183" i="15"/>
  <c r="G183" i="15"/>
  <c r="Q182" i="15"/>
  <c r="G182" i="15"/>
  <c r="Q181" i="15"/>
  <c r="G181" i="15"/>
  <c r="Q180" i="15"/>
  <c r="G180" i="15"/>
  <c r="Q179" i="15"/>
  <c r="G179" i="15"/>
  <c r="Q178" i="15"/>
  <c r="G178" i="15"/>
  <c r="Q177" i="15"/>
  <c r="G177" i="15"/>
  <c r="Q176" i="15"/>
  <c r="G176" i="15"/>
  <c r="Q175" i="15"/>
  <c r="G175" i="15"/>
  <c r="Q174" i="15"/>
  <c r="G174" i="15"/>
  <c r="Q173" i="15"/>
  <c r="G173" i="15"/>
  <c r="Q172" i="15"/>
  <c r="G172" i="15"/>
  <c r="Q171" i="15"/>
  <c r="G171" i="15"/>
  <c r="Q170" i="15"/>
  <c r="G170" i="15"/>
  <c r="Q169" i="15"/>
  <c r="G169" i="15"/>
  <c r="Q168" i="15"/>
  <c r="G168" i="15"/>
  <c r="Q167" i="15"/>
  <c r="G167" i="15"/>
  <c r="Q166" i="15"/>
  <c r="G166" i="15"/>
  <c r="Q165" i="15"/>
  <c r="G165" i="15"/>
  <c r="Q164" i="15"/>
  <c r="G164" i="15"/>
  <c r="Q163" i="15"/>
  <c r="G163" i="15"/>
  <c r="Q162" i="15"/>
  <c r="G162" i="15"/>
  <c r="Q161" i="15"/>
  <c r="G161" i="15"/>
  <c r="Q160" i="15"/>
  <c r="G160" i="15"/>
  <c r="Q159" i="15"/>
  <c r="G159" i="15"/>
  <c r="Q158" i="15"/>
  <c r="G158" i="15"/>
  <c r="Q157" i="15"/>
  <c r="G157" i="15"/>
  <c r="Q156" i="15"/>
  <c r="G156" i="15"/>
  <c r="Q155" i="15"/>
  <c r="G155" i="15"/>
  <c r="Q154" i="15"/>
  <c r="G154" i="15"/>
  <c r="Q153" i="15"/>
  <c r="G153" i="15"/>
  <c r="Q152" i="15"/>
  <c r="G152" i="15"/>
  <c r="Q151" i="15"/>
  <c r="G151" i="15"/>
  <c r="Q150" i="15"/>
  <c r="Q149" i="15"/>
  <c r="AV148" i="15"/>
  <c r="AW148" i="15" s="1"/>
  <c r="AR148" i="15"/>
  <c r="AP148" i="15"/>
  <c r="AS148" i="15" s="1"/>
  <c r="AT148" i="15" s="1"/>
  <c r="W148" i="15"/>
  <c r="X148" i="15" s="1"/>
  <c r="Y148" i="15" s="1"/>
  <c r="S148" i="15"/>
  <c r="Q148" i="15"/>
  <c r="T148" i="15"/>
  <c r="U148" i="15" s="1"/>
  <c r="AV147" i="15"/>
  <c r="AW147" i="15"/>
  <c r="AY147" i="15" s="1"/>
  <c r="AZ147" i="15" s="1"/>
  <c r="AR147" i="15"/>
  <c r="AP147" i="15"/>
  <c r="AS147" i="15"/>
  <c r="AT147" i="15" s="1"/>
  <c r="W147" i="15"/>
  <c r="X147" i="15" s="1"/>
  <c r="S147" i="15"/>
  <c r="Q147" i="15"/>
  <c r="T147" i="15" s="1"/>
  <c r="U147" i="15" s="1"/>
  <c r="AV146" i="15"/>
  <c r="AW146" i="15" s="1"/>
  <c r="AR146" i="15"/>
  <c r="AP146" i="15"/>
  <c r="AS146" i="15" s="1"/>
  <c r="AT146" i="15" s="1"/>
  <c r="W146" i="15"/>
  <c r="X146" i="15" s="1"/>
  <c r="S146" i="15"/>
  <c r="Q146" i="15"/>
  <c r="T146" i="15" s="1"/>
  <c r="U146" i="15" s="1"/>
  <c r="AV145" i="15"/>
  <c r="AW145" i="15" s="1"/>
  <c r="AY145" i="15" s="1"/>
  <c r="AZ145" i="15" s="1"/>
  <c r="AR145" i="15"/>
  <c r="AP145" i="15"/>
  <c r="AS145" i="15" s="1"/>
  <c r="AT145" i="15" s="1"/>
  <c r="W145" i="15"/>
  <c r="X145" i="15" s="1"/>
  <c r="S145" i="15"/>
  <c r="Q145" i="15"/>
  <c r="T145" i="15" s="1"/>
  <c r="U145" i="15" s="1"/>
  <c r="AV144" i="15"/>
  <c r="AW144" i="15" s="1"/>
  <c r="AR144" i="15"/>
  <c r="AP144" i="15"/>
  <c r="AS144" i="15" s="1"/>
  <c r="AT144" i="15" s="1"/>
  <c r="W144" i="15"/>
  <c r="X144" i="15" s="1"/>
  <c r="Y144" i="15" s="1"/>
  <c r="S144" i="15"/>
  <c r="Q144" i="15"/>
  <c r="T144" i="15" s="1"/>
  <c r="U144" i="15" s="1"/>
  <c r="AV143" i="15"/>
  <c r="AW143" i="15"/>
  <c r="AY143" i="15" s="1"/>
  <c r="AZ143" i="15" s="1"/>
  <c r="AR143" i="15"/>
  <c r="AP143" i="15"/>
  <c r="AS143" i="15" s="1"/>
  <c r="AT143" i="15" s="1"/>
  <c r="W143" i="15"/>
  <c r="X143" i="15" s="1"/>
  <c r="S143" i="15"/>
  <c r="Q143" i="15"/>
  <c r="T143" i="15"/>
  <c r="U143" i="15" s="1"/>
  <c r="AV142" i="15"/>
  <c r="AW142" i="15" s="1"/>
  <c r="AX142" i="15" s="1"/>
  <c r="AR142" i="15"/>
  <c r="AP142" i="15"/>
  <c r="AS142" i="15"/>
  <c r="AT142" i="15" s="1"/>
  <c r="W142" i="15"/>
  <c r="X142" i="15" s="1"/>
  <c r="Z142" i="15" s="1"/>
  <c r="AA142" i="15" s="1"/>
  <c r="S142" i="15"/>
  <c r="Q142" i="15"/>
  <c r="T142" i="15"/>
  <c r="U142" i="15"/>
  <c r="AV141" i="15"/>
  <c r="AW141" i="15" s="1"/>
  <c r="AY141" i="15" s="1"/>
  <c r="AZ141" i="15" s="1"/>
  <c r="AR141" i="15"/>
  <c r="AP141" i="15"/>
  <c r="AS141" i="15" s="1"/>
  <c r="AT141" i="15" s="1"/>
  <c r="W141" i="15"/>
  <c r="X141" i="15"/>
  <c r="Y141" i="15" s="1"/>
  <c r="S141" i="15"/>
  <c r="Q141" i="15"/>
  <c r="T141" i="15" s="1"/>
  <c r="U141" i="15" s="1"/>
  <c r="AV140" i="15"/>
  <c r="AW140" i="15" s="1"/>
  <c r="AX140" i="15" s="1"/>
  <c r="AR140" i="15"/>
  <c r="AP140" i="15"/>
  <c r="AS140" i="15" s="1"/>
  <c r="AT140" i="15" s="1"/>
  <c r="W140" i="15"/>
  <c r="X140" i="15" s="1"/>
  <c r="Y140" i="15" s="1"/>
  <c r="S140" i="15"/>
  <c r="Q140" i="15"/>
  <c r="T140" i="15" s="1"/>
  <c r="U140" i="15" s="1"/>
  <c r="AV139" i="15"/>
  <c r="AW139" i="15" s="1"/>
  <c r="AR139" i="15"/>
  <c r="AP139" i="15"/>
  <c r="AS139" i="15" s="1"/>
  <c r="AT139" i="15" s="1"/>
  <c r="W139" i="15"/>
  <c r="X139" i="15" s="1"/>
  <c r="S139" i="15"/>
  <c r="Q139" i="15"/>
  <c r="T139" i="15"/>
  <c r="U139" i="15" s="1"/>
  <c r="AV138" i="15"/>
  <c r="AW138" i="15" s="1"/>
  <c r="AR138" i="15"/>
  <c r="AP138" i="15"/>
  <c r="AS138" i="15" s="1"/>
  <c r="AT138" i="15" s="1"/>
  <c r="W138" i="15"/>
  <c r="X138" i="15"/>
  <c r="Y138" i="15" s="1"/>
  <c r="S138" i="15"/>
  <c r="Q138" i="15"/>
  <c r="T138" i="15" s="1"/>
  <c r="U138" i="15" s="1"/>
  <c r="AV137" i="15"/>
  <c r="AW137" i="15"/>
  <c r="AX137" i="15" s="1"/>
  <c r="AR137" i="15"/>
  <c r="AP137" i="15"/>
  <c r="AS137" i="15" s="1"/>
  <c r="AT137" i="15" s="1"/>
  <c r="W137" i="15"/>
  <c r="X137" i="15" s="1"/>
  <c r="S137" i="15"/>
  <c r="Q137" i="15"/>
  <c r="T137" i="15" s="1"/>
  <c r="U137" i="15" s="1"/>
  <c r="AV136" i="15"/>
  <c r="AW136" i="15" s="1"/>
  <c r="AY136" i="15" s="1"/>
  <c r="AZ136" i="15" s="1"/>
  <c r="AR136" i="15"/>
  <c r="AP136" i="15"/>
  <c r="AS136" i="15" s="1"/>
  <c r="AT136" i="15" s="1"/>
  <c r="W136" i="15"/>
  <c r="X136" i="15"/>
  <c r="Y136" i="15"/>
  <c r="S136" i="15"/>
  <c r="Q136" i="15"/>
  <c r="T136" i="15" s="1"/>
  <c r="U136" i="15" s="1"/>
  <c r="AV135" i="15"/>
  <c r="AW135" i="15"/>
  <c r="AX135" i="15" s="1"/>
  <c r="AR135" i="15"/>
  <c r="AP135" i="15"/>
  <c r="AS135" i="15" s="1"/>
  <c r="AT135" i="15" s="1"/>
  <c r="W135" i="15"/>
  <c r="X135" i="15" s="1"/>
  <c r="Y135" i="15" s="1"/>
  <c r="S135" i="15"/>
  <c r="Q135" i="15"/>
  <c r="T135" i="15" s="1"/>
  <c r="U135" i="15" s="1"/>
  <c r="AV134" i="15"/>
  <c r="AW134" i="15" s="1"/>
  <c r="AR134" i="15"/>
  <c r="AP134" i="15"/>
  <c r="AS134" i="15" s="1"/>
  <c r="AT134" i="15" s="1"/>
  <c r="W134" i="15"/>
  <c r="X134" i="15"/>
  <c r="Y134" i="15" s="1"/>
  <c r="S134" i="15"/>
  <c r="Q134" i="15"/>
  <c r="T134" i="15" s="1"/>
  <c r="U134" i="15" s="1"/>
  <c r="AV133" i="15"/>
  <c r="AW133" i="15"/>
  <c r="AY133" i="15" s="1"/>
  <c r="AZ133" i="15" s="1"/>
  <c r="AR133" i="15"/>
  <c r="AP133" i="15"/>
  <c r="AS133" i="15"/>
  <c r="AT133" i="15" s="1"/>
  <c r="W133" i="15"/>
  <c r="X133" i="15" s="1"/>
  <c r="Y133" i="15" s="1"/>
  <c r="S133" i="15"/>
  <c r="Q133" i="15"/>
  <c r="T133" i="15" s="1"/>
  <c r="U133" i="15" s="1"/>
  <c r="AV132" i="15"/>
  <c r="AW132" i="15" s="1"/>
  <c r="AR132" i="15"/>
  <c r="AP132" i="15"/>
  <c r="AS132" i="15" s="1"/>
  <c r="AT132" i="15" s="1"/>
  <c r="W132" i="15"/>
  <c r="X132" i="15" s="1"/>
  <c r="Y132" i="15" s="1"/>
  <c r="S132" i="15"/>
  <c r="Q132" i="15"/>
  <c r="T132" i="15" s="1"/>
  <c r="U132" i="15" s="1"/>
  <c r="AV131" i="15"/>
  <c r="AW131" i="15" s="1"/>
  <c r="AR131" i="15"/>
  <c r="AP131" i="15"/>
  <c r="AS131" i="15" s="1"/>
  <c r="AT131" i="15" s="1"/>
  <c r="W131" i="15"/>
  <c r="X131" i="15" s="1"/>
  <c r="Z131" i="15" s="1"/>
  <c r="AA131" i="15" s="1"/>
  <c r="S131" i="15"/>
  <c r="Q131" i="15"/>
  <c r="T131" i="15" s="1"/>
  <c r="U131" i="15" s="1"/>
  <c r="AV130" i="15"/>
  <c r="AW130" i="15" s="1"/>
  <c r="AX130" i="15" s="1"/>
  <c r="AR130" i="15"/>
  <c r="AP130" i="15"/>
  <c r="AS130" i="15" s="1"/>
  <c r="AT130" i="15" s="1"/>
  <c r="W130" i="15"/>
  <c r="X130" i="15" s="1"/>
  <c r="S130" i="15"/>
  <c r="Q130" i="15"/>
  <c r="T130" i="15" s="1"/>
  <c r="U130" i="15" s="1"/>
  <c r="AV129" i="15"/>
  <c r="AW129" i="15" s="1"/>
  <c r="AY129" i="15"/>
  <c r="AZ129" i="15" s="1"/>
  <c r="AR129" i="15"/>
  <c r="AP129" i="15"/>
  <c r="AS129" i="15" s="1"/>
  <c r="AT129" i="15" s="1"/>
  <c r="W129" i="15"/>
  <c r="X129" i="15" s="1"/>
  <c r="S129" i="15"/>
  <c r="Q129" i="15"/>
  <c r="T129" i="15" s="1"/>
  <c r="U129" i="15" s="1"/>
  <c r="AV128" i="15"/>
  <c r="AW128" i="15" s="1"/>
  <c r="AR128" i="15"/>
  <c r="AP128" i="15"/>
  <c r="AS128" i="15"/>
  <c r="AT128" i="15" s="1"/>
  <c r="W128" i="15"/>
  <c r="X128" i="15" s="1"/>
  <c r="S128" i="15"/>
  <c r="Q128" i="15"/>
  <c r="T128" i="15" s="1"/>
  <c r="U128" i="15"/>
  <c r="AV127" i="15"/>
  <c r="AW127" i="15" s="1"/>
  <c r="AY127" i="15" s="1"/>
  <c r="AZ127" i="15" s="1"/>
  <c r="AR127" i="15"/>
  <c r="AP127" i="15"/>
  <c r="AS127" i="15" s="1"/>
  <c r="AT127" i="15" s="1"/>
  <c r="W127" i="15"/>
  <c r="X127" i="15"/>
  <c r="Y127" i="15" s="1"/>
  <c r="S127" i="15"/>
  <c r="Q127" i="15"/>
  <c r="T127" i="15" s="1"/>
  <c r="U127" i="15" s="1"/>
  <c r="AV126" i="15"/>
  <c r="AW126" i="15" s="1"/>
  <c r="AX126" i="15" s="1"/>
  <c r="AR126" i="15"/>
  <c r="AP126" i="15"/>
  <c r="AS126" i="15" s="1"/>
  <c r="AT126" i="15" s="1"/>
  <c r="W126" i="15"/>
  <c r="X126" i="15" s="1"/>
  <c r="S126" i="15"/>
  <c r="Q126" i="15"/>
  <c r="T126" i="15" s="1"/>
  <c r="U126" i="15" s="1"/>
  <c r="AV125" i="15"/>
  <c r="AW125" i="15" s="1"/>
  <c r="AY125" i="15" s="1"/>
  <c r="AZ125" i="15" s="1"/>
  <c r="AR125" i="15"/>
  <c r="AP125" i="15"/>
  <c r="AS125" i="15"/>
  <c r="AT125" i="15" s="1"/>
  <c r="W125" i="15"/>
  <c r="X125" i="15" s="1"/>
  <c r="Z125" i="15" s="1"/>
  <c r="AA125" i="15" s="1"/>
  <c r="S125" i="15"/>
  <c r="Q125" i="15"/>
  <c r="T125" i="15" s="1"/>
  <c r="U125" i="15" s="1"/>
  <c r="AV124" i="15"/>
  <c r="AW124" i="15" s="1"/>
  <c r="AR124" i="15"/>
  <c r="AP124" i="15"/>
  <c r="AS124" i="15" s="1"/>
  <c r="AT124" i="15" s="1"/>
  <c r="W124" i="15"/>
  <c r="X124" i="15"/>
  <c r="Y124" i="15" s="1"/>
  <c r="S124" i="15"/>
  <c r="Q124" i="15"/>
  <c r="T124" i="15" s="1"/>
  <c r="U124" i="15" s="1"/>
  <c r="AV123" i="15"/>
  <c r="AW123" i="15" s="1"/>
  <c r="AY123" i="15" s="1"/>
  <c r="AZ123" i="15" s="1"/>
  <c r="AR123" i="15"/>
  <c r="AP123" i="15"/>
  <c r="AS123" i="15" s="1"/>
  <c r="AT123" i="15" s="1"/>
  <c r="W123" i="15"/>
  <c r="X123" i="15" s="1"/>
  <c r="S123" i="15"/>
  <c r="Q123" i="15"/>
  <c r="T123" i="15" s="1"/>
  <c r="U123" i="15" s="1"/>
  <c r="AV122" i="15"/>
  <c r="AW122" i="15" s="1"/>
  <c r="AR122" i="15"/>
  <c r="AP122" i="15"/>
  <c r="AS122" i="15"/>
  <c r="AT122" i="15" s="1"/>
  <c r="W122" i="15"/>
  <c r="X122" i="15"/>
  <c r="Y122" i="15" s="1"/>
  <c r="S122" i="15"/>
  <c r="Q122" i="15"/>
  <c r="T122" i="15" s="1"/>
  <c r="U122" i="15" s="1"/>
  <c r="AV121" i="15"/>
  <c r="AW121" i="15" s="1"/>
  <c r="AY121" i="15" s="1"/>
  <c r="AZ121" i="15" s="1"/>
  <c r="AR121" i="15"/>
  <c r="AP121" i="15"/>
  <c r="AS121" i="15" s="1"/>
  <c r="AT121" i="15" s="1"/>
  <c r="W121" i="15"/>
  <c r="X121" i="15" s="1"/>
  <c r="S121" i="15"/>
  <c r="Q121" i="15"/>
  <c r="T121" i="15" s="1"/>
  <c r="U121" i="15" s="1"/>
  <c r="AV120" i="15"/>
  <c r="AW120" i="15" s="1"/>
  <c r="AY120" i="15" s="1"/>
  <c r="AZ120" i="15" s="1"/>
  <c r="AR120" i="15"/>
  <c r="AP120" i="15"/>
  <c r="AS120" i="15" s="1"/>
  <c r="AT120" i="15" s="1"/>
  <c r="W120" i="15"/>
  <c r="X120" i="15" s="1"/>
  <c r="Y120" i="15" s="1"/>
  <c r="S120" i="15"/>
  <c r="Q120" i="15"/>
  <c r="T120" i="15" s="1"/>
  <c r="U120" i="15" s="1"/>
  <c r="AV119" i="15"/>
  <c r="AW119" i="15"/>
  <c r="AR119" i="15"/>
  <c r="AP119" i="15"/>
  <c r="AS119" i="15" s="1"/>
  <c r="AT119" i="15" s="1"/>
  <c r="W119" i="15"/>
  <c r="X119" i="15" s="1"/>
  <c r="Y119" i="15" s="1"/>
  <c r="S119" i="15"/>
  <c r="Q119" i="15"/>
  <c r="T119" i="15"/>
  <c r="U119" i="15" s="1"/>
  <c r="AV118" i="15"/>
  <c r="AW118" i="15" s="1"/>
  <c r="AX118" i="15" s="1"/>
  <c r="AR118" i="15"/>
  <c r="AP118" i="15"/>
  <c r="AS118" i="15" s="1"/>
  <c r="AT118" i="15" s="1"/>
  <c r="W118" i="15"/>
  <c r="X118" i="15" s="1"/>
  <c r="Y118" i="15" s="1"/>
  <c r="S118" i="15"/>
  <c r="Q118" i="15"/>
  <c r="T118" i="15"/>
  <c r="U118" i="15"/>
  <c r="AV117" i="15"/>
  <c r="AW117" i="15" s="1"/>
  <c r="AR117" i="15"/>
  <c r="AP117" i="15"/>
  <c r="AS117" i="15" s="1"/>
  <c r="AT117" i="15" s="1"/>
  <c r="W117" i="15"/>
  <c r="X117" i="15" s="1"/>
  <c r="S117" i="15"/>
  <c r="Q117" i="15"/>
  <c r="T117" i="15" s="1"/>
  <c r="U117" i="15" s="1"/>
  <c r="AV116" i="15"/>
  <c r="AW116" i="15" s="1"/>
  <c r="AX116" i="15" s="1"/>
  <c r="AR116" i="15"/>
  <c r="AP116" i="15"/>
  <c r="AS116" i="15" s="1"/>
  <c r="AT116" i="15" s="1"/>
  <c r="W116" i="15"/>
  <c r="X116" i="15" s="1"/>
  <c r="S116" i="15"/>
  <c r="Q116" i="15"/>
  <c r="T116" i="15" s="1"/>
  <c r="U116" i="15" s="1"/>
  <c r="AV115" i="15"/>
  <c r="AW115" i="15" s="1"/>
  <c r="AX115" i="15" s="1"/>
  <c r="AR115" i="15"/>
  <c r="AP115" i="15"/>
  <c r="AS115" i="15" s="1"/>
  <c r="AT115" i="15" s="1"/>
  <c r="W115" i="15"/>
  <c r="X115" i="15" s="1"/>
  <c r="S115" i="15"/>
  <c r="Q115" i="15"/>
  <c r="T115" i="15" s="1"/>
  <c r="U115" i="15" s="1"/>
  <c r="AV114" i="15"/>
  <c r="AW114" i="15"/>
  <c r="AX114" i="15" s="1"/>
  <c r="AR114" i="15"/>
  <c r="AP114" i="15"/>
  <c r="AS114" i="15" s="1"/>
  <c r="AT114" i="15" s="1"/>
  <c r="W114" i="15"/>
  <c r="X114" i="15" s="1"/>
  <c r="Y114" i="15" s="1"/>
  <c r="S114" i="15"/>
  <c r="Q114" i="15"/>
  <c r="T114" i="15" s="1"/>
  <c r="U114" i="15" s="1"/>
  <c r="AV113" i="15"/>
  <c r="AW113" i="15" s="1"/>
  <c r="AY113" i="15" s="1"/>
  <c r="AZ113" i="15" s="1"/>
  <c r="AR113" i="15"/>
  <c r="AP113" i="15"/>
  <c r="AS113" i="15" s="1"/>
  <c r="AT113" i="15" s="1"/>
  <c r="W113" i="15"/>
  <c r="X113" i="15" s="1"/>
  <c r="Y113" i="15" s="1"/>
  <c r="S113" i="15"/>
  <c r="Q113" i="15"/>
  <c r="T113" i="15"/>
  <c r="U113" i="15" s="1"/>
  <c r="AV112" i="15"/>
  <c r="AW112" i="15"/>
  <c r="AR112" i="15"/>
  <c r="AP112" i="15"/>
  <c r="AS112" i="15" s="1"/>
  <c r="AT112" i="15" s="1"/>
  <c r="W112" i="15"/>
  <c r="X112" i="15" s="1"/>
  <c r="S112" i="15"/>
  <c r="Q112" i="15"/>
  <c r="T112" i="15" s="1"/>
  <c r="U112" i="15" s="1"/>
  <c r="AV111" i="15"/>
  <c r="AW111" i="15"/>
  <c r="AY111" i="15" s="1"/>
  <c r="AZ111" i="15" s="1"/>
  <c r="AR111" i="15"/>
  <c r="AP111" i="15"/>
  <c r="AS111" i="15" s="1"/>
  <c r="AT111" i="15" s="1"/>
  <c r="W111" i="15"/>
  <c r="X111" i="15" s="1"/>
  <c r="S111" i="15"/>
  <c r="Q111" i="15"/>
  <c r="T111" i="15" s="1"/>
  <c r="U111" i="15" s="1"/>
  <c r="AV110" i="15"/>
  <c r="AW110" i="15" s="1"/>
  <c r="AR110" i="15"/>
  <c r="AP110" i="15"/>
  <c r="AS110" i="15" s="1"/>
  <c r="AT110" i="15" s="1"/>
  <c r="W110" i="15"/>
  <c r="X110" i="15" s="1"/>
  <c r="Y110" i="15" s="1"/>
  <c r="S110" i="15"/>
  <c r="Q110" i="15"/>
  <c r="T110" i="15" s="1"/>
  <c r="U110" i="15" s="1"/>
  <c r="AV109" i="15"/>
  <c r="AW109" i="15"/>
  <c r="AY109" i="15" s="1"/>
  <c r="AZ109" i="15" s="1"/>
  <c r="AR109" i="15"/>
  <c r="AP109" i="15"/>
  <c r="AS109" i="15" s="1"/>
  <c r="AT109" i="15" s="1"/>
  <c r="W109" i="15"/>
  <c r="X109" i="15" s="1"/>
  <c r="S109" i="15"/>
  <c r="Q109" i="15"/>
  <c r="T109" i="15" s="1"/>
  <c r="U109" i="15" s="1"/>
  <c r="AV108" i="15"/>
  <c r="AW108" i="15"/>
  <c r="AY108" i="15" s="1"/>
  <c r="AZ108" i="15" s="1"/>
  <c r="AR108" i="15"/>
  <c r="AP108" i="15"/>
  <c r="AS108" i="15" s="1"/>
  <c r="AT108" i="15" s="1"/>
  <c r="W108" i="15"/>
  <c r="X108" i="15" s="1"/>
  <c r="S108" i="15"/>
  <c r="Q108" i="15"/>
  <c r="T108" i="15" s="1"/>
  <c r="U108" i="15" s="1"/>
  <c r="AV107" i="15"/>
  <c r="AW107" i="15" s="1"/>
  <c r="AY107" i="15" s="1"/>
  <c r="AZ107" i="15" s="1"/>
  <c r="AR107" i="15"/>
  <c r="AP107" i="15"/>
  <c r="AS107" i="15" s="1"/>
  <c r="AT107" i="15" s="1"/>
  <c r="W107" i="15"/>
  <c r="X107" i="15" s="1"/>
  <c r="S107" i="15"/>
  <c r="Q107" i="15"/>
  <c r="T107" i="15" s="1"/>
  <c r="U107" i="15" s="1"/>
  <c r="AV106" i="15"/>
  <c r="AW106" i="15" s="1"/>
  <c r="AX106" i="15" s="1"/>
  <c r="AR106" i="15"/>
  <c r="AP106" i="15"/>
  <c r="AS106" i="15" s="1"/>
  <c r="AT106" i="15" s="1"/>
  <c r="W106" i="15"/>
  <c r="X106" i="15" s="1"/>
  <c r="Y106" i="15" s="1"/>
  <c r="S106" i="15"/>
  <c r="Q106" i="15"/>
  <c r="T106" i="15" s="1"/>
  <c r="U106" i="15" s="1"/>
  <c r="AV105" i="15"/>
  <c r="AW105" i="15" s="1"/>
  <c r="AR105" i="15"/>
  <c r="AP105" i="15"/>
  <c r="AS105" i="15" s="1"/>
  <c r="AT105" i="15" s="1"/>
  <c r="W105" i="15"/>
  <c r="X105" i="15" s="1"/>
  <c r="S105" i="15"/>
  <c r="Q105" i="15"/>
  <c r="T105" i="15" s="1"/>
  <c r="U105" i="15" s="1"/>
  <c r="AV104" i="15"/>
  <c r="AW104" i="15" s="1"/>
  <c r="AR104" i="15"/>
  <c r="AP104" i="15"/>
  <c r="AS104" i="15" s="1"/>
  <c r="AT104" i="15" s="1"/>
  <c r="W104" i="15"/>
  <c r="X104" i="15" s="1"/>
  <c r="S104" i="15"/>
  <c r="Q104" i="15"/>
  <c r="T104" i="15" s="1"/>
  <c r="U104" i="15" s="1"/>
  <c r="AV103" i="15"/>
  <c r="AW103" i="15" s="1"/>
  <c r="AY103" i="15" s="1"/>
  <c r="AZ103" i="15" s="1"/>
  <c r="AR103" i="15"/>
  <c r="AP103" i="15"/>
  <c r="AS103" i="15" s="1"/>
  <c r="AT103" i="15" s="1"/>
  <c r="W103" i="15"/>
  <c r="X103" i="15"/>
  <c r="Y103" i="15" s="1"/>
  <c r="S103" i="15"/>
  <c r="Q103" i="15"/>
  <c r="T103" i="15" s="1"/>
  <c r="U103" i="15" s="1"/>
  <c r="AV102" i="15"/>
  <c r="AW102" i="15" s="1"/>
  <c r="AR102" i="15"/>
  <c r="AP102" i="15"/>
  <c r="AS102" i="15" s="1"/>
  <c r="AT102" i="15" s="1"/>
  <c r="W102" i="15"/>
  <c r="X102" i="15" s="1"/>
  <c r="Y102" i="15" s="1"/>
  <c r="S102" i="15"/>
  <c r="Q102" i="15"/>
  <c r="T102" i="15"/>
  <c r="U102" i="15" s="1"/>
  <c r="AV101" i="15"/>
  <c r="AW101" i="15" s="1"/>
  <c r="AY101" i="15" s="1"/>
  <c r="AZ101" i="15" s="1"/>
  <c r="AR101" i="15"/>
  <c r="AP101" i="15"/>
  <c r="AS101" i="15"/>
  <c r="AT101" i="15" s="1"/>
  <c r="W101" i="15"/>
  <c r="X101" i="15" s="1"/>
  <c r="Z101" i="15" s="1"/>
  <c r="AA101" i="15" s="1"/>
  <c r="S101" i="15"/>
  <c r="Q101" i="15"/>
  <c r="T101" i="15"/>
  <c r="U101" i="15"/>
  <c r="AV100" i="15"/>
  <c r="AW100" i="15" s="1"/>
  <c r="AR100" i="15"/>
  <c r="AP100" i="15"/>
  <c r="AS100" i="15" s="1"/>
  <c r="AT100" i="15" s="1"/>
  <c r="W100" i="15"/>
  <c r="X100" i="15" s="1"/>
  <c r="S100" i="15"/>
  <c r="Q100" i="15"/>
  <c r="T100" i="15" s="1"/>
  <c r="U100" i="15" s="1"/>
  <c r="AV99" i="15"/>
  <c r="AW99" i="15"/>
  <c r="AR99" i="15"/>
  <c r="AP99" i="15"/>
  <c r="AS99" i="15" s="1"/>
  <c r="AT99" i="15" s="1"/>
  <c r="W99" i="15"/>
  <c r="X99" i="15" s="1"/>
  <c r="Z99" i="15" s="1"/>
  <c r="AA99" i="15" s="1"/>
  <c r="S99" i="15"/>
  <c r="Q99" i="15"/>
  <c r="T99" i="15" s="1"/>
  <c r="U99" i="15" s="1"/>
  <c r="AV98" i="15"/>
  <c r="AW98" i="15" s="1"/>
  <c r="AX98" i="15" s="1"/>
  <c r="AR98" i="15"/>
  <c r="AP98" i="15"/>
  <c r="AS98" i="15" s="1"/>
  <c r="AT98" i="15" s="1"/>
  <c r="W98" i="15"/>
  <c r="X98" i="15" s="1"/>
  <c r="Y98" i="15" s="1"/>
  <c r="S98" i="15"/>
  <c r="Q98" i="15"/>
  <c r="T98" i="15" s="1"/>
  <c r="U98" i="15" s="1"/>
  <c r="AV97" i="15"/>
  <c r="AW97" i="15"/>
  <c r="AY97" i="15" s="1"/>
  <c r="AZ97" i="15" s="1"/>
  <c r="AR97" i="15"/>
  <c r="AP97" i="15"/>
  <c r="AS97" i="15" s="1"/>
  <c r="AT97" i="15" s="1"/>
  <c r="W97" i="15"/>
  <c r="X97" i="15" s="1"/>
  <c r="S97" i="15"/>
  <c r="Q97" i="15"/>
  <c r="T97" i="15"/>
  <c r="U97" i="15" s="1"/>
  <c r="AV96" i="15"/>
  <c r="AW96" i="15" s="1"/>
  <c r="AR96" i="15"/>
  <c r="AP96" i="15"/>
  <c r="AS96" i="15" s="1"/>
  <c r="AT96" i="15" s="1"/>
  <c r="W96" i="15"/>
  <c r="X96" i="15" s="1"/>
  <c r="Y96" i="15" s="1"/>
  <c r="S96" i="15"/>
  <c r="Q96" i="15"/>
  <c r="T96" i="15" s="1"/>
  <c r="U96" i="15" s="1"/>
  <c r="AV95" i="15"/>
  <c r="AW95" i="15" s="1"/>
  <c r="AR95" i="15"/>
  <c r="AP95" i="15"/>
  <c r="AS95" i="15" s="1"/>
  <c r="AT95" i="15" s="1"/>
  <c r="W95" i="15"/>
  <c r="X95" i="15" s="1"/>
  <c r="Y95" i="15" s="1"/>
  <c r="S95" i="15"/>
  <c r="Q95" i="15"/>
  <c r="T95" i="15" s="1"/>
  <c r="U95" i="15" s="1"/>
  <c r="AV94" i="15"/>
  <c r="AW94" i="15" s="1"/>
  <c r="AR94" i="15"/>
  <c r="AP94" i="15"/>
  <c r="AS94" i="15" s="1"/>
  <c r="AT94" i="15" s="1"/>
  <c r="W94" i="15"/>
  <c r="X94" i="15" s="1"/>
  <c r="Y94" i="15" s="1"/>
  <c r="S94" i="15"/>
  <c r="Q94" i="15"/>
  <c r="T94" i="15" s="1"/>
  <c r="U94" i="15" s="1"/>
  <c r="AV93" i="15"/>
  <c r="AW93" i="15" s="1"/>
  <c r="AR93" i="15"/>
  <c r="AP93" i="15"/>
  <c r="AS93" i="15" s="1"/>
  <c r="AT93" i="15" s="1"/>
  <c r="W93" i="15"/>
  <c r="X93" i="15"/>
  <c r="Y93" i="15" s="1"/>
  <c r="S93" i="15"/>
  <c r="Q93" i="15"/>
  <c r="T93" i="15" s="1"/>
  <c r="U93" i="15" s="1"/>
  <c r="AV92" i="15"/>
  <c r="AW92" i="15"/>
  <c r="AY92" i="15" s="1"/>
  <c r="AZ92" i="15" s="1"/>
  <c r="AR92" i="15"/>
  <c r="AP92" i="15"/>
  <c r="AS92" i="15" s="1"/>
  <c r="AT92" i="15" s="1"/>
  <c r="W92" i="15"/>
  <c r="X92" i="15"/>
  <c r="Y92" i="15" s="1"/>
  <c r="S92" i="15"/>
  <c r="Q92" i="15"/>
  <c r="T92" i="15"/>
  <c r="U92" i="15" s="1"/>
  <c r="AV91" i="15"/>
  <c r="AW91" i="15" s="1"/>
  <c r="AR91" i="15"/>
  <c r="AP91" i="15"/>
  <c r="AS91" i="15" s="1"/>
  <c r="AT91" i="15" s="1"/>
  <c r="W91" i="15"/>
  <c r="X91" i="15"/>
  <c r="Z91" i="15" s="1"/>
  <c r="AA91" i="15" s="1"/>
  <c r="S91" i="15"/>
  <c r="Q91" i="15"/>
  <c r="T91" i="15" s="1"/>
  <c r="U91" i="15"/>
  <c r="W90" i="15"/>
  <c r="X90" i="15" s="1"/>
  <c r="Y90" i="15" s="1"/>
  <c r="S90" i="15"/>
  <c r="Q90" i="15"/>
  <c r="T90" i="15" s="1"/>
  <c r="U90" i="15" s="1"/>
  <c r="W89" i="15"/>
  <c r="X89" i="15" s="1"/>
  <c r="S89" i="15"/>
  <c r="Q89" i="15"/>
  <c r="T89" i="15"/>
  <c r="U89" i="15" s="1"/>
  <c r="AV88" i="15"/>
  <c r="AW88" i="15" s="1"/>
  <c r="AR88" i="15"/>
  <c r="AP88" i="15"/>
  <c r="AS88" i="15" s="1"/>
  <c r="AT88" i="15" s="1"/>
  <c r="W88" i="15"/>
  <c r="X88" i="15"/>
  <c r="S88" i="15"/>
  <c r="Q88" i="15"/>
  <c r="T88" i="15" s="1"/>
  <c r="U88" i="15" s="1"/>
  <c r="AV87" i="15"/>
  <c r="AW87" i="15" s="1"/>
  <c r="AR87" i="15"/>
  <c r="AP87" i="15"/>
  <c r="AS87" i="15" s="1"/>
  <c r="AT87" i="15" s="1"/>
  <c r="W87" i="15"/>
  <c r="X87" i="15" s="1"/>
  <c r="S87" i="15"/>
  <c r="Q87" i="15"/>
  <c r="T87" i="15" s="1"/>
  <c r="U87" i="15" s="1"/>
  <c r="AV86" i="15"/>
  <c r="AW86" i="15" s="1"/>
  <c r="AR86" i="15"/>
  <c r="AP86" i="15"/>
  <c r="AS86" i="15" s="1"/>
  <c r="AT86" i="15" s="1"/>
  <c r="W86" i="15"/>
  <c r="X86" i="15" s="1"/>
  <c r="Y86" i="15" s="1"/>
  <c r="S86" i="15"/>
  <c r="Q86" i="15"/>
  <c r="T86" i="15"/>
  <c r="U86" i="15" s="1"/>
  <c r="AV85" i="15"/>
  <c r="AW85" i="15" s="1"/>
  <c r="AR85" i="15"/>
  <c r="AP85" i="15"/>
  <c r="AS85" i="15" s="1"/>
  <c r="AT85" i="15" s="1"/>
  <c r="W85" i="15"/>
  <c r="X85" i="15" s="1"/>
  <c r="S85" i="15"/>
  <c r="Q85" i="15"/>
  <c r="T85" i="15"/>
  <c r="U85" i="15" s="1"/>
  <c r="AV84" i="15"/>
  <c r="AW84" i="15" s="1"/>
  <c r="AX84" i="15" s="1"/>
  <c r="AR84" i="15"/>
  <c r="AP84" i="15"/>
  <c r="AS84" i="15" s="1"/>
  <c r="AT84" i="15" s="1"/>
  <c r="W84" i="15"/>
  <c r="X84" i="15" s="1"/>
  <c r="S84" i="15"/>
  <c r="Q84" i="15"/>
  <c r="T84" i="15" s="1"/>
  <c r="U84" i="15" s="1"/>
  <c r="AV83" i="15"/>
  <c r="AW83" i="15" s="1"/>
  <c r="AR83" i="15"/>
  <c r="AP83" i="15"/>
  <c r="AS83" i="15" s="1"/>
  <c r="AT83" i="15" s="1"/>
  <c r="W83" i="15"/>
  <c r="X83" i="15" s="1"/>
  <c r="S83" i="15"/>
  <c r="Q83" i="15"/>
  <c r="T83" i="15" s="1"/>
  <c r="U83" i="15" s="1"/>
  <c r="AV82" i="15"/>
  <c r="AW82" i="15" s="1"/>
  <c r="AX82" i="15" s="1"/>
  <c r="AR82" i="15"/>
  <c r="AP82" i="15"/>
  <c r="AS82" i="15" s="1"/>
  <c r="AT82" i="15" s="1"/>
  <c r="W82" i="15"/>
  <c r="X82" i="15" s="1"/>
  <c r="S82" i="15"/>
  <c r="Q82" i="15"/>
  <c r="T82" i="15" s="1"/>
  <c r="U82" i="15" s="1"/>
  <c r="AV81" i="15"/>
  <c r="AW81" i="15" s="1"/>
  <c r="AR81" i="15"/>
  <c r="AP81" i="15"/>
  <c r="AS81" i="15" s="1"/>
  <c r="AT81" i="15" s="1"/>
  <c r="W81" i="15"/>
  <c r="X81" i="15" s="1"/>
  <c r="Y81" i="15" s="1"/>
  <c r="S81" i="15"/>
  <c r="Q81" i="15"/>
  <c r="T81" i="15" s="1"/>
  <c r="U81" i="15" s="1"/>
  <c r="AV80" i="15"/>
  <c r="AW80" i="15" s="1"/>
  <c r="AY80" i="15" s="1"/>
  <c r="AZ80" i="15" s="1"/>
  <c r="AR80" i="15"/>
  <c r="AP80" i="15"/>
  <c r="AS80" i="15" s="1"/>
  <c r="AT80" i="15" s="1"/>
  <c r="W80" i="15"/>
  <c r="X80" i="15" s="1"/>
  <c r="Z80" i="15" s="1"/>
  <c r="AA80" i="15" s="1"/>
  <c r="S80" i="15"/>
  <c r="Q80" i="15"/>
  <c r="T80" i="15" s="1"/>
  <c r="U80" i="15" s="1"/>
  <c r="AV79" i="15"/>
  <c r="AW79" i="15" s="1"/>
  <c r="AR79" i="15"/>
  <c r="AP79" i="15"/>
  <c r="AS79" i="15" s="1"/>
  <c r="AT79" i="15" s="1"/>
  <c r="W79" i="15"/>
  <c r="X79" i="15" s="1"/>
  <c r="S79" i="15"/>
  <c r="Q79" i="15"/>
  <c r="T79" i="15" s="1"/>
  <c r="U79" i="15" s="1"/>
  <c r="AV78" i="15"/>
  <c r="AW78" i="15" s="1"/>
  <c r="AY78" i="15" s="1"/>
  <c r="AZ78" i="15" s="1"/>
  <c r="AR78" i="15"/>
  <c r="AP78" i="15"/>
  <c r="AS78" i="15" s="1"/>
  <c r="AT78" i="15" s="1"/>
  <c r="W78" i="15"/>
  <c r="X78" i="15" s="1"/>
  <c r="Y78" i="15" s="1"/>
  <c r="S78" i="15"/>
  <c r="Q78" i="15"/>
  <c r="T78" i="15"/>
  <c r="U78" i="15" s="1"/>
  <c r="AV77" i="15"/>
  <c r="AW77" i="15" s="1"/>
  <c r="AR77" i="15"/>
  <c r="AP77" i="15"/>
  <c r="AS77" i="15" s="1"/>
  <c r="AT77" i="15" s="1"/>
  <c r="W77" i="15"/>
  <c r="X77" i="15" s="1"/>
  <c r="S77" i="15"/>
  <c r="Q77" i="15"/>
  <c r="T77" i="15" s="1"/>
  <c r="U77" i="15" s="1"/>
  <c r="AV76" i="15"/>
  <c r="AW76" i="15"/>
  <c r="AY76" i="15" s="1"/>
  <c r="AZ76" i="15" s="1"/>
  <c r="AR76" i="15"/>
  <c r="AP76" i="15"/>
  <c r="AS76" i="15" s="1"/>
  <c r="AT76" i="15" s="1"/>
  <c r="W76" i="15"/>
  <c r="X76" i="15" s="1"/>
  <c r="S76" i="15"/>
  <c r="Q76" i="15"/>
  <c r="T76" i="15" s="1"/>
  <c r="U76" i="15" s="1"/>
  <c r="AV75" i="15"/>
  <c r="AW75" i="15" s="1"/>
  <c r="AX75" i="15" s="1"/>
  <c r="AR75" i="15"/>
  <c r="AP75" i="15"/>
  <c r="AS75" i="15" s="1"/>
  <c r="AT75" i="15" s="1"/>
  <c r="W75" i="15"/>
  <c r="X75" i="15" s="1"/>
  <c r="S75" i="15"/>
  <c r="Q75" i="15"/>
  <c r="T75" i="15" s="1"/>
  <c r="U75" i="15" s="1"/>
  <c r="AV74" i="15"/>
  <c r="AW74" i="15" s="1"/>
  <c r="AR74" i="15"/>
  <c r="AP74" i="15"/>
  <c r="AS74" i="15" s="1"/>
  <c r="AT74" i="15" s="1"/>
  <c r="W74" i="15"/>
  <c r="X74" i="15" s="1"/>
  <c r="Z74" i="15" s="1"/>
  <c r="AA74" i="15" s="1"/>
  <c r="S74" i="15"/>
  <c r="Q74" i="15"/>
  <c r="T74" i="15" s="1"/>
  <c r="U74" i="15" s="1"/>
  <c r="AV73" i="15"/>
  <c r="AW73" i="15" s="1"/>
  <c r="AR73" i="15"/>
  <c r="AP73" i="15"/>
  <c r="AS73" i="15" s="1"/>
  <c r="AT73" i="15" s="1"/>
  <c r="W73" i="15"/>
  <c r="X73" i="15" s="1"/>
  <c r="S73" i="15"/>
  <c r="Q73" i="15"/>
  <c r="T73" i="15" s="1"/>
  <c r="U73" i="15" s="1"/>
  <c r="AV72" i="15"/>
  <c r="AW72" i="15" s="1"/>
  <c r="AY72" i="15" s="1"/>
  <c r="AZ72" i="15" s="1"/>
  <c r="AR72" i="15"/>
  <c r="AP72" i="15"/>
  <c r="AS72" i="15" s="1"/>
  <c r="AT72" i="15" s="1"/>
  <c r="W72" i="15"/>
  <c r="X72" i="15" s="1"/>
  <c r="S72" i="15"/>
  <c r="Q72" i="15"/>
  <c r="T72" i="15"/>
  <c r="U72" i="15" s="1"/>
  <c r="AV71" i="15"/>
  <c r="AW71" i="15" s="1"/>
  <c r="AR71" i="15"/>
  <c r="AP71" i="15"/>
  <c r="AS71" i="15" s="1"/>
  <c r="AT71" i="15" s="1"/>
  <c r="W71" i="15"/>
  <c r="X71" i="15" s="1"/>
  <c r="S71" i="15"/>
  <c r="Q71" i="15"/>
  <c r="T71" i="15" s="1"/>
  <c r="U71" i="15" s="1"/>
  <c r="AV70" i="15"/>
  <c r="AW70" i="15" s="1"/>
  <c r="AR70" i="15"/>
  <c r="AP70" i="15"/>
  <c r="AS70" i="15" s="1"/>
  <c r="AT70" i="15" s="1"/>
  <c r="W70" i="15"/>
  <c r="X70" i="15" s="1"/>
  <c r="Z70" i="15" s="1"/>
  <c r="AA70" i="15" s="1"/>
  <c r="S70" i="15"/>
  <c r="Q70" i="15"/>
  <c r="T70" i="15" s="1"/>
  <c r="U70" i="15" s="1"/>
  <c r="AV69" i="15"/>
  <c r="AW69" i="15" s="1"/>
  <c r="AX69" i="15" s="1"/>
  <c r="AR69" i="15"/>
  <c r="AP69" i="15"/>
  <c r="AS69" i="15"/>
  <c r="AT69" i="15" s="1"/>
  <c r="W69" i="15"/>
  <c r="X69" i="15" s="1"/>
  <c r="S69" i="15"/>
  <c r="Q69" i="15"/>
  <c r="T69" i="15" s="1"/>
  <c r="U69" i="15" s="1"/>
  <c r="AV68" i="15"/>
  <c r="AW68" i="15" s="1"/>
  <c r="AR68" i="15"/>
  <c r="AP68" i="15"/>
  <c r="AS68" i="15" s="1"/>
  <c r="AT68" i="15" s="1"/>
  <c r="W68" i="15"/>
  <c r="X68" i="15" s="1"/>
  <c r="S68" i="15"/>
  <c r="Q68" i="15"/>
  <c r="T68" i="15" s="1"/>
  <c r="U68" i="15" s="1"/>
  <c r="W67" i="15"/>
  <c r="X67" i="15" s="1"/>
  <c r="Y67" i="15" s="1"/>
  <c r="S67" i="15"/>
  <c r="Q67" i="15"/>
  <c r="W66" i="15"/>
  <c r="S66" i="15"/>
  <c r="Q66" i="15"/>
  <c r="W65" i="15"/>
  <c r="S65" i="15"/>
  <c r="Q65" i="15"/>
  <c r="T65" i="15" s="1"/>
  <c r="W64" i="15"/>
  <c r="S64" i="15"/>
  <c r="Q64" i="15"/>
  <c r="T64" i="15" s="1"/>
  <c r="U64" i="15" s="1"/>
  <c r="W63" i="15"/>
  <c r="S63" i="15"/>
  <c r="T63" i="15" s="1"/>
  <c r="Q63" i="15"/>
  <c r="W62" i="15"/>
  <c r="S62" i="15"/>
  <c r="Q62" i="15"/>
  <c r="T62" i="15" s="1"/>
  <c r="U62" i="15" s="1"/>
  <c r="W61" i="15"/>
  <c r="S61" i="15"/>
  <c r="Q61" i="15"/>
  <c r="T61" i="15" s="1"/>
  <c r="W60" i="15"/>
  <c r="S60" i="15"/>
  <c r="Q60" i="15"/>
  <c r="T60" i="15" s="1"/>
  <c r="W59" i="15"/>
  <c r="S59" i="15"/>
  <c r="Q59" i="15"/>
  <c r="W58" i="15"/>
  <c r="S58" i="15"/>
  <c r="Q58" i="15"/>
  <c r="W57" i="15"/>
  <c r="S57" i="15"/>
  <c r="Q57" i="15"/>
  <c r="W56" i="15"/>
  <c r="S56" i="15"/>
  <c r="Q56" i="15"/>
  <c r="W55" i="15"/>
  <c r="S55" i="15"/>
  <c r="Q55" i="15"/>
  <c r="T55" i="15"/>
  <c r="U55" i="15" s="1"/>
  <c r="W54" i="15"/>
  <c r="S54" i="15"/>
  <c r="Q54" i="15"/>
  <c r="T54" i="15"/>
  <c r="U54" i="15" s="1"/>
  <c r="W53" i="15"/>
  <c r="S53" i="15"/>
  <c r="Q53" i="15"/>
  <c r="W52" i="15"/>
  <c r="S52" i="15"/>
  <c r="Q52" i="15"/>
  <c r="W51" i="15"/>
  <c r="S51" i="15"/>
  <c r="Q51" i="15"/>
  <c r="W50" i="15"/>
  <c r="S50" i="15"/>
  <c r="Q50" i="15"/>
  <c r="T50" i="15" s="1"/>
  <c r="U50" i="15" s="1"/>
  <c r="W49" i="15"/>
  <c r="S49" i="15"/>
  <c r="Q49" i="15"/>
  <c r="W48" i="15"/>
  <c r="S48" i="15"/>
  <c r="Q48" i="15"/>
  <c r="W47" i="15"/>
  <c r="S47" i="15"/>
  <c r="T47" i="15" s="1"/>
  <c r="X47" i="15" s="1"/>
  <c r="Q47" i="15"/>
  <c r="W46" i="15"/>
  <c r="S46" i="15"/>
  <c r="Q46" i="15"/>
  <c r="T46" i="15" s="1"/>
  <c r="X46" i="15" s="1"/>
  <c r="W45" i="15"/>
  <c r="S45" i="15"/>
  <c r="Q45" i="15"/>
  <c r="W44" i="15"/>
  <c r="S44" i="15"/>
  <c r="Q44" i="15"/>
  <c r="T44" i="15" s="1"/>
  <c r="U44" i="15" s="1"/>
  <c r="W43" i="15"/>
  <c r="S43" i="15"/>
  <c r="Q43" i="15"/>
  <c r="T43" i="15" s="1"/>
  <c r="U43" i="15" s="1"/>
  <c r="W42" i="15"/>
  <c r="S42" i="15"/>
  <c r="T42" i="15" s="1"/>
  <c r="Q42" i="15"/>
  <c r="W41" i="15"/>
  <c r="S41" i="15"/>
  <c r="Q41" i="15"/>
  <c r="T41" i="15" s="1"/>
  <c r="W40" i="15"/>
  <c r="S40" i="15"/>
  <c r="Q40" i="15"/>
  <c r="W39" i="15"/>
  <c r="S39" i="15"/>
  <c r="Q39" i="15"/>
  <c r="T39" i="15" s="1"/>
  <c r="W38" i="15"/>
  <c r="S38" i="15"/>
  <c r="Q38" i="15"/>
  <c r="W37" i="15"/>
  <c r="S37" i="15"/>
  <c r="Q37" i="15"/>
  <c r="T37" i="15" s="1"/>
  <c r="U37" i="15" s="1"/>
  <c r="W36" i="15"/>
  <c r="S36" i="15"/>
  <c r="Q36" i="15"/>
  <c r="T36" i="15" s="1"/>
  <c r="U36" i="15" s="1"/>
  <c r="W35" i="15"/>
  <c r="S35" i="15"/>
  <c r="Q35" i="15"/>
  <c r="W34" i="15"/>
  <c r="S34" i="15"/>
  <c r="T34" i="15" s="1"/>
  <c r="Q34" i="15"/>
  <c r="W33" i="15"/>
  <c r="X33" i="15" s="1"/>
  <c r="Y33" i="15" s="1"/>
  <c r="S33" i="15"/>
  <c r="Q33" i="15"/>
  <c r="W32" i="15"/>
  <c r="S32" i="15"/>
  <c r="Q32" i="15"/>
  <c r="W31" i="15"/>
  <c r="S31" i="15"/>
  <c r="Q31" i="15"/>
  <c r="W30" i="15"/>
  <c r="S30" i="15"/>
  <c r="Q30" i="15"/>
  <c r="W29" i="15"/>
  <c r="S29" i="15"/>
  <c r="Q29" i="15"/>
  <c r="T29" i="15" s="1"/>
  <c r="W28" i="15"/>
  <c r="S28" i="15"/>
  <c r="Q28" i="15"/>
  <c r="W27" i="15"/>
  <c r="X27" i="15" s="1"/>
  <c r="Y27" i="15" s="1"/>
  <c r="S27" i="15"/>
  <c r="Q27" i="15"/>
  <c r="T27" i="15" s="1"/>
  <c r="U27" i="15" s="1"/>
  <c r="W26" i="15"/>
  <c r="S26" i="15"/>
  <c r="Q26" i="15"/>
  <c r="W25" i="15"/>
  <c r="S25" i="15"/>
  <c r="Q25" i="15"/>
  <c r="W24" i="15"/>
  <c r="S24" i="15"/>
  <c r="Q24" i="15"/>
  <c r="T24" i="15" s="1"/>
  <c r="W23" i="15"/>
  <c r="S23" i="15"/>
  <c r="Q23" i="15"/>
  <c r="T23" i="15" s="1"/>
  <c r="X23" i="15" s="1"/>
  <c r="Z23" i="15" s="1"/>
  <c r="AA23" i="15" s="1"/>
  <c r="W22" i="15"/>
  <c r="S22" i="15"/>
  <c r="Q22" i="15"/>
  <c r="W21" i="15"/>
  <c r="S21" i="15"/>
  <c r="Q21" i="15"/>
  <c r="T21" i="15"/>
  <c r="U21" i="15" s="1"/>
  <c r="W20" i="15"/>
  <c r="S20" i="15"/>
  <c r="Q20" i="15"/>
  <c r="T20" i="15" s="1"/>
  <c r="W19" i="15"/>
  <c r="S19" i="15"/>
  <c r="Q19" i="15"/>
  <c r="W18" i="15"/>
  <c r="S18" i="15"/>
  <c r="Q18" i="15"/>
  <c r="T18" i="15" s="1"/>
  <c r="U18" i="15" s="1"/>
  <c r="W17" i="15"/>
  <c r="S17" i="15"/>
  <c r="Q17" i="15"/>
  <c r="W16" i="15"/>
  <c r="S16" i="15"/>
  <c r="Q16" i="15"/>
  <c r="T16" i="15"/>
  <c r="W15" i="15"/>
  <c r="S15" i="15"/>
  <c r="Q15" i="15"/>
  <c r="T15" i="15" s="1"/>
  <c r="V14" i="1"/>
  <c r="R14" i="1"/>
  <c r="P14" i="1"/>
  <c r="P7" i="1"/>
  <c r="V13" i="1"/>
  <c r="V7" i="1"/>
  <c r="R13" i="1"/>
  <c r="R7" i="1"/>
  <c r="P174" i="1"/>
  <c r="P173" i="1"/>
  <c r="P172" i="1"/>
  <c r="P171" i="1"/>
  <c r="P170" i="1"/>
  <c r="P169" i="1"/>
  <c r="P168" i="1"/>
  <c r="P167" i="1"/>
  <c r="P166" i="1"/>
  <c r="P165" i="1"/>
  <c r="P164" i="1"/>
  <c r="P163" i="1"/>
  <c r="P162" i="1"/>
  <c r="P161" i="1"/>
  <c r="P160" i="1"/>
  <c r="P159" i="1"/>
  <c r="P158" i="1"/>
  <c r="P157" i="1"/>
  <c r="P156" i="1"/>
  <c r="P155" i="1"/>
  <c r="P154" i="1"/>
  <c r="P153" i="1"/>
  <c r="P152" i="1"/>
  <c r="P151" i="1"/>
  <c r="P150" i="1"/>
  <c r="P149" i="1"/>
  <c r="P148" i="1"/>
  <c r="P147" i="1"/>
  <c r="P146" i="1"/>
  <c r="P145" i="1"/>
  <c r="P144" i="1"/>
  <c r="P143" i="1"/>
  <c r="P142" i="1"/>
  <c r="P141" i="1"/>
  <c r="P140" i="1"/>
  <c r="P139" i="1"/>
  <c r="P138" i="1"/>
  <c r="P137" i="1"/>
  <c r="P136" i="1"/>
  <c r="P135" i="1"/>
  <c r="P134" i="1"/>
  <c r="P133" i="1"/>
  <c r="P132" i="1"/>
  <c r="P131" i="1"/>
  <c r="P130" i="1"/>
  <c r="P129" i="1"/>
  <c r="P128" i="1"/>
  <c r="P127" i="1"/>
  <c r="P126" i="1"/>
  <c r="P125" i="1"/>
  <c r="P124" i="1"/>
  <c r="P123" i="1"/>
  <c r="P122" i="1"/>
  <c r="P121" i="1"/>
  <c r="P120" i="1"/>
  <c r="P119" i="1"/>
  <c r="P118" i="1"/>
  <c r="P117" i="1"/>
  <c r="P116" i="1"/>
  <c r="P115" i="1"/>
  <c r="P114" i="1"/>
  <c r="P113" i="1"/>
  <c r="P112" i="1"/>
  <c r="P111" i="1"/>
  <c r="P110" i="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13" i="1"/>
  <c r="A3" i="5"/>
  <c r="F137" i="1"/>
  <c r="F136" i="1"/>
  <c r="F135" i="1"/>
  <c r="F134" i="1"/>
  <c r="F133" i="1"/>
  <c r="F132" i="1"/>
  <c r="F131" i="1"/>
  <c r="F130" i="1"/>
  <c r="F129" i="1"/>
  <c r="F128" i="1"/>
  <c r="F127" i="1"/>
  <c r="F126" i="1"/>
  <c r="F125" i="1"/>
  <c r="F124" i="1"/>
  <c r="F123" i="1"/>
  <c r="F122" i="1"/>
  <c r="F121" i="1"/>
  <c r="F120" i="1"/>
  <c r="F119" i="1"/>
  <c r="F118" i="1"/>
  <c r="F117" i="1"/>
  <c r="F116" i="1"/>
  <c r="F115" i="1"/>
  <c r="F114" i="1"/>
  <c r="F113" i="1"/>
  <c r="F112" i="1"/>
  <c r="F111" i="1"/>
  <c r="F110" i="1"/>
  <c r="F109" i="1"/>
  <c r="F108" i="1"/>
  <c r="F107" i="1"/>
  <c r="F106" i="1"/>
  <c r="F105" i="1"/>
  <c r="F104" i="1"/>
  <c r="F103" i="1"/>
  <c r="F102" i="1"/>
  <c r="F101" i="1"/>
  <c r="F100" i="1"/>
  <c r="F99" i="1"/>
  <c r="F98" i="1"/>
  <c r="F97" i="1"/>
  <c r="F96" i="1"/>
  <c r="F95" i="1"/>
  <c r="F94" i="1"/>
  <c r="F93" i="1"/>
  <c r="F92" i="1"/>
  <c r="F91" i="1"/>
  <c r="F90" i="1"/>
  <c r="F89" i="1"/>
  <c r="F88" i="1"/>
  <c r="F87" i="1"/>
  <c r="F86" i="1"/>
  <c r="F85" i="1"/>
  <c r="F84" i="1"/>
  <c r="F83" i="1"/>
  <c r="F82" i="1"/>
  <c r="F81" i="1"/>
  <c r="F80" i="1"/>
  <c r="F79" i="1"/>
  <c r="F78" i="1"/>
  <c r="F77" i="1"/>
  <c r="F76" i="1"/>
  <c r="F75" i="1"/>
  <c r="F74" i="1"/>
  <c r="F73" i="1"/>
  <c r="F72"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D238" i="1"/>
  <c r="D237" i="1"/>
  <c r="D236" i="1"/>
  <c r="D235" i="1"/>
  <c r="D234" i="1"/>
  <c r="D233" i="1"/>
  <c r="D232" i="1"/>
  <c r="D231" i="1"/>
  <c r="D230" i="1"/>
  <c r="D229" i="1"/>
  <c r="D228" i="1"/>
  <c r="D227" i="1"/>
  <c r="D226" i="1"/>
  <c r="D225" i="1"/>
  <c r="D224" i="1"/>
  <c r="D223" i="1"/>
  <c r="D222" i="1"/>
  <c r="D221" i="1"/>
  <c r="D220" i="1"/>
  <c r="D219" i="1"/>
  <c r="D218" i="1"/>
  <c r="D217" i="1"/>
  <c r="D216" i="1"/>
  <c r="D215" i="1"/>
  <c r="D214" i="1"/>
  <c r="D213" i="1"/>
  <c r="D212" i="1"/>
  <c r="D211" i="1"/>
  <c r="D210" i="1"/>
  <c r="D209" i="1"/>
  <c r="D208" i="1"/>
  <c r="D207" i="1"/>
  <c r="D206" i="1"/>
  <c r="D205" i="1"/>
  <c r="D204" i="1"/>
  <c r="D203" i="1"/>
  <c r="D202" i="1"/>
  <c r="D201" i="1"/>
  <c r="D200" i="1"/>
  <c r="D199" i="1"/>
  <c r="D198" i="1"/>
  <c r="D197" i="1"/>
  <c r="D196" i="1"/>
  <c r="D195" i="1"/>
  <c r="D194" i="1"/>
  <c r="D193" i="1"/>
  <c r="D192" i="1"/>
  <c r="T17" i="15"/>
  <c r="U17" i="15" s="1"/>
  <c r="Z86" i="15"/>
  <c r="AA86" i="15" s="1"/>
  <c r="Z78" i="15"/>
  <c r="AA78" i="15" s="1"/>
  <c r="U60" i="15"/>
  <c r="X63" i="15"/>
  <c r="Y63" i="15" s="1"/>
  <c r="Z127" i="15"/>
  <c r="AA127" i="15" s="1"/>
  <c r="T49" i="15"/>
  <c r="U49" i="15" s="1"/>
  <c r="X49" i="15"/>
  <c r="Y49" i="15" s="1"/>
  <c r="AX78" i="15"/>
  <c r="AX111" i="15"/>
  <c r="AY119" i="15"/>
  <c r="AZ119" i="15" s="1"/>
  <c r="AX119" i="15"/>
  <c r="AY135" i="15"/>
  <c r="AZ135" i="15" s="1"/>
  <c r="Y88" i="15"/>
  <c r="Z88" i="15"/>
  <c r="AA88" i="15"/>
  <c r="Z93" i="15"/>
  <c r="AA93" i="15" s="1"/>
  <c r="Y125" i="15"/>
  <c r="Y129" i="15"/>
  <c r="Z129" i="15"/>
  <c r="AA129" i="15" s="1"/>
  <c r="Z133" i="15"/>
  <c r="AA133" i="15"/>
  <c r="Y137" i="15"/>
  <c r="Z137" i="15"/>
  <c r="AA137" i="15" s="1"/>
  <c r="Z141" i="15"/>
  <c r="AA141" i="15"/>
  <c r="Y145" i="15"/>
  <c r="Z145" i="15"/>
  <c r="AA145" i="15" s="1"/>
  <c r="Z84" i="15"/>
  <c r="AA84" i="15" s="1"/>
  <c r="Y84" i="15"/>
  <c r="Y72" i="15"/>
  <c r="Z72" i="15"/>
  <c r="AA72" i="15"/>
  <c r="AY99" i="15"/>
  <c r="AZ99" i="15" s="1"/>
  <c r="AX99" i="15"/>
  <c r="AX107" i="15"/>
  <c r="AX123" i="15"/>
  <c r="T25" i="15"/>
  <c r="X25" i="15" s="1"/>
  <c r="T33" i="15"/>
  <c r="T52" i="15"/>
  <c r="U52" i="15"/>
  <c r="T57" i="15"/>
  <c r="U57" i="15" s="1"/>
  <c r="Y70" i="15"/>
  <c r="AX101" i="15"/>
  <c r="AX125" i="15"/>
  <c r="Y131" i="15"/>
  <c r="AX133" i="15"/>
  <c r="AX141" i="15"/>
  <c r="T66" i="15"/>
  <c r="X66" i="15" s="1"/>
  <c r="U66" i="15"/>
  <c r="AX80" i="15"/>
  <c r="AX97" i="15"/>
  <c r="AX121" i="15"/>
  <c r="AX129" i="15"/>
  <c r="Y71" i="15"/>
  <c r="Z71" i="15"/>
  <c r="AA71" i="15" s="1"/>
  <c r="Y83" i="15"/>
  <c r="Z83" i="15"/>
  <c r="AA83" i="15" s="1"/>
  <c r="AX110" i="15"/>
  <c r="AY110" i="15"/>
  <c r="AZ110" i="15" s="1"/>
  <c r="AY118" i="15"/>
  <c r="AZ118" i="15" s="1"/>
  <c r="AY142" i="15"/>
  <c r="AZ142" i="15" s="1"/>
  <c r="AX148" i="15"/>
  <c r="AY148" i="15"/>
  <c r="AZ148" i="15"/>
  <c r="Y73" i="15"/>
  <c r="Z73" i="15"/>
  <c r="AA73" i="15"/>
  <c r="AY75" i="15"/>
  <c r="AZ75" i="15"/>
  <c r="AX87" i="15"/>
  <c r="AY87" i="15"/>
  <c r="AZ87" i="15" s="1"/>
  <c r="AY116" i="15"/>
  <c r="AZ116" i="15"/>
  <c r="AX124" i="15"/>
  <c r="AY124" i="15"/>
  <c r="AZ124" i="15" s="1"/>
  <c r="AX132" i="15"/>
  <c r="AY132" i="15"/>
  <c r="AZ132" i="15"/>
  <c r="AY140" i="15"/>
  <c r="AZ140" i="15" s="1"/>
  <c r="Y77" i="15"/>
  <c r="Z77" i="15"/>
  <c r="AA77" i="15"/>
  <c r="Z81" i="15"/>
  <c r="AA81" i="15" s="1"/>
  <c r="Y85" i="15"/>
  <c r="Z85" i="15"/>
  <c r="AA85" i="15" s="1"/>
  <c r="AY106" i="15"/>
  <c r="AZ106" i="15" s="1"/>
  <c r="AY114" i="15"/>
  <c r="AZ114" i="15"/>
  <c r="AY130" i="15"/>
  <c r="AZ130" i="15" s="1"/>
  <c r="AX104" i="15"/>
  <c r="AY104" i="15"/>
  <c r="AZ104" i="15" s="1"/>
  <c r="AX112" i="15"/>
  <c r="AY112" i="15"/>
  <c r="AZ112" i="15" s="1"/>
  <c r="AX120" i="15"/>
  <c r="AX128" i="15"/>
  <c r="AY128" i="15"/>
  <c r="AZ128" i="15" s="1"/>
  <c r="AX136" i="15"/>
  <c r="AX144" i="15"/>
  <c r="AY144" i="15"/>
  <c r="AZ144" i="15"/>
  <c r="X60" i="15"/>
  <c r="Y60" i="15" s="1"/>
  <c r="Z92" i="15"/>
  <c r="AA92" i="15" s="1"/>
  <c r="Z94" i="15"/>
  <c r="AA94" i="15" s="1"/>
  <c r="Z98" i="15"/>
  <c r="AA98" i="15"/>
  <c r="Z106" i="15"/>
  <c r="AA106" i="15" s="1"/>
  <c r="Z110" i="15"/>
  <c r="AA110" i="15" s="1"/>
  <c r="Z114" i="15"/>
  <c r="AA114" i="15" s="1"/>
  <c r="Z120" i="15"/>
  <c r="AA120" i="15" s="1"/>
  <c r="Z122" i="15"/>
  <c r="AA122" i="15" s="1"/>
  <c r="Z124" i="15"/>
  <c r="AA124" i="15" s="1"/>
  <c r="Z132" i="15"/>
  <c r="AA132" i="15" s="1"/>
  <c r="Z134" i="15"/>
  <c r="AA134" i="15"/>
  <c r="Z136" i="15"/>
  <c r="AA136" i="15" s="1"/>
  <c r="Z140" i="15"/>
  <c r="AA140" i="15" s="1"/>
  <c r="Z148" i="15"/>
  <c r="AA148" i="15" s="1"/>
  <c r="AY77" i="15"/>
  <c r="AZ77" i="15" s="1"/>
  <c r="AX77" i="15"/>
  <c r="Z144" i="15"/>
  <c r="AA144" i="15"/>
  <c r="Z96" i="15"/>
  <c r="AA96" i="15" s="1"/>
  <c r="AY115" i="15"/>
  <c r="AZ115" i="15" s="1"/>
  <c r="AX143" i="15"/>
  <c r="T28" i="15"/>
  <c r="X28" i="15" s="1"/>
  <c r="AY84" i="15"/>
  <c r="AZ84" i="15"/>
  <c r="Z103" i="15"/>
  <c r="AA103" i="15" s="1"/>
  <c r="AX103" i="15"/>
  <c r="X62" i="15"/>
  <c r="Y62" i="15" s="1"/>
  <c r="T56" i="15"/>
  <c r="X56" i="15" s="1"/>
  <c r="T67" i="15"/>
  <c r="U67" i="15" s="1"/>
  <c r="Z87" i="15" l="1"/>
  <c r="AA87" i="15" s="1"/>
  <c r="Y87" i="15"/>
  <c r="Z108" i="15"/>
  <c r="AA108" i="15" s="1"/>
  <c r="Y108" i="15"/>
  <c r="U61" i="15"/>
  <c r="X61" i="15"/>
  <c r="AY74" i="15"/>
  <c r="AZ74" i="15" s="1"/>
  <c r="AX74" i="15"/>
  <c r="Y115" i="15"/>
  <c r="Z115" i="15"/>
  <c r="AA115" i="15" s="1"/>
  <c r="Z128" i="15"/>
  <c r="AA128" i="15" s="1"/>
  <c r="Y128" i="15"/>
  <c r="Y107" i="15"/>
  <c r="Z107" i="15"/>
  <c r="AA107" i="15" s="1"/>
  <c r="Y126" i="15"/>
  <c r="Z126" i="15"/>
  <c r="AA126" i="15" s="1"/>
  <c r="Y143" i="15"/>
  <c r="Z143" i="15"/>
  <c r="AA143" i="15" s="1"/>
  <c r="U41" i="15"/>
  <c r="X41" i="15"/>
  <c r="Z41" i="15" s="1"/>
  <c r="AA41" i="15" s="1"/>
  <c r="AY68" i="15"/>
  <c r="AZ68" i="15" s="1"/>
  <c r="AX68" i="15"/>
  <c r="AX73" i="15"/>
  <c r="AY73" i="15"/>
  <c r="AZ73" i="15" s="1"/>
  <c r="Y112" i="15"/>
  <c r="Z112" i="15"/>
  <c r="AA112" i="15" s="1"/>
  <c r="AX122" i="15"/>
  <c r="AY122" i="15"/>
  <c r="AZ122" i="15" s="1"/>
  <c r="U65" i="15"/>
  <c r="X65" i="15"/>
  <c r="AX81" i="15"/>
  <c r="AY81" i="15"/>
  <c r="AZ81" i="15" s="1"/>
  <c r="Z139" i="15"/>
  <c r="AA139" i="15" s="1"/>
  <c r="Y139" i="15"/>
  <c r="Y69" i="15"/>
  <c r="Z69" i="15"/>
  <c r="AA69" i="15" s="1"/>
  <c r="Y89" i="15"/>
  <c r="Z89" i="15"/>
  <c r="AA89" i="15" s="1"/>
  <c r="X18" i="15"/>
  <c r="Y18" i="15" s="1"/>
  <c r="Y109" i="15"/>
  <c r="Z109" i="15"/>
  <c r="AA109" i="15" s="1"/>
  <c r="AX131" i="15"/>
  <c r="AY131" i="15"/>
  <c r="AZ131" i="15" s="1"/>
  <c r="X64" i="15"/>
  <c r="Z63" i="15"/>
  <c r="AA63" i="15" s="1"/>
  <c r="Y74" i="15"/>
  <c r="Z118" i="15"/>
  <c r="AA118" i="15" s="1"/>
  <c r="AX109" i="15"/>
  <c r="Z135" i="15"/>
  <c r="AA135" i="15" s="1"/>
  <c r="X54" i="15"/>
  <c r="Y54" i="15" s="1"/>
  <c r="Y91" i="15"/>
  <c r="AY137" i="15"/>
  <c r="AZ137" i="15" s="1"/>
  <c r="X57" i="15"/>
  <c r="Z57" i="15" s="1"/>
  <c r="AA57" i="15" s="1"/>
  <c r="T59" i="15"/>
  <c r="U59" i="15" s="1"/>
  <c r="X44" i="15"/>
  <c r="X16" i="15"/>
  <c r="Y16" i="15" s="1"/>
  <c r="X39" i="15"/>
  <c r="X52" i="15"/>
  <c r="AX108" i="15"/>
  <c r="Z138" i="15"/>
  <c r="AA138" i="15" s="1"/>
  <c r="Z90" i="15"/>
  <c r="AA90" i="15" s="1"/>
  <c r="AX92" i="15"/>
  <c r="AX145" i="15"/>
  <c r="AX72" i="15"/>
  <c r="AX147" i="15"/>
  <c r="Y99" i="15"/>
  <c r="X36" i="15"/>
  <c r="Z113" i="15"/>
  <c r="AA113" i="15" s="1"/>
  <c r="AX127" i="15"/>
  <c r="Z119" i="15"/>
  <c r="AA119" i="15" s="1"/>
  <c r="X21" i="15"/>
  <c r="Z21" i="15" s="1"/>
  <c r="AA21" i="15" s="1"/>
  <c r="T32" i="15"/>
  <c r="T40" i="15"/>
  <c r="X40" i="15" s="1"/>
  <c r="Z60" i="15"/>
  <c r="AA60" i="15" s="1"/>
  <c r="AY69" i="15"/>
  <c r="AZ69" i="15" s="1"/>
  <c r="AX76" i="15"/>
  <c r="Z95" i="15"/>
  <c r="AA95" i="15" s="1"/>
  <c r="T22" i="15"/>
  <c r="X22" i="15" s="1"/>
  <c r="T35" i="15"/>
  <c r="U35" i="15" s="1"/>
  <c r="T48" i="15"/>
  <c r="U48" i="15" s="1"/>
  <c r="T58" i="15"/>
  <c r="T38" i="15"/>
  <c r="AY70" i="15"/>
  <c r="AZ70" i="15" s="1"/>
  <c r="AX70" i="15"/>
  <c r="AY96" i="15"/>
  <c r="AZ96" i="15" s="1"/>
  <c r="AX96" i="15"/>
  <c r="Y100" i="15"/>
  <c r="Z100" i="15"/>
  <c r="AA100" i="15" s="1"/>
  <c r="U24" i="15"/>
  <c r="X24" i="15"/>
  <c r="Y24" i="15" s="1"/>
  <c r="U29" i="15"/>
  <c r="X29" i="15"/>
  <c r="Z39" i="15"/>
  <c r="AA39" i="15" s="1"/>
  <c r="Y39" i="15"/>
  <c r="Y44" i="15"/>
  <c r="Z44" i="15"/>
  <c r="AA44" i="15" s="1"/>
  <c r="Z52" i="15"/>
  <c r="AA52" i="15" s="1"/>
  <c r="Y52" i="15"/>
  <c r="Z79" i="15"/>
  <c r="AA79" i="15" s="1"/>
  <c r="Y79" i="15"/>
  <c r="AY105" i="15"/>
  <c r="AZ105" i="15" s="1"/>
  <c r="AX105" i="15"/>
  <c r="Y117" i="15"/>
  <c r="Z117" i="15"/>
  <c r="AA117" i="15" s="1"/>
  <c r="Y21" i="15"/>
  <c r="Y40" i="15"/>
  <c r="Z40" i="15"/>
  <c r="AA40" i="15" s="1"/>
  <c r="AY95" i="15"/>
  <c r="AZ95" i="15" s="1"/>
  <c r="AX95" i="15"/>
  <c r="Y130" i="15"/>
  <c r="Z130" i="15"/>
  <c r="AA130" i="15" s="1"/>
  <c r="AX138" i="15"/>
  <c r="AY138" i="15"/>
  <c r="AZ138" i="15" s="1"/>
  <c r="Z147" i="15"/>
  <c r="AA147" i="15" s="1"/>
  <c r="Y147" i="15"/>
  <c r="Y22" i="15"/>
  <c r="Z22" i="15"/>
  <c r="AA22" i="15" s="1"/>
  <c r="U58" i="15"/>
  <c r="X58" i="15"/>
  <c r="AY88" i="15"/>
  <c r="AZ88" i="15" s="1"/>
  <c r="AX88" i="15"/>
  <c r="AX94" i="15"/>
  <c r="AY94" i="15"/>
  <c r="AZ94" i="15" s="1"/>
  <c r="AX100" i="15"/>
  <c r="AY100" i="15"/>
  <c r="AZ100" i="15" s="1"/>
  <c r="AX102" i="15"/>
  <c r="AY102" i="15"/>
  <c r="AZ102" i="15" s="1"/>
  <c r="Y116" i="15"/>
  <c r="Z116" i="15"/>
  <c r="AA116" i="15" s="1"/>
  <c r="AX134" i="15"/>
  <c r="AY134" i="15"/>
  <c r="AZ134" i="15" s="1"/>
  <c r="Z76" i="15"/>
  <c r="AA76" i="15" s="1"/>
  <c r="Y76" i="15"/>
  <c r="AX79" i="15"/>
  <c r="AY79" i="15"/>
  <c r="AZ79" i="15" s="1"/>
  <c r="Y82" i="15"/>
  <c r="Z82" i="15"/>
  <c r="AA82" i="15" s="1"/>
  <c r="Y97" i="15"/>
  <c r="Z97" i="15"/>
  <c r="AA97" i="15" s="1"/>
  <c r="AY117" i="15"/>
  <c r="AZ117" i="15" s="1"/>
  <c r="AX117" i="15"/>
  <c r="Y146" i="15"/>
  <c r="Z146" i="15"/>
  <c r="AA146" i="15" s="1"/>
  <c r="AX86" i="15"/>
  <c r="AY86" i="15"/>
  <c r="AZ86" i="15" s="1"/>
  <c r="AY91" i="15"/>
  <c r="AZ91" i="15" s="1"/>
  <c r="AX91" i="15"/>
  <c r="AY93" i="15"/>
  <c r="AZ93" i="15" s="1"/>
  <c r="AX93" i="15"/>
  <c r="Y66" i="15"/>
  <c r="Z66" i="15"/>
  <c r="AA66" i="15" s="1"/>
  <c r="AX71" i="15"/>
  <c r="AY71" i="15"/>
  <c r="AZ71" i="15" s="1"/>
  <c r="Y75" i="15"/>
  <c r="Z75" i="15"/>
  <c r="AA75" i="15" s="1"/>
  <c r="AX85" i="15"/>
  <c r="AY85" i="15"/>
  <c r="AZ85" i="15" s="1"/>
  <c r="Y105" i="15"/>
  <c r="Z105" i="15"/>
  <c r="AA105" i="15" s="1"/>
  <c r="Z123" i="15"/>
  <c r="AA123" i="15" s="1"/>
  <c r="Y123" i="15"/>
  <c r="AY139" i="15"/>
  <c r="AZ139" i="15" s="1"/>
  <c r="AX139" i="15"/>
  <c r="Y64" i="15"/>
  <c r="Z64" i="15"/>
  <c r="AA64" i="15" s="1"/>
  <c r="AX83" i="15"/>
  <c r="AY83" i="15"/>
  <c r="AZ83" i="15" s="1"/>
  <c r="Y104" i="15"/>
  <c r="Z104" i="15"/>
  <c r="AA104" i="15" s="1"/>
  <c r="Z121" i="15"/>
  <c r="AA121" i="15" s="1"/>
  <c r="Y121" i="15"/>
  <c r="AX146" i="15"/>
  <c r="AY146" i="15"/>
  <c r="AZ146" i="15" s="1"/>
  <c r="X17" i="15"/>
  <c r="Z17" i="15" s="1"/>
  <c r="AA17" i="15" s="1"/>
  <c r="Z67" i="15"/>
  <c r="AA67" i="15" s="1"/>
  <c r="Z54" i="15"/>
  <c r="AA54" i="15" s="1"/>
  <c r="Y57" i="15"/>
  <c r="Z18" i="15"/>
  <c r="AA18" i="15" s="1"/>
  <c r="Y41" i="15"/>
  <c r="T19" i="15"/>
  <c r="U19" i="15" s="1"/>
  <c r="T26" i="15"/>
  <c r="U26" i="15" s="1"/>
  <c r="T31" i="15"/>
  <c r="AY82" i="15"/>
  <c r="AZ82" i="15" s="1"/>
  <c r="T45" i="15"/>
  <c r="X50" i="15"/>
  <c r="T53" i="15"/>
  <c r="U53" i="15" s="1"/>
  <c r="Y28" i="15"/>
  <c r="Z28" i="15"/>
  <c r="AA28" i="15" s="1"/>
  <c r="X26" i="15"/>
  <c r="Z56" i="15"/>
  <c r="AA56" i="15" s="1"/>
  <c r="Y56" i="15"/>
  <c r="Y47" i="15"/>
  <c r="Z47" i="15"/>
  <c r="AA47" i="15" s="1"/>
  <c r="Z25" i="15"/>
  <c r="AA25" i="15" s="1"/>
  <c r="Y25" i="15"/>
  <c r="X15" i="15"/>
  <c r="U15" i="15"/>
  <c r="X45" i="15"/>
  <c r="U45" i="15"/>
  <c r="Y50" i="15"/>
  <c r="Z50" i="15"/>
  <c r="AA50" i="15" s="1"/>
  <c r="Y46" i="15"/>
  <c r="Z46" i="15"/>
  <c r="AA46" i="15" s="1"/>
  <c r="Z62" i="15"/>
  <c r="AA62" i="15" s="1"/>
  <c r="Z102" i="15"/>
  <c r="AA102" i="15" s="1"/>
  <c r="Y23" i="15"/>
  <c r="Z33" i="15"/>
  <c r="AA33" i="15" s="1"/>
  <c r="X20" i="15"/>
  <c r="U20" i="15"/>
  <c r="X34" i="15"/>
  <c r="X42" i="15"/>
  <c r="Y80" i="15"/>
  <c r="Y101" i="15"/>
  <c r="Y142" i="15"/>
  <c r="Z27" i="15"/>
  <c r="AA27" i="15" s="1"/>
  <c r="Z49" i="15"/>
  <c r="AA49" i="15" s="1"/>
  <c r="X59" i="15"/>
  <c r="Z111" i="15"/>
  <c r="AA111" i="15" s="1"/>
  <c r="Y111" i="15"/>
  <c r="AY98" i="15"/>
  <c r="AZ98" i="15" s="1"/>
  <c r="X43" i="15"/>
  <c r="X37" i="15"/>
  <c r="X55" i="15"/>
  <c r="Y17" i="15"/>
  <c r="Z24" i="15"/>
  <c r="AA24" i="15" s="1"/>
  <c r="X35" i="15"/>
  <c r="AX113" i="15"/>
  <c r="AY126" i="15"/>
  <c r="AZ126" i="15" s="1"/>
  <c r="Y68" i="15"/>
  <c r="Z68" i="15"/>
  <c r="AA68" i="15" s="1"/>
  <c r="T51" i="15"/>
  <c r="X51" i="15" s="1"/>
  <c r="T30" i="15"/>
  <c r="S32" i="1"/>
  <c r="S25" i="1"/>
  <c r="W25" i="1" s="1"/>
  <c r="X25" i="1" s="1"/>
  <c r="S31" i="1"/>
  <c r="W31" i="1" s="1"/>
  <c r="X31" i="1" s="1"/>
  <c r="S33" i="1"/>
  <c r="W33" i="1" s="1"/>
  <c r="S34" i="1"/>
  <c r="W34" i="1" s="1"/>
  <c r="Y34" i="1" s="1"/>
  <c r="Z34" i="1" s="1"/>
  <c r="S30" i="1"/>
  <c r="W30" i="1" s="1"/>
  <c r="S24" i="1"/>
  <c r="W23" i="1"/>
  <c r="Y23" i="1" s="1"/>
  <c r="W15" i="1"/>
  <c r="X15" i="1" s="1"/>
  <c r="W29" i="1"/>
  <c r="X29" i="1" s="1"/>
  <c r="W35" i="1"/>
  <c r="S28" i="1"/>
  <c r="W28" i="1" s="1"/>
  <c r="W22" i="1"/>
  <c r="Y22" i="1" s="1"/>
  <c r="W18" i="1"/>
  <c r="X18" i="1" s="1"/>
  <c r="S27" i="1"/>
  <c r="W27" i="1" s="1"/>
  <c r="W17" i="1"/>
  <c r="X17" i="1" s="1"/>
  <c r="W32" i="1"/>
  <c r="X32" i="1" s="1"/>
  <c r="S16" i="1"/>
  <c r="W26" i="1"/>
  <c r="X26" i="1" s="1"/>
  <c r="W21" i="1"/>
  <c r="X21" i="1" s="1"/>
  <c r="S19" i="1"/>
  <c r="W19" i="1" s="1"/>
  <c r="Y19" i="1" s="1"/>
  <c r="W16" i="1"/>
  <c r="X16" i="1" s="1"/>
  <c r="W20" i="1"/>
  <c r="W24" i="1"/>
  <c r="S14" i="1"/>
  <c r="W14" i="1" s="1"/>
  <c r="X14" i="1" s="1"/>
  <c r="S12" i="1"/>
  <c r="T12" i="1" s="1"/>
  <c r="S13" i="1"/>
  <c r="T13" i="1" s="1"/>
  <c r="W10" i="1"/>
  <c r="Y10" i="1" s="1"/>
  <c r="Z10" i="1" s="1"/>
  <c r="S9" i="1"/>
  <c r="W9" i="1" s="1"/>
  <c r="Y9" i="1" s="1"/>
  <c r="Z9" i="1" s="1"/>
  <c r="S7" i="1"/>
  <c r="W11" i="1"/>
  <c r="S8" i="1"/>
  <c r="T8" i="1" s="1"/>
  <c r="Z65" i="15" l="1"/>
  <c r="AA65" i="15" s="1"/>
  <c r="Y65" i="15"/>
  <c r="Y61" i="15"/>
  <c r="Z61" i="15"/>
  <c r="AA61" i="15" s="1"/>
  <c r="X48" i="15"/>
  <c r="Y36" i="15"/>
  <c r="Z36" i="15"/>
  <c r="AA36" i="15" s="1"/>
  <c r="X32" i="15"/>
  <c r="U32" i="15"/>
  <c r="Z16" i="15"/>
  <c r="AA16" i="15" s="1"/>
  <c r="X38" i="15"/>
  <c r="U38" i="15"/>
  <c r="Y58" i="15"/>
  <c r="Z58" i="15"/>
  <c r="AA58" i="15" s="1"/>
  <c r="X53" i="15"/>
  <c r="Z53" i="15" s="1"/>
  <c r="AA53" i="15" s="1"/>
  <c r="U31" i="15"/>
  <c r="X31" i="15"/>
  <c r="X19" i="15"/>
  <c r="Z29" i="15"/>
  <c r="AA29" i="15" s="1"/>
  <c r="Y29" i="15"/>
  <c r="Z55" i="15"/>
  <c r="AA55" i="15" s="1"/>
  <c r="Y55" i="15"/>
  <c r="Z48" i="15"/>
  <c r="AA48" i="15" s="1"/>
  <c r="Y48" i="15"/>
  <c r="Z34" i="15"/>
  <c r="AA34" i="15" s="1"/>
  <c r="Y34" i="15"/>
  <c r="Y43" i="15"/>
  <c r="Z43" i="15"/>
  <c r="AA43" i="15" s="1"/>
  <c r="Y35" i="15"/>
  <c r="Z35" i="15"/>
  <c r="AA35" i="15" s="1"/>
  <c r="Z42" i="15"/>
  <c r="AA42" i="15" s="1"/>
  <c r="Y42" i="15"/>
  <c r="U30" i="15"/>
  <c r="X30" i="15"/>
  <c r="Z59" i="15"/>
  <c r="AA59" i="15" s="1"/>
  <c r="Y59" i="15"/>
  <c r="Z45" i="15"/>
  <c r="AA45" i="15" s="1"/>
  <c r="Y45" i="15"/>
  <c r="Y32" i="1"/>
  <c r="Y51" i="15"/>
  <c r="Z51" i="15"/>
  <c r="AA51" i="15" s="1"/>
  <c r="Y20" i="15"/>
  <c r="Z20" i="15"/>
  <c r="AA20" i="15" s="1"/>
  <c r="Y53" i="15"/>
  <c r="Z15" i="15"/>
  <c r="AA15" i="15" s="1"/>
  <c r="Y15" i="15"/>
  <c r="Y26" i="15"/>
  <c r="Z26" i="15"/>
  <c r="AA26" i="15" s="1"/>
  <c r="Z37" i="15"/>
  <c r="AA37" i="15" s="1"/>
  <c r="Y37" i="15"/>
  <c r="Y21" i="1"/>
  <c r="Y18" i="1"/>
  <c r="Z18" i="1" s="1"/>
  <c r="Y17" i="1"/>
  <c r="Z17" i="1" s="1"/>
  <c r="Y31" i="1"/>
  <c r="Z31" i="1" s="1"/>
  <c r="X23" i="1"/>
  <c r="X22" i="1"/>
  <c r="Y16" i="1"/>
  <c r="Z16" i="1" s="1"/>
  <c r="Y25" i="1"/>
  <c r="Z25" i="1" s="1"/>
  <c r="X30" i="1"/>
  <c r="Y30" i="1"/>
  <c r="Z30" i="1" s="1"/>
  <c r="X33" i="1"/>
  <c r="Y33" i="1"/>
  <c r="Z33" i="1" s="1"/>
  <c r="Y15" i="1"/>
  <c r="Z15" i="1" s="1"/>
  <c r="Y29" i="1"/>
  <c r="X34" i="1"/>
  <c r="X35" i="1"/>
  <c r="Y35" i="1"/>
  <c r="Y26" i="1"/>
  <c r="X19" i="1"/>
  <c r="Y24" i="1"/>
  <c r="Z24" i="1" s="1"/>
  <c r="X24" i="1"/>
  <c r="X20" i="1"/>
  <c r="Y20" i="1"/>
  <c r="Z20" i="1" s="1"/>
  <c r="Y27" i="1"/>
  <c r="Z27" i="1" s="1"/>
  <c r="X27" i="1"/>
  <c r="Y28" i="1"/>
  <c r="Z28" i="1" s="1"/>
  <c r="X28" i="1"/>
  <c r="Y14" i="1"/>
  <c r="Z14" i="1" s="1"/>
  <c r="W13" i="1"/>
  <c r="Y13" i="1" s="1"/>
  <c r="Z13" i="1" s="1"/>
  <c r="T9" i="1"/>
  <c r="X10" i="1"/>
  <c r="W12" i="1"/>
  <c r="Z23" i="1"/>
  <c r="T7" i="1"/>
  <c r="W7" i="1"/>
  <c r="Y11" i="1"/>
  <c r="Z11" i="1" s="1"/>
  <c r="X11" i="1"/>
  <c r="W8" i="1"/>
  <c r="Y8" i="1" s="1"/>
  <c r="Z8" i="1" s="1"/>
  <c r="X9" i="1"/>
  <c r="Z22" i="1"/>
  <c r="Y38" i="15" l="1"/>
  <c r="Z38" i="15"/>
  <c r="AA38" i="15" s="1"/>
  <c r="Z32" i="15"/>
  <c r="AA32" i="15" s="1"/>
  <c r="Y32" i="15"/>
  <c r="Z19" i="15"/>
  <c r="AA19" i="15" s="1"/>
  <c r="Y19" i="15"/>
  <c r="Z31" i="15"/>
  <c r="AA31" i="15" s="1"/>
  <c r="Y31" i="15"/>
  <c r="Y30" i="15"/>
  <c r="Z30" i="15"/>
  <c r="AA30" i="15" s="1"/>
  <c r="X13" i="1"/>
  <c r="Z26" i="1"/>
  <c r="Z21" i="1"/>
  <c r="Z19" i="1"/>
  <c r="Y12" i="1"/>
  <c r="Z12" i="1" s="1"/>
  <c r="X12" i="1"/>
  <c r="Y7" i="1"/>
  <c r="Z7" i="1" s="1"/>
  <c r="X7" i="1"/>
  <c r="Z32" i="1"/>
  <c r="C7" i="5" l="1"/>
  <c r="C8" i="5"/>
  <c r="C9" i="5"/>
  <c r="C6" i="5"/>
  <c r="C10" i="5" l="1"/>
  <c r="D6" i="5" s="1"/>
  <c r="D8" i="5" l="1"/>
  <c r="D10" i="5"/>
  <c r="D7" i="5"/>
  <c r="D9" i="5"/>
</calcChain>
</file>

<file path=xl/sharedStrings.xml><?xml version="1.0" encoding="utf-8"?>
<sst xmlns="http://schemas.openxmlformats.org/spreadsheetml/2006/main" count="2677" uniqueCount="1064">
  <si>
    <t>CLASIFICACIÓN Y DESCRIPCION DE NIVEL DE DAÑO</t>
  </si>
  <si>
    <t>CATEGORIA DEL DAÑO</t>
  </si>
  <si>
    <t>DAÑO LEVE</t>
  </si>
  <si>
    <t>DAÑO MODERADO</t>
  </si>
  <si>
    <t>DAÑO EXTREMO</t>
  </si>
  <si>
    <t>Salud</t>
  </si>
  <si>
    <t>Molestias e irritación ejemplo: (dolor de cabeza, enfermedad temporal que produce malestar)</t>
  </si>
  <si>
    <t>Enfermedad que causan incapacidad temporal. Ejemplo: pérdida parcial de la audición, dermatitis, asma, desordenes de las extremidades superiores</t>
  </si>
  <si>
    <t>Enfermedades agudas o crónicas, que generan incapacidad, permanente parcial invalidez o muerte.</t>
  </si>
  <si>
    <t>Seguridad</t>
  </si>
  <si>
    <t>Lesiones superficiales, heridas de poca profundidad, contusiones, irritación de ojo por material particulado.</t>
  </si>
  <si>
    <t>Laceraciones, heridas profundas, quemaduras a primer grado; conmoción cerebral, desguinces graves, fracturas de hueso cortos</t>
  </si>
  <si>
    <t>Lesiones que generan amputaciones, fracturas de huesos largos, trauma cráneo encefálico, quemaduras de segunda y tercer grado, alteraciones severas de mano, de la columna vertebral con compromiso de la medula espinal, oculares que comprometan el campo visual, disminuyan la capacidad auditiva.</t>
  </si>
  <si>
    <t>DERTERMINACIÒN DEL NIVEL DE DEFICIENCIA</t>
  </si>
  <si>
    <t>Nivel de Deficiencia</t>
  </si>
  <si>
    <t>Valor de ND</t>
  </si>
  <si>
    <t>Significado</t>
  </si>
  <si>
    <t>Muy Alto</t>
  </si>
  <si>
    <t>Se han detectado peligros que determinan como posible la generación de incidentes o consecuencias muy significativas, o a la eficacia</t>
  </si>
  <si>
    <t>Alto</t>
  </si>
  <si>
    <t>Se han detectado algunos peligros que pueden dar a consecuencias significativas, o las eficacias del conjunto, de medidas preventivas existentes es bajas o ambos.</t>
  </si>
  <si>
    <t>Medio</t>
  </si>
  <si>
    <t>Se han detectado peligros que puedan dar lugar a consecuencias poco significativas o de menor importancia, o a la eficacia del producto de medidas preventivas existentes es moderada, o ambos.</t>
  </si>
  <si>
    <t>Bajo</t>
  </si>
  <si>
    <t>No se le asigna valor</t>
  </si>
  <si>
    <t>No se ha detectado consecuencia alguna, o a la eficacia del conjunto de medidas preventivas existentes es alta, o ambos. El riesgo es controlado.</t>
  </si>
  <si>
    <t>Estos peligros se clasifican directamente al nivel de riesgo y de intervención.</t>
  </si>
  <si>
    <t xml:space="preserve">DETERMINACION DEL NIVEL DE EXPOSICIÓN </t>
  </si>
  <si>
    <t>Nivel de Exposición</t>
  </si>
  <si>
    <t>Valor de NE</t>
  </si>
  <si>
    <t>Continua</t>
  </si>
  <si>
    <t>La situación de exposición se presenta sin interrupción o varias veces con tiempo prolongado durante la jornada laboral.</t>
  </si>
  <si>
    <t>Frecuente</t>
  </si>
  <si>
    <t>La situación de exposición se presenta varias veces durante la jornada laboral por tiempos cortos.</t>
  </si>
  <si>
    <t>Ocasional</t>
  </si>
  <si>
    <t>La situación de exposición se presenta alguna vez durante la jornada laboral y un periodo de tiempo corto.</t>
  </si>
  <si>
    <t>Esporádica</t>
  </si>
  <si>
    <t>La situación de exposición se presenta de manera eventual.</t>
  </si>
  <si>
    <t>DETERMINACIÓN DEL NIVEL DE PROBABILIDAD</t>
  </si>
  <si>
    <t>Niveles de Probabilidad</t>
  </si>
  <si>
    <t>Nivel de Exposición (NE)</t>
  </si>
  <si>
    <t>Nivel de deficiencia</t>
  </si>
  <si>
    <t>MA-40</t>
  </si>
  <si>
    <t>MA-30</t>
  </si>
  <si>
    <t>A-20</t>
  </si>
  <si>
    <t>A-10</t>
  </si>
  <si>
    <t>MA-24</t>
  </si>
  <si>
    <t>A-18</t>
  </si>
  <si>
    <t>A-12</t>
  </si>
  <si>
    <t>M-6</t>
  </si>
  <si>
    <t>M-8</t>
  </si>
  <si>
    <t>B-4</t>
  </si>
  <si>
    <t>B-2</t>
  </si>
  <si>
    <t>SIGNIFICADO DE LOS DIFERENTES NIVELES DE PROBABILIDAD</t>
  </si>
  <si>
    <t xml:space="preserve">Nivel de Probabilidad </t>
  </si>
  <si>
    <t>Valor de NP</t>
  </si>
  <si>
    <t>Entre 40 y 24</t>
  </si>
  <si>
    <t>Situación deficiente con exposición continua, o muy deficiente con exposición frecuente.</t>
  </si>
  <si>
    <t>Normalmente la materialización del riesgo ocurre con frecuencia.</t>
  </si>
  <si>
    <t>Entre 20 y 10</t>
  </si>
  <si>
    <t>Situación deficiente con exposición frecuente u ocasional, o bien situación muy deficiente con exposición ocasional o esporádica.</t>
  </si>
  <si>
    <t>La materialización del riesgo es posible que suceda varias veces en la vida laboral.</t>
  </si>
  <si>
    <t>Entre 8 y 6</t>
  </si>
  <si>
    <t>Situación deficiente con exposición esporádica, o bien situación  mejorable con exposición continúa o frecuente.</t>
  </si>
  <si>
    <t>Es posible que suceda el daño alguna vez.</t>
  </si>
  <si>
    <t>Entre 4 y 2</t>
  </si>
  <si>
    <t>Situación mejorable con exposición ocasional o esporádica o sin anomalía destacable con cualquier nivel de exposición.</t>
  </si>
  <si>
    <t>No es esperable que se materialice el riesgo, aunque puede ser concebible.</t>
  </si>
  <si>
    <t>DETERMINACIÓN DE NIVEL DE CONSECUENCIAS</t>
  </si>
  <si>
    <t>Nivel de Consecuencias</t>
  </si>
  <si>
    <t>Valor de NC</t>
  </si>
  <si>
    <t>Daños Personales</t>
  </si>
  <si>
    <t>Mortal o Catastrófico</t>
  </si>
  <si>
    <t>Muertes</t>
  </si>
  <si>
    <t>Muy Grave</t>
  </si>
  <si>
    <t>Lesiones o enfermedades graves o irreparables (incapacidad permanente parcial o invalidez).</t>
  </si>
  <si>
    <t>Grave</t>
  </si>
  <si>
    <t>Lesiones o enfermedades con incapacidad laboral temporal (ILT)</t>
  </si>
  <si>
    <t>Leve</t>
  </si>
  <si>
    <t>Lesiones o enfermedades que no requieren incapacidad.</t>
  </si>
  <si>
    <t>SIGNIFICADO DEL NIVEL DEL RIESGO</t>
  </si>
  <si>
    <t>Nivel de Riesgo</t>
  </si>
  <si>
    <t>Valor de NR</t>
  </si>
  <si>
    <t>I</t>
  </si>
  <si>
    <t>4000 - 600</t>
  </si>
  <si>
    <t>Situación crítica. Suspender actividades hasta que el riesgo este bajo control. Intervención urgente</t>
  </si>
  <si>
    <t>II</t>
  </si>
  <si>
    <t>500 - 150</t>
  </si>
  <si>
    <t>Corregir y adoptar medidas de control de inmediato. Sin embargo suspenda actividades si el nivel de riesgo está por encima o igual de 360.</t>
  </si>
  <si>
    <t>III</t>
  </si>
  <si>
    <t>120 - 40</t>
  </si>
  <si>
    <t>Mejorar si es posible. Sería conveniente justificar la intervención y su rentabilidad.</t>
  </si>
  <si>
    <t>IV</t>
  </si>
  <si>
    <t>Mantener las medidas de control existentes, pero se deberían considerar soluciones o mejoras y se deben hacer comprobaciones periódicas para asegurar que el riesgo sea  aun aceptable.</t>
  </si>
  <si>
    <t>ACEPTABILIDAD DEL RIESGO</t>
  </si>
  <si>
    <t>NIVEL DE RIESGO</t>
  </si>
  <si>
    <t>SIGNIFICADO</t>
  </si>
  <si>
    <t>No aceptable</t>
  </si>
  <si>
    <t>Solo se  acepta si hay control especifico</t>
  </si>
  <si>
    <t>Mejorable</t>
  </si>
  <si>
    <t>Aceptable</t>
  </si>
  <si>
    <t xml:space="preserve">  SISTEMA DE GESTION DE SEGURIDAD Y SALUD EN EL TRABAJO  
MATRIZ DE PELIGROS  - REGISTRO DE CONTROL DE CAMBIOS</t>
  </si>
  <si>
    <t>Id. Cambio</t>
  </si>
  <si>
    <t>Fecha  de Cambio</t>
  </si>
  <si>
    <t>Descripción del cambio</t>
  </si>
  <si>
    <t>Motivación del Cambio</t>
  </si>
  <si>
    <t>Responsable del Cambio</t>
  </si>
  <si>
    <t>Observaciones</t>
  </si>
  <si>
    <t>Creación</t>
  </si>
  <si>
    <t>Tipos de Cambio</t>
  </si>
  <si>
    <t>Incidencia en:</t>
  </si>
  <si>
    <t>Modificación</t>
  </si>
  <si>
    <t>Dic.Datos</t>
  </si>
  <si>
    <t>LB Presentación</t>
  </si>
  <si>
    <t>Eliminación</t>
  </si>
  <si>
    <t>LB Cálculo</t>
  </si>
  <si>
    <t>Cambio de denominación</t>
  </si>
  <si>
    <t>LB Etiquetas</t>
  </si>
  <si>
    <t>Corrección</t>
  </si>
  <si>
    <t>LB Referencia</t>
  </si>
  <si>
    <t>Nueva Definición</t>
  </si>
  <si>
    <t>LB Definición</t>
  </si>
  <si>
    <t>LB Genérica (Form, Dim)</t>
  </si>
  <si>
    <t>Schema de Tipos</t>
  </si>
  <si>
    <t>Schema de Dimensiones</t>
  </si>
  <si>
    <t>Roles Extendidos</t>
  </si>
  <si>
    <t>Nombres de ficheros</t>
  </si>
  <si>
    <t>Documentación anexa</t>
  </si>
  <si>
    <t>Definición de contextos</t>
  </si>
  <si>
    <t>Informe XBRL</t>
  </si>
  <si>
    <t>Otros</t>
  </si>
  <si>
    <t>MATRIZ DE IDENTIFICACION DE PELIGROS  VALORACION Y  CONTROLES</t>
  </si>
  <si>
    <r>
      <rPr>
        <b/>
        <sz val="14"/>
        <color indexed="8"/>
        <rFont val="Arial"/>
        <family val="2"/>
      </rPr>
      <t xml:space="preserve">Codigo Formato: </t>
    </r>
    <r>
      <rPr>
        <sz val="14"/>
        <color indexed="8"/>
        <rFont val="Arial"/>
        <family val="2"/>
      </rPr>
      <t>SG-RG-031</t>
    </r>
  </si>
  <si>
    <t>Versión 1.0                 
31 ENERO 2018</t>
  </si>
  <si>
    <t>Revisión</t>
  </si>
  <si>
    <r>
      <rPr>
        <b/>
        <sz val="14"/>
        <color indexed="8"/>
        <rFont val="Arial"/>
        <family val="2"/>
      </rPr>
      <t>Version:</t>
    </r>
    <r>
      <rPr>
        <sz val="14"/>
        <color indexed="8"/>
        <rFont val="Arial"/>
        <family val="2"/>
      </rPr>
      <t xml:space="preserve"> 2. </t>
    </r>
  </si>
  <si>
    <r>
      <rPr>
        <b/>
        <sz val="14"/>
        <color indexed="8"/>
        <rFont val="Arial"/>
        <family val="2"/>
      </rPr>
      <t xml:space="preserve">Vigente </t>
    </r>
    <r>
      <rPr>
        <sz val="14"/>
        <color indexed="8"/>
        <rFont val="Arial"/>
        <family val="2"/>
      </rPr>
      <t>: 15/03/2018</t>
    </r>
  </si>
  <si>
    <t>CENTRO DE TRABAJO:</t>
  </si>
  <si>
    <t>LOS COCHES SEDE LA VILLA AVDA 30 DE AGOSTO CON CLL 94 ESQUINA</t>
  </si>
  <si>
    <t>RESPONSABLE: CARMENZA SEGURA</t>
  </si>
  <si>
    <t>INFORMACION DEL PROCESO</t>
  </si>
  <si>
    <t>ACTIVIDAD</t>
  </si>
  <si>
    <t>5. Peligro</t>
  </si>
  <si>
    <t>6. Efectos Posibles</t>
  </si>
  <si>
    <t>7. Controles existentes</t>
  </si>
  <si>
    <t>8. Evaluación del Riesgo Inherente</t>
  </si>
  <si>
    <t>9 Valoración del riesgo</t>
  </si>
  <si>
    <t>10. Criterios para establecer controles</t>
  </si>
  <si>
    <t>11. Medidas de intervención</t>
  </si>
  <si>
    <t>12.Plan de acción</t>
  </si>
  <si>
    <t>13. Evaluación del Riesgo Residual</t>
  </si>
  <si>
    <t>14 Valoración del riesgo  Residual</t>
  </si>
  <si>
    <t xml:space="preserve">1. CARGO(S) ASOCIADOS </t>
  </si>
  <si>
    <t>1. CARGOS</t>
  </si>
  <si>
    <t>2.  AREA</t>
  </si>
  <si>
    <t>3. ZONA / LUGAR</t>
  </si>
  <si>
    <t>4.  DESCRIPCION DE LA(S) ACTIVIDAD(ES)</t>
  </si>
  <si>
    <t>4.1. Tipo de Actividad Rutinaria</t>
  </si>
  <si>
    <t>5.a. Clasificación</t>
  </si>
  <si>
    <t>5. b. subclasificación</t>
  </si>
  <si>
    <t>5.b. Descripción</t>
  </si>
  <si>
    <t>Se han generado AT/EL?</t>
  </si>
  <si>
    <t>6.a. Clase</t>
  </si>
  <si>
    <t>6.b. Descripción</t>
  </si>
  <si>
    <t>7.a. Fuente</t>
  </si>
  <si>
    <t>7.b. Medio</t>
  </si>
  <si>
    <t>7.c. Individuo</t>
  </si>
  <si>
    <t>8.a. Nivel de deficiencia 
ND</t>
  </si>
  <si>
    <t>8.b. Nivel de deficiencia 
ND Valor</t>
  </si>
  <si>
    <t>8.c. Nivel de Exposición
NE</t>
  </si>
  <si>
    <t>8.d. Nivel de Exposición
NE Valor</t>
  </si>
  <si>
    <t>8.e.Nivel de probabilidad (ND X NE)</t>
  </si>
  <si>
    <t>8.f. Interpretación del nivel de probabilidad</t>
  </si>
  <si>
    <t>8.g. Nivel de consecuencia</t>
  </si>
  <si>
    <t>8.h. Nivel de consecuencia
Valor</t>
  </si>
  <si>
    <t>8.i. Nivel de riesgo (NR=NPXNC)</t>
  </si>
  <si>
    <t>8.j. Interpretación del NR</t>
  </si>
  <si>
    <t>8.i. Nivel de Riesgo.</t>
  </si>
  <si>
    <t xml:space="preserve"> Aceptabilidad del riesgo</t>
  </si>
  <si>
    <t>10.a. No. Expuestos Trabajadores Directos</t>
  </si>
  <si>
    <t>10.b. No. Expuestos
Contratistas</t>
  </si>
  <si>
    <t>10.c. No. Expuestos
Visitantes</t>
  </si>
  <si>
    <t>10.d. Peor consecuencia</t>
  </si>
  <si>
    <t>10.e. Existencia de requisito legal aplicable Relacione</t>
  </si>
  <si>
    <t>11.a. Eliminación</t>
  </si>
  <si>
    <t>11.b. Sustitución</t>
  </si>
  <si>
    <t>11.c. Controles de ingeniería</t>
  </si>
  <si>
    <t xml:space="preserve">11.d. controles administrativos Señalización / advertencia / </t>
  </si>
  <si>
    <t>11.e. Equipo de protección personal</t>
  </si>
  <si>
    <t>12.a. Responsable</t>
  </si>
  <si>
    <t>12.b. Fecha de Verificación de Plan de Acción</t>
  </si>
  <si>
    <t>13.a. Nivel de deficiencia 
ND</t>
  </si>
  <si>
    <t>13.b. Nivel de deficiencia 
ND Valor</t>
  </si>
  <si>
    <t>13.c. Nivel de Exposición
NE</t>
  </si>
  <si>
    <t>13.d. Nivel de Exposición
NE Valor</t>
  </si>
  <si>
    <t>13.e.Nivel de probabilidad (ND X NE)</t>
  </si>
  <si>
    <t>13.f. Interpretación del nivel de probabilidad</t>
  </si>
  <si>
    <t>13.g. Nivel de consecuencia</t>
  </si>
  <si>
    <t>14.h. Nivel de consecuencia
Valor</t>
  </si>
  <si>
    <t>13.i. Nivel de riesgo (NR=NPXNC)</t>
  </si>
  <si>
    <t>13.j. Interpretación del NR</t>
  </si>
  <si>
    <t>13.i. Nivel de Riesgo.</t>
  </si>
  <si>
    <t xml:space="preserve"> Aceptabilidad del riesgo Residual</t>
  </si>
  <si>
    <t>PELIGRO</t>
  </si>
  <si>
    <t>SERVICIOS GENERALES</t>
  </si>
  <si>
    <t>SI</t>
  </si>
  <si>
    <t>QUIMICO</t>
  </si>
  <si>
    <t>MANIPULACION DE HIPOCLORITO, AMBIENTADOR, LIMPIAVIDRIOS, JABONES ETC</t>
  </si>
  <si>
    <t>NO</t>
  </si>
  <si>
    <t>Salud- Daño Moderado</t>
  </si>
  <si>
    <t>SALPICADURAS, ALERGIAS, MAREO, NAUSEAS, ENROJECIMIENTO DE PIEL Y OJOS ETC</t>
  </si>
  <si>
    <t>PRODUCTOS EN ENVASE ORIGINAL DEBIDAMENTE ROTULADOS</t>
  </si>
  <si>
    <t>FICHA TECNICA DEL PRODUCTO</t>
  </si>
  <si>
    <t>USO DE EPP: Guantes, Tapabocas</t>
  </si>
  <si>
    <t>MEDIO</t>
  </si>
  <si>
    <t>FRECUENTE</t>
  </si>
  <si>
    <t>LEVE</t>
  </si>
  <si>
    <t>INTOXICACION</t>
  </si>
  <si>
    <t>N.A</t>
  </si>
  <si>
    <t xml:space="preserve">REALIZAR REPOSICION CORRESPONDIENTE SEGUN USO O VIDA UTIL DEL ELEMENTO </t>
  </si>
  <si>
    <t>BIOLOGICO</t>
  </si>
  <si>
    <t>Salud- Daño extremo</t>
  </si>
  <si>
    <t>Corregir y adoptar medidas de control de inmediato si NR es igual o mayor a 360 debe suspender las actividades</t>
  </si>
  <si>
    <t>Enfermedad</t>
  </si>
  <si>
    <t>si</t>
  </si>
  <si>
    <t>BIOLÓGICO</t>
  </si>
  <si>
    <t>ASEO DE BATERIAS SANITARIAS, RECOLECCION Y MANIPULACION DE  BOLSAS DE LAS CANECAS DE RESIDUOS, MANIPULACION DE TRAPERO</t>
  </si>
  <si>
    <t>Salud- Daño leve</t>
  </si>
  <si>
    <t>CONTAMINACION, ALERGIAS, VIRUS, ALTERACIONES O MOLESTIAS ESTOMACALES E INTESTINALES, PARASITOS</t>
  </si>
  <si>
    <t>CANECAS DE RECOLECCION CUENTAN CON BOLSAS</t>
  </si>
  <si>
    <t>SE CUENTA CON INSTRUMENTOS O HERRAMIENTAS QUE PERMITEN LAS LABORES DE ASEO, EVITANDO EL CONTACTO DIRECTO DE LAS MANOS EJP: Carrito para escurrir trapero</t>
  </si>
  <si>
    <t>USO DE EPP: Guantes de Caucho, Tapabocas, Uniforme Antifluido</t>
  </si>
  <si>
    <t>INFECCIONES</t>
  </si>
  <si>
    <t>DOCUMENTAR, SOCIALIZAR Y PUBLICAR PROTOCOLO PARA LAVADO DE MANOS; PROCURAR QUE SIEMPRE LAS CANECAS CUENTEN CON LAS RESPECTIVAS BOLSAS DE RECOLECCION DE RESIDUOS PARA EVITAR EL CONTACTO DIRECTO DE LAS MANOS CON LAS CANECAS O SU CONTENIDO</t>
  </si>
  <si>
    <t>BIOMECÀNICOS</t>
  </si>
  <si>
    <t>ADOPCION DE POSTURAS ANTIGRAVITACIONALES "AGACHADO, ENCORVADO, EN CUCLILLAS, DE RODILLAS, BIPEDA, ETC" DURANTE EL DESARROLLO DE LAS LABORES DE ASEO Y LIMPIEZA</t>
  </si>
  <si>
    <t xml:space="preserve"> DOLOR MUSCULAR EN REGION LUMBAR, LUMBAGOS, TENSION MUSCULAR</t>
  </si>
  <si>
    <t>EN LA ORGANIZACIÓN SE CUENTA CON POCETA Y CARRITO ESCURRIDOR PARA EL TRAPERO</t>
  </si>
  <si>
    <t>GRAVE</t>
  </si>
  <si>
    <t>LESIONES A NIVEL DE COLUMNA VERTEBRAL</t>
  </si>
  <si>
    <t>VERIFICAR QUE LA ALTURA DE LOS CABOS DE ESCOBAS Y TRAPERO SEA LA ADECUADA (1.60)</t>
  </si>
  <si>
    <t>BRINDAR FORMACION Y RETROALIMENTACION AL PERSONAL EXPUESTO SOBRE RIESGO BIOMECANICO CON ENFASIS EN: Tecnicas para Manejo de Espalda, Pausas Activas e Higiene Postural</t>
  </si>
  <si>
    <t xml:space="preserve">N.A </t>
  </si>
  <si>
    <t>PSICOLABORAL</t>
  </si>
  <si>
    <t>RESPONSABILIDAD DE LA LABOR, TRABAJO RUTINARIO, SATISFACCION DEL CLIENTE CON LA LABOR</t>
  </si>
  <si>
    <t>CEFALEA, ALTERACIONES EMOCIONALES, IRRITABILIDAD, ANSIEDAD</t>
  </si>
  <si>
    <t>PARTICIPACION EN ACTIVIDADES DEPORTIVAS, RECREATIVAS Y CULTURALES</t>
  </si>
  <si>
    <t>BAJO</t>
  </si>
  <si>
    <t>OCASIONAL</t>
  </si>
  <si>
    <t>ESTRÉS</t>
  </si>
  <si>
    <t>BRINDAR FORMACION AL PERSONAL EXPUESTO EN RIESGO PSICOSOCIAL CON ENFASIS EN: Atencion al Cliente, Manejo del Estrés, Relaciones Interpersonales</t>
  </si>
  <si>
    <t>CONDICIONES DE SEGURIDAD</t>
  </si>
  <si>
    <t>ATROPELLAMIENTOS, CHOQUES, LESIONES FISICAS, POLITRAUMATISMOS</t>
  </si>
  <si>
    <t>DAÑOS SEVEROS CON COMPROMISO DE COLUMNA Y MEDULA</t>
  </si>
  <si>
    <t>DISEÑAR Y SOCIALIZAR NORMAS DE SEGURIDAD PARA RIESGO DE TRANSITO CON ENFASIS EN PEATONES / CONDUCTORES</t>
  </si>
  <si>
    <t>AGRESIONES FISICAS O VERBALES, HERIDAS, LESIONES MULTIPLES, PERDIDAS</t>
  </si>
  <si>
    <t>TRAUMAS MULTIPLES EN DIFERENTES PARTES DEL CUERPO</t>
  </si>
  <si>
    <t>BRINDAR FORMACION EN TIPS DE MANEJO DEFENSIVO "Que hacer en caso de atraco: Antes, Durante y Despues"</t>
  </si>
  <si>
    <t>TROPEZONES, GOLPES, ESGUINCES, LUXACIONES, TORCEDURAS, HEMATOMAS</t>
  </si>
  <si>
    <t>SEÑALIZACION PARA ESCALAS</t>
  </si>
  <si>
    <t>CONTINUA</t>
  </si>
  <si>
    <t>FRACTURA DE HUESOS LARGOS</t>
  </si>
  <si>
    <t>BRINDAR FORMACION AL PERSONAL EXPUESTO EN RIESGO LOCATIVO CON ENFASIS EN "Prevencion de Caidas a un mismo y a  diferente Nivel" ADECUAR SEÑALIZACION SOBRE "Peligro de Caida o Camine No corra"</t>
  </si>
  <si>
    <t>FENÓMENOS NATURALES</t>
  </si>
  <si>
    <t>RIESGO POR FENOMENOS NATURALES COMO: Tormentas Electricas, Vendavales, Sismo, Terremoto</t>
  </si>
  <si>
    <t>POLITRAUMATISMOS, LESIONES SEVERAS, ALTERACIONES NERVIOSAS</t>
  </si>
  <si>
    <t>PLAN DE EMERGENCIAS</t>
  </si>
  <si>
    <t>ESPORADICO</t>
  </si>
  <si>
    <t>MUY GRAVE</t>
  </si>
  <si>
    <t>LESIONES MULTIPLES</t>
  </si>
  <si>
    <t>NA</t>
  </si>
  <si>
    <t>REALIZAR LAS PRACTICAS DE EVACUACION, PRIMEROS AUXILIOS Y CONTRAINCENDIOS MINIMO 2 VENES AL AÑO; MANTENER DESPEJADAS AREAS DE CIRCULACION PARA RESPONDER DE MANERA EFECTIVA A UNA EVACUACION EN CASO DE EMERGENCIA</t>
  </si>
  <si>
    <t xml:space="preserve">ASISTENTE ADMINISTRATIVA </t>
  </si>
  <si>
    <t>POSTURA SEDENTE PROLONGADA PARA EL DESARROLLO DE ACTIVIDADES ADMINISTRATIVAS, MOVIMIENTOS REPETITIVOS POR DIGITACION</t>
  </si>
  <si>
    <t>DAÑOS Y/O LESIONES A NIVEL OSTEOMUSCULAR, DOLORES LUMBARES</t>
  </si>
  <si>
    <t xml:space="preserve">ARMONIA EN LA UBICACIÓN DE VIDEOTERMINAL, ELEMENTOS DE OFICINA Y SILLA </t>
  </si>
  <si>
    <t>SE REALIZAN PAUSAS ACTIVAS EN EL INTER MEDIO DE LA JORNADA LABORAL</t>
  </si>
  <si>
    <t>TUNEL CARPIANO</t>
  </si>
  <si>
    <t>REALIZAR INSPECCIONES DE ACUERDO A PROGRAMACION DE COPASST PARA VERIFICAR NECESIDADES DE CAMBIO Y/O MANTENIMIENTO DE MOBILIARIO DE OFICINAS</t>
  </si>
  <si>
    <t>BRINDAR FORMACION Y/O RETROALIMENTACION AL PERSONAL EN RIESGO BIOMECANICO CON ENFASIS EN: Higiene Postural Frente a Videoterminales</t>
  </si>
  <si>
    <t>FISICO</t>
  </si>
  <si>
    <t>LABOR FRENTE A VIDEOTERMINAL QUE IMPLICA EXPOSICION A RADIACIONES IONIZANTES, ADEMAS DE LA CARGA ELECTROSTATICA EN LA SUPERFICIE DE LOS MISMOS</t>
  </si>
  <si>
    <t>SOBREESFUERZO VISUAL CANSANCIO, CEFALEA, ENROJECIMIENTO, FATIGA, RESEQUEDAD, LAGRIMEO</t>
  </si>
  <si>
    <t>VIDEOTERMINAL CON PANTALLA ANTIREFLEJO</t>
  </si>
  <si>
    <t>SINDROME DE FATIGA VISUAL CORPORAL POR COPUTADOR</t>
  </si>
  <si>
    <t>GRADUAR BRILLO, ALTURA, REALIZAR LIMPIEZA FRECUENTE DE PANTALLA</t>
  </si>
  <si>
    <t>BRINDAR FORMACION AL PERSONAL EN RIESGO FISICO CON ENFASIS EN SALUD VISUAL Y PAUSAS ACTIVAS VISUALES</t>
  </si>
  <si>
    <t>capacitacion en prevencion y mitigacion del covid 19 generadas por el gobierno nacional, uso de tapabocas cuando presenta sintomas, aislamiento total.
Higiene de manos al ingresar a laborar y durante la jornada cada dos o tres horas o cuando se requiera</t>
  </si>
  <si>
    <t>CANSANCIO, CEFALEA, ALTERACIONES Y/O MOLESTIAS GASTROINTESTINALES, AGOTAMIENTO</t>
  </si>
  <si>
    <t xml:space="preserve"> ACTIVIDADES DEPORTIVAS, RECREATIVAS Y CULTURALES</t>
  </si>
  <si>
    <t>ESTRÉS LABORAL</t>
  </si>
  <si>
    <t>VERIFICAR CON RESULTADOS DE APLICACIÓN DE BATERIAS SI SE REQUIERE INTERVENCION PARA RIESGO PSICOSOCIAL: CONTINUAR CON ACTIVIDADES DE INTEGRACION, RECREACION, DEPORTE Y/O CULTURA; BRINDAR FORMACION LUDICA AL PERSONAL EN MANEJO DEL ESTRÉS, LIDERAZGO, RELACIONES INTERPERSONALES Y COMUNICACION ASERTIVA</t>
  </si>
  <si>
    <t>ACCESO AL AREA DE TRABAJO POR ESCALAS</t>
  </si>
  <si>
    <t>ESCALAS CON PASAMANOS, LETRERO DE PISO MOJADO</t>
  </si>
  <si>
    <t>RIESGO MECANICO POR MANIPULACION DE HERRAMIENTAS MANUALES DE OFICINA (Ganchos, sacaganchos, bisturi, cosedora, perforadora, borde de hojas de `papel, tijeras etc)</t>
  </si>
  <si>
    <t>ESCRITORIOS CON CAJONEROS</t>
  </si>
  <si>
    <t>LESIONES/HERIDAS EN MANOS</t>
  </si>
  <si>
    <t>DISEÑAR, PUBLICAR Y BRINDAR FORMACION AL PERSONAL EN RIESGO MECANICO CON ENFASIS EN: Normas de Seguridad para Oficinas</t>
  </si>
  <si>
    <t>GERENTE</t>
  </si>
  <si>
    <t>GERENCIA COMERCIAL</t>
  </si>
  <si>
    <t>RESPONDER POR LAS VENTAS DE VEHICULOS DE LA SEDE PEREIRA (VEHICULOS NUEVOS Y USADOS), SE DEBE DESPLAZAR A VISITAR CLIENTES, EMPRESAS,  CENTROS COMERCIALES, ACOMAÑAMIENTO A SUS VENDEDORES, PRESENTAR INDICADORES, CAPACITACIONES, METAS DE VENTAS</t>
  </si>
  <si>
    <t>CONCENTRACION, ALTA RESPONSABILIDAD DE LA LABOR, CUMPLIMIENTO DE OBJETIVOS Y ACTIVIDADES, RENDICION DE CUENTAS</t>
  </si>
  <si>
    <t>VERIFICAR CON RESULTADOS DE APLICACIÓN DE BATERIAS SI SE REQUIERE INTERVENCION PARA RIESGO PSICOSOCIAL: A PERSONAL DE ALTO RIESGO, CONTINUAR CON ACTIVIDADES DE INTEGRACION, RECREACION, DEPORTE Y/O CULTURA; BRINDAR FORMACION LUDICA AL PERSONAL EN MANEJO DEL ESTRÉS, LIDERAZGO, RELACIONES INTERPERSONALES Y COMUNICACION ASERTIVA</t>
  </si>
  <si>
    <t>SE REALIZAN PAUSAS ACTIVAS EN EL INTER EDIO DE LA JORNADA LABORAL</t>
  </si>
  <si>
    <t>LESIONES OSTEOMUSCULARES</t>
  </si>
  <si>
    <t>BRINDAR FORMACION Y/O RETROALIMENTACION AL PERSONAL EN RIESGO BIOMECANICO CON ENFASIS EN: Higiene Postural e importancia de las Pausas Activas</t>
  </si>
  <si>
    <t>LESIONES MUSCULOESQUELETICAS,HERIDAS,CONTUSIONES,GOLPES, ETC</t>
  </si>
  <si>
    <t>SE PRESENTA EXPOSICION A RIESGO DE TRANSITO EN RAZON  AL DESPLAZAMIENTO VISITAR CLIENTES, EMPRESAS,  CENTROS COMERCIALES</t>
  </si>
  <si>
    <t>SE PRESENTA EXPOSICION A RIESGO PUBLICO EN RAZON AL DESPLAZAMIENTO VISITAR CLIENTES, EMPRESAS,  CENTROS COMERCIALES</t>
  </si>
  <si>
    <t>AGRESIONES FISICAS O VERBALES, HERIDAS Y LESIONES MULTIPLES, ROBOS,SECUESTROS.</t>
  </si>
  <si>
    <t xml:space="preserve">ASISTENTE DE VENTAS </t>
  </si>
  <si>
    <t>RECEPCION - VENTAS</t>
  </si>
  <si>
    <t>ENCARGADA DE ARCHIVO, ATENCION TELEFONICA, MATRICULAR LOS VEHICULOS, PAPELERIA DE TRANSITO DE LOS VEHICULOS, CAJA MENOR</t>
  </si>
  <si>
    <t>ADOPCION DE POSTURAS PROLONGADAS ANTIGRAVITACIONALES, PARA EL DESARROLLO DE ACTIVIDADES ADMINISTRATIVAS, MOVIMIENTOS REPETITIVOS POR DIGITACION</t>
  </si>
  <si>
    <t>SINDROME DE FATIGA VISUAL CORPORAL POR COMPUTADOR</t>
  </si>
  <si>
    <t>CONCENTRACION, RESPONSABILIDADV DE LA LABOR, MANEJO DE DINERO, ELABORACION DE INFORMES</t>
  </si>
  <si>
    <t>MANIPULACION DEL DINERO DE CAJA MENOR</t>
  </si>
  <si>
    <t>ALERGIAS, CONTAMINACION, EXPOSCION A BACTERIAS Y MICROORGANISMOS</t>
  </si>
  <si>
    <t xml:space="preserve">ADECUAR GEL ANTIBACTERIAL; DOCUMENTAR PROTOCOLO PARA LAVADO DE MANOS </t>
  </si>
  <si>
    <t>EXPOSICION A TOMACORRIENTE SUELTO DE LA PARED (Sala de Espera)</t>
  </si>
  <si>
    <t>CHOQUES ELECTRICO, CORTOS CIRCUITOS</t>
  </si>
  <si>
    <t>ELECTROCUCION</t>
  </si>
  <si>
    <t>N</t>
  </si>
  <si>
    <t>REALIZAR LAS REPARACIONES ELECTRICAS PERTINENTES</t>
  </si>
  <si>
    <t>REALIZAR LAS PRACTICAS (Simulacros) DE EVACUACION, PRIMEROS AUXILIOS Y CONTRAINCENDIOS MINIMO 2 VECES AL AÑO; MANTENER DESPEJADAS AREAS DE CIRCULACION PARA RESPONDER DE MANERA EFECTIVA A UNA EVACUACION EN CASO DE EMERGENCIA</t>
  </si>
  <si>
    <t>TRAMITADOR - MENSAJERO</t>
  </si>
  <si>
    <t>DENTRO Y FUERA DE LA EMPRESA</t>
  </si>
  <si>
    <t>ENCARGADO DE LAS DILIGENCIAS DE TODA LA EMPRESA INCLUYENDO LAS SEDES PRINCIPAL Y  CERRITOS, MENSAJERIA DILIGENCIAS, VUELTAS DE BANCOS, TRAMITES ANTE TRANSITO, CARGA DINERO PARA HACER VUELTAS EN TRANSITO</t>
  </si>
  <si>
    <t>CONCENTRACION, RESPONSABILIDAD DE LA LABOR, MANEJO DE DINERO, ENTREGA DE CUENTAS</t>
  </si>
  <si>
    <t xml:space="preserve">Desinfeccion de Area y vehiculos con aspersores con agua y amonio cuentenario de 5o  generacion. </t>
  </si>
  <si>
    <t xml:space="preserve">Realizar Protocolos para prevencion de contagio del COVID 19 en jornada laboral. 
Capacitacion en prevencion y mitigacion del covid 19 generadas por el gobierno nacional. 
Higiene de manos al ingresar a laborar y durante la jornada cada dos o tres horas o cada que se requiera  . Impemenatcion de sistema de verificacion de listas de personas que han tenido contacto los trabajadores. </t>
  </si>
  <si>
    <t xml:space="preserve">Tapabocas,guantes G40 </t>
  </si>
  <si>
    <t xml:space="preserve">MANIPULACION DEL DINERO </t>
  </si>
  <si>
    <t xml:space="preserve"> DOCUMENTAR, SOCIALIZAR, INCENTIVAR Y PUBLICAR  PROTOCOLO PARA LAVADO DE MANOS </t>
  </si>
  <si>
    <t>SE PRESENTA EXPOSICION A RIESGO DE TRANSITO EN RAZON AL DESPLAZAMIENTO MENSAJERIA DILIGENCIAS, VUELTAS DE BANCOS, TRAMITES ANTE TRANSITO</t>
  </si>
  <si>
    <t>SE PRESENTA EXPOSICION A RIESGO PUBLICO EN RAZON AL DESPLAZAMIENTO MENSAJERIA DILIGENCIAS, VUELTAS DE BANCOS, TRAMITES ANTE TRANSITO</t>
  </si>
  <si>
    <t>AUXILIAR DE SALA</t>
  </si>
  <si>
    <t xml:space="preserve"> VITRINA DE VENTAS</t>
  </si>
  <si>
    <t>ORGANIZACIÓN DE LA VITRINA, ESTAN PENDIENTES DE LA UBICACIÓN DE LOS VEHICULOS EN LA SALA DE VENTAS</t>
  </si>
  <si>
    <t>POSTURA BIPEDA PROLONGADA</t>
  </si>
  <si>
    <t>SE REALIZAN PAUSAS ACTIVAS EN EL INTER EDIO DE LA JORNADA LABORAL, CAMBIO DE POSTURA DURANTE LA CONDUCCION PARA UBICAR LOS VEHICULOS EN SALA DE VENTAS</t>
  </si>
  <si>
    <t>RESPONSABILIDAD DE LA LABOR, TRABAJO DE CUIDADO Y PRESICION</t>
  </si>
  <si>
    <t>EXPOSICION A RUIDO POR INGRESO AL TALLER</t>
  </si>
  <si>
    <t>CEFALEA, INTERFERENCIA EN LA COMUNICACIÓN , MOLESTIAS AUDITIVAS</t>
  </si>
  <si>
    <t>USO DE EPP: Tapaoidos</t>
  </si>
  <si>
    <t>ALTERACIONES AUDITIVAS</t>
  </si>
  <si>
    <t>BRINDAR FORMACION AL PERSONAL EN EL USO ADECUADO DE LOS EPP INCLUYENDO LA EXPOSICION EN AREAS DE MAS RIESGO</t>
  </si>
  <si>
    <t>REALIZAR REPOSIICON DE ACUERDO AL USO Y/o VIDA UTIL DEL EPP</t>
  </si>
  <si>
    <t>EXPOSICION A RIESGO LOCATIVO POR EL DESPLAZAMIENTO INTERNO POR ESCALAS INCLUYE EL INGRESO AL TALLER</t>
  </si>
  <si>
    <t>DE ACUERDO A PROGRAMACION PARA INSPECCIONES LOCATIVAS POR PARTE DEL COPASST SE DEBE VERIFICAR SI TODAS LAS ESCALAS CUENTEN CON CINTA ANTIDESLIZANTE</t>
  </si>
  <si>
    <t>SE PRESENTA EXPOSICION A RIESGO PUBLICO EN RAZON AL DESPLAZAMIENTO AL TALLER DE CAMIONES D ELA SEDE CERRITOS</t>
  </si>
  <si>
    <t xml:space="preserve"> ASESORES COMERCIALES</t>
  </si>
  <si>
    <t>SALA DE VENTAS Y EXTERIOR</t>
  </si>
  <si>
    <t xml:space="preserve">SE ENCARGAN DE MOSTRAR Y EXPLICAR LAS PROPIEDADES DEL VEHICULOS A LOS CLIENTES, CERRAR VENTAS, EXPLICAR LAS BONDADES DE ADQUIRIR VEHICULOS MARCA VOLKSWAGEN Y AUDI. REGISTRAR ACTIVIDADES POR CLIENTE EN EL SISTEMA, REALIZAR SEGUIMIENTO A LOS NEGOCIOS DE ACUERDO CON LOS LINEAMIENYOS DE CALIDAD Y SERVIICO AL CLIENTE ; CONOCER Y LLEVAR A CABO LOS PROCEDIMIENTOS Y PROTOCOLOS DE ATENCION AL CLIENTE DEFINIDOS POR LA FABRICA, VERIIFCAR LOS PRECIOS ANTES DE INDICARLOS AL CLIENTE;  ADELANTAR TRAMITES INTERNOS  PARA MATRICULAS Y/O ENTREGA DE PAPELES; ASISTIR A CAPACITACIONES   </t>
  </si>
  <si>
    <t>VARIACION EN LA ADOPCION DE POSTURAS (Antigravitacionales, sedentes, bipedas etc) PARA EL DESARROLLO DE ACTIVIDADES ADMINISTRATIVAS</t>
  </si>
  <si>
    <t>SE REALIZAN PAUSAS ACTIVAS EN EL INTERMEDIO DE LA JORNADA LABORAL</t>
  </si>
  <si>
    <t>DESORDENES MUSCULOESQUELETICOS</t>
  </si>
  <si>
    <t>REALIZAR INSPECCIONES DE ACUERDO A PROGRAMACION DE COPASST PARA VERIFICAR NECESIDADES DE CAMBIO Y/O MANTENIMIENTO DE MOBILIARIO DE ESCRITORIOS</t>
  </si>
  <si>
    <t>BRINDAR FORMACION Y/O RETROALIMENTACION AL PERSONAL EN RIESGO BIOMECANICO CON ENFASIS EN: Higiene Postural Frente a Videoterminales e importancia de las pausas activas</t>
  </si>
  <si>
    <t>ALGUNOS VIDEOTERMINALES O PORTATILES  CON PANTALLA ANTIREFLEJO</t>
  </si>
  <si>
    <t>CONCENTRACION, ALTA RESPONSABILIDAD DE LA LABOR, CUMPLIMIENTO DE OBJETIVOS Y ACTIVIDADES, CUMPLIMIENTO DE METAS POR VENTAS</t>
  </si>
  <si>
    <t xml:space="preserve"> ACTIVIDADES DEPORTIVAS, RECREATIVAS Y CULTURALES. INCENTIVOS POR VENTAS</t>
  </si>
  <si>
    <t>ALTO</t>
  </si>
  <si>
    <t>VERIFICAR CON RESULTADOS DE APLICACIÓN DE BATERIAS SI SE REQUIERE INTERVENCION PARA RIESGO PSICOSOCIAL: CONTINUAR CON ACTIVIDADES DE INTEGRACION, RECREACION, DEPORTE Y/O CULTURA; BRINDAR FORMACION O RETROALIMENTACION LUDICA AL PERSONAL EN MANEJO DEL ESTRÉS, LIDERAZGO, RELACIONES INTERPERSONALES, COMUNICACION ASERTIVA, ATENCION AL CLIENTE</t>
  </si>
  <si>
    <t xml:space="preserve">ACCESO A GERENCIA POR ESCALAS PARA REUNIONES, JUNTAS Y SOCIALIZACION DE INFORMES </t>
  </si>
  <si>
    <t>SE PRESENTA EXPOSICION A RIESGO DE TRANSITO EN RAZON  AL DESPLAZAMIENTO A VISITAR CLIENTES, PLAYAS DE VENTAS, CENTROS COMERCIALES, EMPRESAS DE ACUERDO A PLANEACION</t>
  </si>
  <si>
    <t>SE PRESENTA EXPOSICION A RIESGO PUBLICO EN RAZON  AL DESPLAZAMIENTO A VISITAR CLIENTES, PLAYAS DE VENTAS, CENTROS COMERCIALES, EMPRESAS DE ACUERDO A PLANEACION</t>
  </si>
  <si>
    <t>ASESORES DE REPUESTOS</t>
  </si>
  <si>
    <t>ALMACEN</t>
  </si>
  <si>
    <t xml:space="preserve">CONTROL E INVENTARIO DE LOS SUMINISTROS DEL TALLER, SE REALIZAN VENTAS DE MOSTRADOR, ALMACENAMIENTO DE BATERIAS, ALMACENAMIENTO DE REPUESTOS DE ALTO COSTO. CONCRETAR NEGOCIOS DE VENTA DE REPUESTOS  QUE SATISFAGAN LOS REQUERIMIENTOS DE LOS CLIENTES CON EL MAYOR BENEFICIO  PARA LA EMPRESA LORANGO EL INCREMENTO DE LAS VENTAS PORMPARTE DE MOSTRADOR Y BOUTIQUE: COTIZACIONES DE TALLER Y MOSTRADOR/ RECIBIR E INGRESAR MERCANCIA Y REPUESTOS AL ALMACEN / HACER TRASLADOS DE REPUESTOS A ORDENES DE TRABAJO DE VEHICULOS EN EL TALLER / FACTURACION POR MOSTRADOR, DESPACHO DE REPUESTOS A OTRAS CIUDADES / PEDIR INSUMOS Y MATERIALES PARA EL CONSUMO DEL TALLER </t>
  </si>
  <si>
    <t>ALTA RESPONSABILIDAD DE LA LABOR POR EL COSTO DE LOS REPUESTOS QUE MANEJAN</t>
  </si>
  <si>
    <t>EL ALMACENAMIENTO DE LOS PRODUCTOS CUMPLEN CON LAS NORMAS (Pesados abajo, livianos arriba)</t>
  </si>
  <si>
    <t>BRINDAR FORMACION Y/O RETROALIMENTACION AL PERSONAL EN RIESGO BIOMECANICO CON ENFASIS EN: Higiene Postural  e importancia de las pausas activas</t>
  </si>
  <si>
    <t>UNO DE LOS ACCESO SE REALIZA POR ESCALAS (Taller), SE EVIDENCIARON ESTANTERIAS SUELTAS CON RIESGO DE CAIDA, UNA DE LAS LUMINARIAS NO CUENTA CON REJILLA DE PROTECCION, ESCALAS DE ACCESO AL SOTANO</t>
  </si>
  <si>
    <t xml:space="preserve">ESTANTERIAS DEMARCADAS </t>
  </si>
  <si>
    <t>DEMARCAR EL INICIO DE LAS ESCALAS DE ACCESO AL SOTANO, ASEGURAR A NIVEL DE PARED LAS ESTANTERIAS QUE SE ENCUENTRAN SUELTAS, ADECUAR REJILLA DE PROTECCION A LA LUMINARIA</t>
  </si>
  <si>
    <t>BRINDAR FORMACION AL PERSONAL EXPUESTO EN RIESGO LOCATIVO CON ENFASIS EN "Prevencion de Caidas a un mismo y a  diferente Nivel" ADECUAR SEÑALIZACION SOBRE "Peligro de Caida o Camine No corra". DISEÑAR ESTANDAR DE SEGURIDAD PARA ESCALA QUE S EUTILIZA EN EL SOTANO PARA SUBIR Y BAJAR OBJETOS</t>
  </si>
  <si>
    <t>TECNICO DE CONTROL DE CALIDAD</t>
  </si>
  <si>
    <t>TALLER</t>
  </si>
  <si>
    <t>REALIZAR PRUEBAS DE RUTA A LOS VEHICULOS EN EL TALLER DE ACUERDO CON LA POLITICA DEFINIDA PARA ESTO</t>
  </si>
  <si>
    <t xml:space="preserve">ADOPCION DE DIVERSAS POSTURAS (Sedente, Agachado, Encorvado, con estiramiento de brazos por encia de los hombros, en cuclillas) </t>
  </si>
  <si>
    <t>EXPOSICION A DIOXIDO DE CARBONO EMITIDO POR LOS VEHICULOS</t>
  </si>
  <si>
    <t xml:space="preserve">MOLESTIAS Y/O ALTERACIONES RESPIRATORIAS, CEFALEA,  REACCIONES ALERGICAS DEL CUERPO, </t>
  </si>
  <si>
    <t>USO DE EPP: Proteccion Respiratoria. REALIZACION DE EXAMENES MEDICOS OCUPACIONALES (Espirometrias)</t>
  </si>
  <si>
    <t>ALTERACIONES RESPIRATORIAS</t>
  </si>
  <si>
    <t>CONTINUAR CON EL CONTROL MEDICO OCUPACIONAL</t>
  </si>
  <si>
    <t>REPOSICION DE EPP DE ACUERDO AL USO O VIDA UTIL DEL MISMO</t>
  </si>
  <si>
    <t>EXPOSICION A RUIDO POR ACTIVIDADES MECANICAS PROPIAS DEL TALLER Y LOS VEHICULOS COMO TAL</t>
  </si>
  <si>
    <t>CEFALEA, ALTERACIONES AUDITIVAS, AGOTAMIENTO, INTERFERENCIA EN LA COMUNICACIÓN</t>
  </si>
  <si>
    <t>MANTENIMIENTO PREVENTIVO A MAQUINAS Y/O EQUIPOS</t>
  </si>
  <si>
    <t>USO DE EPP: Proteccion Auditiva. REALIZACION DE EXAMENES MEDICOS OCUPACIONALES (Audiometrias)</t>
  </si>
  <si>
    <t>PERDIDA UNI O BILATERAL DE LA AUDICION</t>
  </si>
  <si>
    <t>CONCENTRACION, ALTA RESPONSABILIDAD DE LA LABOR, VISTO BUENO FINAL PARA SATIFACCION DEL CLIENTE</t>
  </si>
  <si>
    <t>TRANSITO INTERNO DE VEHICULOS</t>
  </si>
  <si>
    <t>VELOCIDAD AL INTERIOR DE LAS INSTALACIONES INFERIOR A LOS 20KM / H</t>
  </si>
  <si>
    <t>TRAUMA CRANEOENCEFALICO</t>
  </si>
  <si>
    <t>DISEÑAR Y SOCIALIZAR NORMAS O ESTANDARES DE SEGURIDAD VIAL PARA CONDUCCION Y TRANSITO DE VEHICULOS</t>
  </si>
  <si>
    <t xml:space="preserve">EXPOSICION A RIESGO LOCATIVO POR EL DESPLAZAMIENTO INTERNO POR ESCALAS </t>
  </si>
  <si>
    <t>DE ACUERDO A PROGRAMACION PARA INSPECCIONES LOCATIVAS POR PARTE DEL COPASST SE DEBE VERIFICAR SI TODAS LAS ESCALAS CUENTAN CON PASAMANOS Y  CINTA ANTIDESLIZANTE</t>
  </si>
  <si>
    <t>MECANICOS</t>
  </si>
  <si>
    <t>REALIZAR DIAGNOSTICO Y BASICAS DE VEHICULOS DIESEL, GASOLINA O ELECTRICIDAD SEGUN LA NECESIDAD:  Solicitar repuestos cuando sea del caso / Verificar trabajos antes de pasar al control calidad  /Realizar autoevaluación de los trabajos antes de pasar al control de calidad.  MANTENIMIENTO Y REPARACION TECNICA, MECANICA Y ELECTRICA DE VEHICULOS</t>
  </si>
  <si>
    <t xml:space="preserve">ADOPCION DE POSTURAS ANTIGRAVITACIONALES                        (Bipeda, Sedente, Agachado, Encorvado, con estiramiento de brazos por encima de los hombros, en cuclillas) </t>
  </si>
  <si>
    <t>AYUDAS MECANICAS PARA LEVANTAMIENTO O MANIPULACION DE PESOS (Diferenciales, gatos tipo plataforma, Gato Tipo zorra, Gatos Hidraulicos, Prensa)</t>
  </si>
  <si>
    <t>SE REALIZAN PAUSAS ACTIVAS EN EL INTERMEDIO DE LA JORNADA LABORAL REALIZACION DE EXAMENES MEDICOS OCUPACIONALES (Enfasisi Osteomuscular)</t>
  </si>
  <si>
    <t>DE ACUERDO A PROGRAMACION PARA INSPECCIONES A MAQUINAS Y EQUIPOS POR PARTE DEL COPASST SE DEBE VERIFICAR EL PROGRAMA DE MANTENIMIENTO PREVENTIVO/CORRECTIVO DE MAQUINAS Y EQUIPOS</t>
  </si>
  <si>
    <t xml:space="preserve">EXPOSICION A DIOXIDO DE CARBONO EMITIDO POR LOS VEHICULOS;                  MANIPULACION DE DESENGRASANTES, ACEITES, </t>
  </si>
  <si>
    <t>MOLESTIAS Y/O ALTERACIONES RESPIRATORIAS, CEFALEA,  REACCIONES ALERGICAS DEL CUERPO</t>
  </si>
  <si>
    <t>HDS PARA PRODUCTOS QUIMICOS, CANECAS PARA DESTINAR RESIDUOS PELIGROSOS O CONTAMINADOS Y KIT ANTIDERRAMES</t>
  </si>
  <si>
    <t>CONTINUAR CON EL CONTROL MEDICO OCUPACIONAL, RETROALIMENTAR FORMACION EN USO, INSPECCION, MANTENIMIENTO DE EPP</t>
  </si>
  <si>
    <t>EXPOSICION A RUIDO POR ACTIVIDADES MECANICAS PROPIAS DEL TALLER Y LOS VEHICULOS, MANIPULACION DE HERRAMIENTAS NEUMATICAS</t>
  </si>
  <si>
    <t>VERIFICAR CON RESULTADOS DE APLICACIÓN DE BATERIAS SI SE REQUIERE INTERVENCION PARA RIESGO PSICOSOCIAL: CONTINUAR CON ACTIVIDADES DE INTEGRACION, RECREACION, DEPORTE Y/O CULTURA; BRINDAR FORMACION O RETROALIMENTACION LUDICA AL PERSONAL EN MANEJO DEL ESTRÉS,  RELACIONES INTERPERSONALES, COMUNICACION ASERTIVA, ATENCION AL CLIENTE</t>
  </si>
  <si>
    <t>MANIPULACION DE MAQUINAS, EQUIPOS Y/O HERRAMIENTAS EN LAS ESTACIONES DE TRABAJO DE CADA MECANICO</t>
  </si>
  <si>
    <t>GOLPES, HERIDAS, MACHUCONES, PELLIZCOS, ATRAPAMIENTOS, CORTADAS, APLASTAMIENTOS</t>
  </si>
  <si>
    <t>SEÑALIZACION DE RIESGO MECANICO</t>
  </si>
  <si>
    <t>USO DE EPP: Guantes (De acuerdo a la funcion o tarea donde se requieran)</t>
  </si>
  <si>
    <t>AMPUTACIONES</t>
  </si>
  <si>
    <t>DE ACUERDO A PROGRAMACION PARA INSPECCIONES A MAQUINAS Y EQUIPOS POR PARTE DEL COPASST SE DEBE VERIFICAR EL SEGUIMIENTO AL PROGRAMA DE MANTENIMIENTO PREVENTIVO/CORRECTIVO DE MAQUINAS Y EQUIPOS</t>
  </si>
  <si>
    <t xml:space="preserve">DOCUMENTAR PROGRAMA PARA PREVENCION DE LESIONES EN MANOS; BRINDAR FORMACION AL PERSONAL EN RIESGO MECANICO CON ENFASIS EN "Prevencion de Lesiones en Manos", FACILITAR AL PERSONAL FORMATO PARA REPORTE DE ACTOS Y CONDICIONES INSEGURAS DONDE SE REPORTE LAS NOVEDADES EN MAQUINAS, EQUIPOS O HERRAMIENTAS QUE REQUIERAN CAMBIO O MANTENIMIENTO </t>
  </si>
  <si>
    <t>APLASTAMIENTO</t>
  </si>
  <si>
    <t xml:space="preserve">EXPOSICION A RIESGO LOCATIVO POR DESPLAZAMIENTO INTERNO POR ESCALAS, PRESENCIA DE VIDRIOS  </t>
  </si>
  <si>
    <t>BOTIQUIN DE PRIMEROS AUXILIOS</t>
  </si>
  <si>
    <t>ESCALAS CON PASAMANOS</t>
  </si>
  <si>
    <t>RIESGO PUBLICO POR ATENCION A CLIENTES</t>
  </si>
  <si>
    <t>AGRESIONES FISICAS O VERBALES, HERIDAS, LESIONES MULTIPLES</t>
  </si>
  <si>
    <t>BRINDAR FORMACION EN RIESGO PUBLICO CON ENFASIS EN "Atencion al Cliente"</t>
  </si>
  <si>
    <t>TODOS LOS CARGOS</t>
  </si>
  <si>
    <t>TODA LA EMPRESA</t>
  </si>
  <si>
    <t xml:space="preserve">LA BRIGADA DEBE GARANTIZAR LAS INSPECCIONES EFECTIVAS A LOS EQUIPOS PARA LOGISTICA DE EMERGENCIAS </t>
  </si>
  <si>
    <t>RIESGO DE DERRAMES, EXPLOSIONES, ESCAPES ETC</t>
  </si>
  <si>
    <t>ASFIXIA, CONNATOS, POLITRAUMATISMOS, DESMAYOS</t>
  </si>
  <si>
    <t>SEÑALIZACION DE SEGURIDAD INDUSTRIAL</t>
  </si>
  <si>
    <t>REALIZAR PRACTICAS PARA ATENDER EMERGENCIAS EN CASO DE DERRAMES; RECIBIR RETROALIMENTACION SOBRE MANEJO DE EXTINTORES Y MANEJO DE PRODUCTOS QUIMICOS</t>
  </si>
  <si>
    <t xml:space="preserve">CONTRATISTAS DE MANTENIMIENTO </t>
  </si>
  <si>
    <t>MANTENIMIENTO EN CUBIERTAS, LIMPIEZA DE TECHOS, CAMBIO DE LUMINARIAS, CAMBIO DE AVISOS</t>
  </si>
  <si>
    <t>ADOPCION DE POSTURAS ANTIGRAVITACIONALES COMO ENCORVADO, AGACHADO, EN CUCLILLAS, FLEXIONADO, DE RODILLAS, CON ESTIRAMIENTO DE EXTERMIDADES POR ENCIMA DEL HOMBRO ETC</t>
  </si>
  <si>
    <t>LUMBALGIAS, TENSION MUSCULAR, DESGARROS, DOLORES DE ESPALDA Y CINTURA ETC</t>
  </si>
  <si>
    <t xml:space="preserve">MANIPULACION MANUAL DE OBJETOS, MATERIALES, INSUMOS PESADOS </t>
  </si>
  <si>
    <t>TENSION MUSCULAR, DOLOR DE ESPALDA Y CINTURA, CANSANCIO, DESGARROS</t>
  </si>
  <si>
    <t xml:space="preserve">AYUDAS MECANICAS COMO: BUGGUIS, SE ALQUILAN ROTOMARTILLOS, DEMOLEDORES </t>
  </si>
  <si>
    <t xml:space="preserve">RESPONSABILIDAD DE LA LABOR, ACTIVIDAD QUE REQUIERE CONCENTRACION, TRABAJO DE PRESICION </t>
  </si>
  <si>
    <t xml:space="preserve">CEFALEA, ALTERACIONES EMOCIONALES, IRRITABILIDAD, ANSIEDAD, ALTERACIONES GASTROINTESTINALES </t>
  </si>
  <si>
    <t>ACTIVIDADES DE INTEGRACION, RECREACION O CULTURA</t>
  </si>
  <si>
    <t>EXPOSICION AL RUIDO GENERADO CUANDO SE MANIPULAN EQUIPOS O HERRAMIENTAS COMO EL ROTOMARTILLO, DEMOLEDOR, TALADRO, PULIDORA, ACTIVIDADES DE MARTILLEO ETC</t>
  </si>
  <si>
    <t xml:space="preserve">GENERANDO MOLESTIAS Y/O ALTERACIONES AUDITIVAS, CEFALEA, FATIGA </t>
  </si>
  <si>
    <t>USO DE EPP: Proteccion Auditiva de insercion</t>
  </si>
  <si>
    <t xml:space="preserve">EXPOSICION A LA VIBRACION  CUANDO SE MANIPULAN HERRAMIENTAS COMO  EQUIPOS O HERRAMIENTAS COMO EL ROTOMARTILLO, DEMOLEDOR, TALADRO, PULIDORA, ACTIVIDADES DE MARTILLEO </t>
  </si>
  <si>
    <t>FATIGA MUSCULAR, TENDINITIS, TUNEL DEL CARPO</t>
  </si>
  <si>
    <t>MANTENIMIENTO PREVENTIVO A HERRAMIENTAS Y/O EQUIPOS</t>
  </si>
  <si>
    <t>N/A</t>
  </si>
  <si>
    <t xml:space="preserve">EXPOSICION A RADIACIONES UV POR DESARROLLO DE LABORES A LA INTEMPERIE </t>
  </si>
  <si>
    <t xml:space="preserve"> CEFALEA, FOTOENVEJECIMIENTO, ENROJECIMIENTO DE LA PIEL, SUDORACION, CANSANCIO</t>
  </si>
  <si>
    <t>HIDRATACION PERSONALIZADA</t>
  </si>
  <si>
    <t xml:space="preserve">INTOLERANCIA A MATERIAL PARTICULADO POR LA MANIPULACION DE CEMENTO, MANIPULACION DE PINTURAS Y PRODUCTOS COMO: ACIDO NITRICO PARA LIMPIAR Y DESMANCHAR PISOS, THINNER, VARSOL </t>
  </si>
  <si>
    <t>IRRITACION, QUEMADURAS, ALERGIAS, AFECCIONES RESPIRATORIAS, LESIONES EN LA PIEL SI NO SON MANIPULADOS CORRECTAMENTE</t>
  </si>
  <si>
    <t>PRODUCTOS TRASVASADOS CON ETIQUETA DE IDENTIFICACION</t>
  </si>
  <si>
    <t>USO DE EPP: Proteccion Respiratoria, Gafas de Seguridad</t>
  </si>
  <si>
    <t xml:space="preserve">LABORES A LA INTEMPERIE DONDE SE PRESENTA EXPOSICION DE CABLEADO DE ALTA TENSION; LABORES DE INSTALACION DE CONEXIONES ELECTRICAS INTERNAS EN A LAS OBRAS </t>
  </si>
  <si>
    <t>CORTOS CIRCUITOS, DAÑOS A LA PROPIEDAD, CONTACTOS ELECTRICOS ACCIDENTALES</t>
  </si>
  <si>
    <t>SEÑALIZACION PARA RIESGO ELECTRICO (Tableros o tomas electricos)</t>
  </si>
  <si>
    <t xml:space="preserve">MANIPULACION DE MAQUINAS, EQUIPOS, HERRAMIENTAS COMO: TALADROS, PULIDORAS, HERRAMIENTAS MANUALES </t>
  </si>
  <si>
    <t>TRAUMATISMOS, LESIONES, LACERACIONES, HERIDAS, GOLPES, MACHUCONES, ATRAPAMIENTOS</t>
  </si>
  <si>
    <t>HERRAMIENTAS CON CUBIERTAS Y MANGOS</t>
  </si>
  <si>
    <t>CAJA PARA HERRAMIENTAS</t>
  </si>
  <si>
    <t xml:space="preserve">USO DE EPP: Guantes de Hilaza, Carnaza, Botas de seguridad industrial, Casco </t>
  </si>
  <si>
    <t xml:space="preserve">DESPLAZAMIENTO POR TERRENOS Y SUPERFICIES IRREGULARES, CON ONDULACIONES, HUECOS, FISURAS, DESNIVELES, ESCALERAS </t>
  </si>
  <si>
    <t xml:space="preserve">LESIONES, ESGUINCES, TORCEDURAS, LUXCIONES, GOLPES POR O CONTRA POR CAUA DE CAIDAS, TROPEZONES, FALTA U ALTERACION EN EL ORDEN Y EL ASEO DENTRO DE LA OBRA </t>
  </si>
  <si>
    <t>SEÑALIZACION DE PREVENCION, OBLIGATORIEDAD Y ADVERTENCIA</t>
  </si>
  <si>
    <t xml:space="preserve">USO DE EPP: Guantes de Hilaza, Carnaza, Botas de seguridad industrial, Casco, Proteccion Auditiva y Respiratoria </t>
  </si>
  <si>
    <t xml:space="preserve">LABORES DE REPARACION Y CONSTRUCCION DE CUBIERTAS A MAS DE 1.50 METROS </t>
  </si>
  <si>
    <t>CAIDAS CON TRAUMATISMOS, LESIONES SEVERAS DE COLUMNA VERTEBRAL, FRACTURAS, GOLPES ETC</t>
  </si>
  <si>
    <t>PERSONAL CERTIFICADO Y ENTRENADO PARA TRABAJO EN ALTURAS, USO DE EQUIPOS CONTRA CAIDAS COMO: Arnes, Eslingas, Lineas de Vida</t>
  </si>
  <si>
    <t>LAVADERO</t>
  </si>
  <si>
    <t>MANTENIMIENTO DE EQUIPOS Y HERRAMIENTAS (Equipos, hidraulicos, Electricos, Neumaticos)</t>
  </si>
  <si>
    <t xml:space="preserve">TAPICERIA </t>
  </si>
  <si>
    <t>INSTALACION DE COJINERIAS EN CUERO  (Montar y desmontar sillas)</t>
  </si>
  <si>
    <t>INSTALACION DE ACCESORIOS</t>
  </si>
  <si>
    <t>ALARMAS, ELEVAVIDRIOS, PELICULAS DE SEGURIDAD, DURALINERS, CARPAS, ESTRIBOS, EXPLORADORAS, RADIOS</t>
  </si>
  <si>
    <t>MANTENIMIENTO Y REPARACION TECNICA, MECANICA Y ELECTRICA DE VEHICULOS AUDI Y VOLSWAGUEN</t>
  </si>
  <si>
    <t>Ruido</t>
  </si>
  <si>
    <t>Muy alto</t>
  </si>
  <si>
    <t>Mortal o catastrófico</t>
  </si>
  <si>
    <t>Iluminación</t>
  </si>
  <si>
    <t>Vibraciones</t>
  </si>
  <si>
    <t>Radiación Ionizante</t>
  </si>
  <si>
    <t>Seguridad- Daño leve</t>
  </si>
  <si>
    <t>Radiación NO Ionizante</t>
  </si>
  <si>
    <t>Seguridad- Daño  Moderado</t>
  </si>
  <si>
    <t>Temperaturas Extremas</t>
  </si>
  <si>
    <t>Seguridad- Daño Extremo</t>
  </si>
  <si>
    <t>Presión atmosférica</t>
  </si>
  <si>
    <t>___________________</t>
  </si>
  <si>
    <t>Virus</t>
  </si>
  <si>
    <t>Bacterias</t>
  </si>
  <si>
    <t>Hongos</t>
  </si>
  <si>
    <t>Parásitos</t>
  </si>
  <si>
    <t>Ricketsias</t>
  </si>
  <si>
    <t>Picaduras</t>
  </si>
  <si>
    <t>Mordeduras</t>
  </si>
  <si>
    <t>Fluidos o excrementos</t>
  </si>
  <si>
    <t>______________________</t>
  </si>
  <si>
    <t>Polvos</t>
  </si>
  <si>
    <t>Gases y/o Vapores</t>
  </si>
  <si>
    <t>Líquidos</t>
  </si>
  <si>
    <t>Fibras</t>
  </si>
  <si>
    <t>Material particulado</t>
  </si>
  <si>
    <t>Humos</t>
  </si>
  <si>
    <t>Nieblas</t>
  </si>
  <si>
    <t>_________________________</t>
  </si>
  <si>
    <t>Mecánico</t>
  </si>
  <si>
    <t>Eléctrico</t>
  </si>
  <si>
    <t>Locativo</t>
  </si>
  <si>
    <t>Tecnológicos</t>
  </si>
  <si>
    <t>Accidentes de Transito</t>
  </si>
  <si>
    <t>Públicos</t>
  </si>
  <si>
    <t>Trabajos en altura</t>
  </si>
  <si>
    <t>Espacios confinados</t>
  </si>
  <si>
    <t>Excavaciones profundas</t>
  </si>
  <si>
    <t>Izaje</t>
  </si>
  <si>
    <t>Levantamiento de Cargas</t>
  </si>
  <si>
    <t>Posturas</t>
  </si>
  <si>
    <t xml:space="preserve">Esfuerzos </t>
  </si>
  <si>
    <t>Movimientos Repetitivos</t>
  </si>
  <si>
    <t>Factores biomecánicos combinados</t>
  </si>
  <si>
    <t>Gestión organizacional</t>
  </si>
  <si>
    <t>Características de la organización y de las condiciones de trabajo.</t>
  </si>
  <si>
    <t>Características del grupo social de trabajo</t>
  </si>
  <si>
    <t>Condiciones de la tarea</t>
  </si>
  <si>
    <t>Interface persona - tarea</t>
  </si>
  <si>
    <t>Jornadas de trabajo</t>
  </si>
  <si>
    <t>Factores psico laborales combinados</t>
  </si>
  <si>
    <t>___________________________</t>
  </si>
  <si>
    <t>Descargas atmosféricas</t>
  </si>
  <si>
    <t>Sismos / Terremotos</t>
  </si>
  <si>
    <t>Vendaval</t>
  </si>
  <si>
    <t>Inundación</t>
  </si>
  <si>
    <t>Derrumbe / Colapso de estructuras</t>
  </si>
  <si>
    <t>Precipitaciones</t>
  </si>
  <si>
    <t>Huracanes</t>
  </si>
  <si>
    <t>Maremotos</t>
  </si>
  <si>
    <t>in itinere</t>
  </si>
  <si>
    <t>CLASIFICACION</t>
  </si>
  <si>
    <t>PSICOSOCIAL</t>
  </si>
  <si>
    <t>BIOMECANICO</t>
  </si>
  <si>
    <t xml:space="preserve">CONDICIONES DE SEGURIDAD </t>
  </si>
  <si>
    <t xml:space="preserve">FENOMENOS NATURALES </t>
  </si>
  <si>
    <t>DESCRIPCION</t>
  </si>
  <si>
    <t xml:space="preserve">Ruido de:                                      Impacto                                      Intermitente                                                 continuo   </t>
  </si>
  <si>
    <t>Polvos                         Organicos Inorganicos</t>
  </si>
  <si>
    <t>Gestión organizacional (estilo de mando, pago contratación, participación, inducción y capacitación, bienestar social, evaluación de desempeño, manejo de cambios).</t>
  </si>
  <si>
    <t>Postura prolongada, mantenida, forzada, antigravitacional</t>
  </si>
  <si>
    <t>Mecanico(elementos opartes de maquinas, herramientas, equipos piezas a trabajar, materiales proyectados sólidos o fluidos)</t>
  </si>
  <si>
    <t>Sismo</t>
  </si>
  <si>
    <t>bacterias</t>
  </si>
  <si>
    <t>Iluminación de:                                   Luz visible                                                por execeso                                            Deficiencia</t>
  </si>
  <si>
    <t xml:space="preserve">Fibras </t>
  </si>
  <si>
    <t>Caracterista de la organización de trabajo (comunicación, tecnologia,organización del trabajo, demandas cualitativas y cuantitativas de la labor.</t>
  </si>
  <si>
    <t>Esfuerzo</t>
  </si>
  <si>
    <t>Electricos (Alta y baja tensión)</t>
  </si>
  <si>
    <t>Terremotos</t>
  </si>
  <si>
    <t>Vibración de:                                        Cuerpo entero Segmentaria</t>
  </si>
  <si>
    <t>Liquidos                    nieblas                   rocios</t>
  </si>
  <si>
    <t>Condiciones de la tarea ( Carga mental, conenido de la tarea, demandas emocionales, sistemas de control, definicion de roles, monotonía, etc).</t>
  </si>
  <si>
    <t>Movimineots repetitivos</t>
  </si>
  <si>
    <t>Locativo (sistemas de medios de alamacenamiento), superficies de trabajo( irregulares, delizantes, con diferencia de nivel), condiciones de orden y aseo (Caida de objetos)</t>
  </si>
  <si>
    <t>Temperaturas extremas:     Calor                                        Frio</t>
  </si>
  <si>
    <t>Gases y vapores</t>
  </si>
  <si>
    <t>Interfase persona - tarea (conocimiento han¡bilidades en relación con la demanda de la tarea, iniciativa, autonomía y reconocimiento, identificación de la persona con lapersona y la organización).</t>
  </si>
  <si>
    <t>Manipulación manual de cargas</t>
  </si>
  <si>
    <t>Tecnologico (explosión,fuga derrame e incendio)</t>
  </si>
  <si>
    <t>Presión atmosferica normal                                      ajustada</t>
  </si>
  <si>
    <t xml:space="preserve">Humos  metalicos                    no metalicos </t>
  </si>
  <si>
    <t>Jornadas de trabajo , (pausas, trabajo nocturno, rotación, horas extras, descansos).</t>
  </si>
  <si>
    <t>Accidentes de transito</t>
  </si>
  <si>
    <t>Derrumbe</t>
  </si>
  <si>
    <t>Radiaciones Ionizantes  Rayos x                          Gama                                  Beta                                              Alfa</t>
  </si>
  <si>
    <t xml:space="preserve">Material particulado </t>
  </si>
  <si>
    <t>Públicos ( robos, atracos, asaltos, atentados de orden púbico, etc.</t>
  </si>
  <si>
    <t>Precipitaciones lluvias, granizadas, heladas)</t>
  </si>
  <si>
    <t>Radiaciones No Ionizantes                                 láser ultravioleta          infrarroja      radiofrecuencia microondas</t>
  </si>
  <si>
    <t>Trabajo en alturas</t>
  </si>
  <si>
    <t>Fluidos o Excremento</t>
  </si>
  <si>
    <t>FECHA ACTUALIZACION: ABRIL DE 2018</t>
  </si>
  <si>
    <t>Codigo Matriz</t>
  </si>
  <si>
    <t xml:space="preserve">  SG-MT-00
V. 0
dd-mm-aaaa</t>
  </si>
  <si>
    <t>AREAS ADMINISTRATIVAS Y OPERATIVAS DE LOS COCHES</t>
  </si>
  <si>
    <t>SE PRESENTA EXPOSICION A RIESGO DE TRANSITO EN RAZON AL DESPLAZAMIENTO AL TALLER DE CAMIONES D ELA SEDE CERRITOS</t>
  </si>
  <si>
    <t>ADOPCION DE DIVERSAS POSTURAS (Sedente, Agachado, Encorvado, con estiramiento de brazos por encia de los hombros, en cuclillas) MANIPULACION DE OBJETOS</t>
  </si>
  <si>
    <t>CONTRATISTAS DE MANTENIMIENTO (Maridos Sustitutos)</t>
  </si>
  <si>
    <t>Trabajo en alturas, mantenimiento de alturas, limpieza de techos, mantenimiento electrico</t>
  </si>
  <si>
    <t>AUTO-SPA LAVADOR</t>
  </si>
  <si>
    <t>LAVADO DE VEHICULOS                        Mueven vehiculos para sacarlo del lavadero ingresarlo y sacarlo  (Verificar HDS con que producto lavan los vehiculos)</t>
  </si>
  <si>
    <t>MANTENIMEINTO DE ELEVADORES -MASTER SERVIS</t>
  </si>
  <si>
    <t>AMERICANA DE CURTIDOS</t>
  </si>
  <si>
    <t>JULIO ERNESTO PACHON</t>
  </si>
  <si>
    <t>Alta Probabilidad de Muerte</t>
  </si>
  <si>
    <t xml:space="preserve">Lesiones/Enf  Muy Graves </t>
  </si>
  <si>
    <r>
      <rPr>
        <sz val="11"/>
        <color indexed="8"/>
        <rFont val="Calibri"/>
        <family val="2"/>
      </rPr>
      <t>Físico:</t>
    </r>
    <r>
      <rPr>
        <sz val="10"/>
        <rFont val="Arial"/>
        <family val="2"/>
      </rPr>
      <t xml:space="preserve"> Ruido Continuo</t>
    </r>
  </si>
  <si>
    <t xml:space="preserve">Lesiones/Enf  Graves </t>
  </si>
  <si>
    <r>
      <rPr>
        <sz val="11"/>
        <color indexed="8"/>
        <rFont val="Calibri"/>
        <family val="2"/>
      </rPr>
      <t>Físico:</t>
    </r>
    <r>
      <rPr>
        <sz val="10"/>
        <rFont val="Arial"/>
        <family val="2"/>
      </rPr>
      <t xml:space="preserve"> Ruido de Impacto</t>
    </r>
  </si>
  <si>
    <t>Lesiones/Enf  Moderadas</t>
  </si>
  <si>
    <r>
      <rPr>
        <sz val="11"/>
        <color indexed="8"/>
        <rFont val="Calibri"/>
        <family val="2"/>
      </rPr>
      <t>Físico:</t>
    </r>
    <r>
      <rPr>
        <sz val="10"/>
        <rFont val="Arial"/>
        <family val="2"/>
      </rPr>
      <t xml:space="preserve"> Ruido de Intermitente</t>
    </r>
  </si>
  <si>
    <t>Lesiones/Enf  Leves</t>
  </si>
  <si>
    <r>
      <rPr>
        <sz val="11"/>
        <color indexed="8"/>
        <rFont val="Calibri"/>
        <family val="2"/>
      </rPr>
      <t>Físico:</t>
    </r>
    <r>
      <rPr>
        <sz val="10"/>
        <rFont val="Arial"/>
        <family val="2"/>
      </rPr>
      <t>Vibraciones</t>
    </r>
  </si>
  <si>
    <t>Sin consecuencias aparentes</t>
  </si>
  <si>
    <r>
      <rPr>
        <sz val="11"/>
        <color indexed="8"/>
        <rFont val="Calibri"/>
        <family val="2"/>
      </rPr>
      <t>Físico:</t>
    </r>
    <r>
      <rPr>
        <sz val="10"/>
        <rFont val="Arial"/>
        <family val="2"/>
      </rPr>
      <t>Presiones anormales</t>
    </r>
  </si>
  <si>
    <r>
      <rPr>
        <sz val="11"/>
        <color indexed="8"/>
        <rFont val="Calibri"/>
        <family val="2"/>
      </rPr>
      <t>Físico</t>
    </r>
    <r>
      <rPr>
        <sz val="10"/>
        <rFont val="Arial"/>
        <family val="2"/>
      </rPr>
      <t>:Radiaciones ionizantes rayos X</t>
    </r>
  </si>
  <si>
    <r>
      <rPr>
        <sz val="11"/>
        <color indexed="8"/>
        <rFont val="Calibri"/>
        <family val="2"/>
      </rPr>
      <t>Físico</t>
    </r>
    <r>
      <rPr>
        <sz val="10"/>
        <rFont val="Arial"/>
        <family val="2"/>
      </rPr>
      <t>:Radiaciones ionizantes rayos gama</t>
    </r>
  </si>
  <si>
    <r>
      <rPr>
        <sz val="11"/>
        <color indexed="8"/>
        <rFont val="Calibri"/>
        <family val="2"/>
      </rPr>
      <t>Físico</t>
    </r>
    <r>
      <rPr>
        <sz val="10"/>
        <rFont val="Arial"/>
        <family val="2"/>
      </rPr>
      <t>:Radiaciones ionizantes  alfa y neutrones</t>
    </r>
  </si>
  <si>
    <r>
      <rPr>
        <sz val="11"/>
        <color indexed="8"/>
        <rFont val="Calibri"/>
        <family val="2"/>
      </rPr>
      <t>Físico</t>
    </r>
    <r>
      <rPr>
        <sz val="10"/>
        <rFont val="Arial"/>
        <family val="2"/>
      </rPr>
      <t xml:space="preserve">: Radiaciones </t>
    </r>
    <r>
      <rPr>
        <sz val="11"/>
        <color indexed="8"/>
        <rFont val="Calibri"/>
        <family val="2"/>
      </rPr>
      <t>no</t>
    </r>
    <r>
      <rPr>
        <sz val="10"/>
        <rFont val="Arial"/>
        <family val="2"/>
      </rPr>
      <t xml:space="preserve"> ionizantes (radiación UV)</t>
    </r>
  </si>
  <si>
    <r>
      <rPr>
        <sz val="11"/>
        <color indexed="8"/>
        <rFont val="Calibri"/>
        <family val="2"/>
      </rPr>
      <t>Físico</t>
    </r>
    <r>
      <rPr>
        <sz val="10"/>
        <rFont val="Arial"/>
        <family val="2"/>
      </rPr>
      <t xml:space="preserve">: Radiaciones </t>
    </r>
    <r>
      <rPr>
        <sz val="11"/>
        <color indexed="8"/>
        <rFont val="Calibri"/>
        <family val="2"/>
      </rPr>
      <t>no</t>
    </r>
    <r>
      <rPr>
        <sz val="10"/>
        <rFont val="Arial"/>
        <family val="2"/>
      </rPr>
      <t xml:space="preserve"> ionizantes ( infrarroja)</t>
    </r>
  </si>
  <si>
    <r>
      <rPr>
        <sz val="11"/>
        <color indexed="8"/>
        <rFont val="Calibri"/>
        <family val="2"/>
      </rPr>
      <t>Físico</t>
    </r>
    <r>
      <rPr>
        <sz val="10"/>
        <rFont val="Arial"/>
        <family val="2"/>
      </rPr>
      <t xml:space="preserve">: Radiaciones </t>
    </r>
    <r>
      <rPr>
        <sz val="11"/>
        <color indexed="8"/>
        <rFont val="Calibri"/>
        <family val="2"/>
      </rPr>
      <t>no</t>
    </r>
    <r>
      <rPr>
        <sz val="10"/>
        <rFont val="Arial"/>
        <family val="2"/>
      </rPr>
      <t xml:space="preserve"> ionizantes (Microondas y radiofrecuencia)</t>
    </r>
  </si>
  <si>
    <r>
      <rPr>
        <sz val="11"/>
        <color indexed="8"/>
        <rFont val="Calibri"/>
        <family val="2"/>
      </rPr>
      <t>Físico:</t>
    </r>
    <r>
      <rPr>
        <sz val="10"/>
        <rFont val="Arial"/>
        <family val="2"/>
      </rPr>
      <t>Calor</t>
    </r>
  </si>
  <si>
    <r>
      <rPr>
        <sz val="11"/>
        <color indexed="8"/>
        <rFont val="Calibri"/>
        <family val="2"/>
      </rPr>
      <t>Físico:</t>
    </r>
    <r>
      <rPr>
        <sz val="10"/>
        <rFont val="Arial"/>
        <family val="2"/>
      </rPr>
      <t xml:space="preserve"> Frío</t>
    </r>
  </si>
  <si>
    <r>
      <rPr>
        <sz val="11"/>
        <color indexed="8"/>
        <rFont val="Calibri"/>
        <family val="2"/>
      </rPr>
      <t>Físico:</t>
    </r>
    <r>
      <rPr>
        <sz val="10"/>
        <rFont val="Arial"/>
        <family val="2"/>
      </rPr>
      <t xml:space="preserve"> Iluminación deficiente</t>
    </r>
  </si>
  <si>
    <r>
      <rPr>
        <sz val="11"/>
        <color indexed="8"/>
        <rFont val="Calibri"/>
        <family val="2"/>
      </rPr>
      <t>Físico:</t>
    </r>
    <r>
      <rPr>
        <sz val="10"/>
        <rFont val="Arial"/>
        <family val="2"/>
      </rPr>
      <t xml:space="preserve"> Disconfort termico</t>
    </r>
  </si>
  <si>
    <r>
      <rPr>
        <sz val="11"/>
        <color indexed="8"/>
        <rFont val="Calibri"/>
        <family val="2"/>
      </rPr>
      <t>Físico:</t>
    </r>
    <r>
      <rPr>
        <sz val="10"/>
        <rFont val="Arial"/>
        <family val="2"/>
      </rPr>
      <t xml:space="preserve"> Iluminación en exceso</t>
    </r>
  </si>
  <si>
    <r>
      <rPr>
        <sz val="11"/>
        <color indexed="8"/>
        <rFont val="Calibri"/>
        <family val="2"/>
      </rPr>
      <t>Químico</t>
    </r>
    <r>
      <rPr>
        <sz val="10"/>
        <rFont val="Arial"/>
        <family val="2"/>
      </rPr>
      <t>: Gases y/o  vapores</t>
    </r>
  </si>
  <si>
    <r>
      <rPr>
        <sz val="11"/>
        <color indexed="8"/>
        <rFont val="Calibri"/>
        <family val="2"/>
      </rPr>
      <t>Químico</t>
    </r>
    <r>
      <rPr>
        <sz val="10"/>
        <rFont val="Arial"/>
        <family val="2"/>
      </rPr>
      <t>: Nieblas</t>
    </r>
  </si>
  <si>
    <r>
      <rPr>
        <sz val="11"/>
        <color indexed="8"/>
        <rFont val="Calibri"/>
        <family val="2"/>
      </rPr>
      <t>Químico</t>
    </r>
    <r>
      <rPr>
        <sz val="10"/>
        <rFont val="Arial"/>
        <family val="2"/>
      </rPr>
      <t xml:space="preserve">: Humos </t>
    </r>
  </si>
  <si>
    <r>
      <rPr>
        <sz val="11"/>
        <color indexed="8"/>
        <rFont val="Calibri"/>
        <family val="2"/>
      </rPr>
      <t>Químico</t>
    </r>
    <r>
      <rPr>
        <sz val="10"/>
        <rFont val="Arial"/>
        <family val="2"/>
      </rPr>
      <t>: Rocíos</t>
    </r>
  </si>
  <si>
    <r>
      <rPr>
        <sz val="11"/>
        <color indexed="8"/>
        <rFont val="Calibri"/>
        <family val="2"/>
      </rPr>
      <t>Químico:</t>
    </r>
    <r>
      <rPr>
        <sz val="10"/>
        <rFont val="Arial"/>
        <family val="2"/>
      </rPr>
      <t xml:space="preserve"> Líquidos</t>
    </r>
  </si>
  <si>
    <r>
      <rPr>
        <sz val="11"/>
        <color indexed="8"/>
        <rFont val="Calibri"/>
        <family val="2"/>
      </rPr>
      <t>Químico:</t>
    </r>
    <r>
      <rPr>
        <sz val="10"/>
        <rFont val="Arial"/>
        <family val="2"/>
      </rPr>
      <t xml:space="preserve"> Fibras</t>
    </r>
  </si>
  <si>
    <r>
      <rPr>
        <sz val="11"/>
        <color indexed="8"/>
        <rFont val="Calibri"/>
        <family val="2"/>
      </rPr>
      <t>Químico:</t>
    </r>
    <r>
      <rPr>
        <sz val="10"/>
        <rFont val="Arial"/>
        <family val="2"/>
      </rPr>
      <t xml:space="preserve"> Material Particulado</t>
    </r>
  </si>
  <si>
    <r>
      <rPr>
        <sz val="11"/>
        <color indexed="8"/>
        <rFont val="Calibri"/>
        <family val="2"/>
      </rPr>
      <t>Químico:</t>
    </r>
    <r>
      <rPr>
        <sz val="10"/>
        <rFont val="Arial"/>
        <family val="2"/>
      </rPr>
      <t xml:space="preserve"> Polvos Organicos</t>
    </r>
  </si>
  <si>
    <r>
      <rPr>
        <sz val="11"/>
        <color indexed="8"/>
        <rFont val="Calibri"/>
        <family val="2"/>
      </rPr>
      <t>Químico:</t>
    </r>
    <r>
      <rPr>
        <sz val="10"/>
        <rFont val="Arial"/>
        <family val="2"/>
      </rPr>
      <t xml:space="preserve"> Polvos Inorganicos</t>
    </r>
  </si>
  <si>
    <r>
      <rPr>
        <sz val="11"/>
        <color indexed="8"/>
        <rFont val="Calibri"/>
        <family val="2"/>
      </rPr>
      <t>Cond. de Seg.- Mecánico</t>
    </r>
    <r>
      <rPr>
        <sz val="10"/>
        <rFont val="Arial"/>
        <family val="2"/>
      </rPr>
      <t>: Elementos o Partes de maquinas</t>
    </r>
  </si>
  <si>
    <r>
      <rPr>
        <sz val="11"/>
        <color indexed="8"/>
        <rFont val="Calibri"/>
        <family val="2"/>
      </rPr>
      <t>Cond. de Seg.- Mecánico</t>
    </r>
    <r>
      <rPr>
        <sz val="10"/>
        <rFont val="Arial"/>
        <family val="2"/>
      </rPr>
      <t>: Herramientas</t>
    </r>
  </si>
  <si>
    <r>
      <rPr>
        <sz val="11"/>
        <color indexed="8"/>
        <rFont val="Calibri"/>
        <family val="2"/>
      </rPr>
      <t>Cond. de Seg.- Mecánico</t>
    </r>
    <r>
      <rPr>
        <sz val="10"/>
        <rFont val="Arial"/>
        <family val="2"/>
      </rPr>
      <t>:  Elementos de Oficina</t>
    </r>
  </si>
  <si>
    <r>
      <rPr>
        <sz val="11"/>
        <color indexed="8"/>
        <rFont val="Calibri"/>
        <family val="2"/>
      </rPr>
      <t>Cond. de Seg.- Mecánico</t>
    </r>
    <r>
      <rPr>
        <sz val="10"/>
        <rFont val="Arial"/>
        <family val="2"/>
      </rPr>
      <t>: Equipos, Piezas a trabajar.</t>
    </r>
  </si>
  <si>
    <r>
      <rPr>
        <sz val="11"/>
        <color indexed="8"/>
        <rFont val="Calibri"/>
        <family val="2"/>
      </rPr>
      <t>Cond. de Seg.- Mecánico</t>
    </r>
    <r>
      <rPr>
        <sz val="10"/>
        <rFont val="Arial"/>
        <family val="2"/>
      </rPr>
      <t>: Materiales Proyectados.</t>
    </r>
  </si>
  <si>
    <r>
      <rPr>
        <sz val="11"/>
        <color indexed="8"/>
        <rFont val="Calibri"/>
        <family val="2"/>
      </rPr>
      <t>Cond. de Seg.</t>
    </r>
    <r>
      <rPr>
        <sz val="10"/>
        <rFont val="Arial"/>
        <family val="2"/>
      </rPr>
      <t>- Accidentes In itinere</t>
    </r>
  </si>
  <si>
    <r>
      <rPr>
        <sz val="11"/>
        <color indexed="8"/>
        <rFont val="Calibri"/>
        <family val="2"/>
      </rPr>
      <t>Cond. de Seg.</t>
    </r>
    <r>
      <rPr>
        <sz val="10"/>
        <rFont val="Arial"/>
        <family val="2"/>
      </rPr>
      <t xml:space="preserve">- </t>
    </r>
    <r>
      <rPr>
        <sz val="11"/>
        <color indexed="8"/>
        <rFont val="Calibri"/>
        <family val="2"/>
      </rPr>
      <t>Mecánico</t>
    </r>
    <r>
      <rPr>
        <sz val="10"/>
        <rFont val="Arial"/>
        <family val="2"/>
      </rPr>
      <t>: Sólidos</t>
    </r>
  </si>
  <si>
    <r>
      <rPr>
        <sz val="11"/>
        <color indexed="8"/>
        <rFont val="Calibri"/>
        <family val="2"/>
      </rPr>
      <t>Cond. de Seg.</t>
    </r>
    <r>
      <rPr>
        <sz val="10"/>
        <rFont val="Arial"/>
        <family val="2"/>
      </rPr>
      <t xml:space="preserve">- </t>
    </r>
    <r>
      <rPr>
        <sz val="11"/>
        <color indexed="8"/>
        <rFont val="Calibri"/>
        <family val="2"/>
      </rPr>
      <t>Mecánico</t>
    </r>
    <r>
      <rPr>
        <sz val="10"/>
        <rFont val="Arial"/>
        <family val="2"/>
      </rPr>
      <t>: Fluidos</t>
    </r>
  </si>
  <si>
    <r>
      <rPr>
        <sz val="11"/>
        <color indexed="8"/>
        <rFont val="Calibri"/>
        <family val="2"/>
      </rPr>
      <t>Cond. de Seg.</t>
    </r>
    <r>
      <rPr>
        <sz val="10"/>
        <rFont val="Arial"/>
        <family val="2"/>
      </rPr>
      <t xml:space="preserve">- </t>
    </r>
    <r>
      <rPr>
        <sz val="11"/>
        <color indexed="8"/>
        <rFont val="Calibri"/>
        <family val="2"/>
      </rPr>
      <t>Eléctricos:</t>
    </r>
    <r>
      <rPr>
        <sz val="10"/>
        <rFont val="Arial"/>
        <family val="2"/>
      </rPr>
      <t xml:space="preserve"> Alta Tensión</t>
    </r>
  </si>
  <si>
    <r>
      <rPr>
        <sz val="11"/>
        <color indexed="8"/>
        <rFont val="Calibri"/>
        <family val="2"/>
      </rPr>
      <t>Cond. de Seg.</t>
    </r>
    <r>
      <rPr>
        <sz val="10"/>
        <rFont val="Arial"/>
        <family val="2"/>
      </rPr>
      <t xml:space="preserve">- </t>
    </r>
    <r>
      <rPr>
        <sz val="11"/>
        <color indexed="8"/>
        <rFont val="Calibri"/>
        <family val="2"/>
      </rPr>
      <t>Eléctricos:</t>
    </r>
    <r>
      <rPr>
        <sz val="10"/>
        <rFont val="Arial"/>
        <family val="2"/>
      </rPr>
      <t xml:space="preserve"> Media Tensión</t>
    </r>
  </si>
  <si>
    <r>
      <rPr>
        <sz val="11"/>
        <color indexed="8"/>
        <rFont val="Calibri"/>
        <family val="2"/>
      </rPr>
      <t>Cond. de Seg.</t>
    </r>
    <r>
      <rPr>
        <sz val="10"/>
        <rFont val="Arial"/>
        <family val="2"/>
      </rPr>
      <t xml:space="preserve">- </t>
    </r>
    <r>
      <rPr>
        <sz val="11"/>
        <color indexed="8"/>
        <rFont val="Calibri"/>
        <family val="2"/>
      </rPr>
      <t>Eléctricos:</t>
    </r>
    <r>
      <rPr>
        <sz val="10"/>
        <rFont val="Arial"/>
        <family val="2"/>
      </rPr>
      <t xml:space="preserve"> Baja Tensión</t>
    </r>
  </si>
  <si>
    <r>
      <rPr>
        <sz val="11"/>
        <color indexed="8"/>
        <rFont val="Calibri"/>
        <family val="2"/>
      </rPr>
      <t>Cond. de Seg.</t>
    </r>
    <r>
      <rPr>
        <sz val="10"/>
        <rFont val="Arial"/>
        <family val="2"/>
      </rPr>
      <t>- Locativo: Sistemas y medios de almacenamiento.</t>
    </r>
  </si>
  <si>
    <r>
      <rPr>
        <sz val="11"/>
        <color indexed="8"/>
        <rFont val="Calibri"/>
        <family val="2"/>
      </rPr>
      <t>Cond. de Seg.</t>
    </r>
    <r>
      <rPr>
        <sz val="10"/>
        <rFont val="Arial"/>
        <family val="2"/>
      </rPr>
      <t>- Locativo: Superficies de trabajo irregulares</t>
    </r>
  </si>
  <si>
    <r>
      <rPr>
        <sz val="11"/>
        <color indexed="8"/>
        <rFont val="Calibri"/>
        <family val="2"/>
      </rPr>
      <t>Cond. de Seg.</t>
    </r>
    <r>
      <rPr>
        <sz val="10"/>
        <rFont val="Arial"/>
        <family val="2"/>
      </rPr>
      <t>- Locativo: Superficies de trabajo deslizantes.</t>
    </r>
  </si>
  <si>
    <r>
      <rPr>
        <sz val="11"/>
        <color indexed="8"/>
        <rFont val="Calibri"/>
        <family val="2"/>
      </rPr>
      <t>Cond. de Seg.</t>
    </r>
    <r>
      <rPr>
        <sz val="10"/>
        <rFont val="Arial"/>
        <family val="2"/>
      </rPr>
      <t>- Locativo: Superficies de trabajo con cambios de nivel.</t>
    </r>
  </si>
  <si>
    <r>
      <rPr>
        <sz val="11"/>
        <color indexed="8"/>
        <rFont val="Calibri"/>
        <family val="2"/>
      </rPr>
      <t>Cond. de Seg.</t>
    </r>
    <r>
      <rPr>
        <sz val="10"/>
        <rFont val="Arial"/>
        <family val="2"/>
      </rPr>
      <t>- Locativo: Condiciones de orden y Aseo.</t>
    </r>
  </si>
  <si>
    <r>
      <rPr>
        <sz val="11"/>
        <color indexed="8"/>
        <rFont val="Calibri"/>
        <family val="2"/>
      </rPr>
      <t>Cond. de Seg.</t>
    </r>
    <r>
      <rPr>
        <sz val="10"/>
        <rFont val="Arial"/>
        <family val="2"/>
      </rPr>
      <t>- Tecnologico: Explosión</t>
    </r>
  </si>
  <si>
    <r>
      <rPr>
        <sz val="11"/>
        <color indexed="8"/>
        <rFont val="Calibri"/>
        <family val="2"/>
      </rPr>
      <t>Cond. de Seg.</t>
    </r>
    <r>
      <rPr>
        <sz val="10"/>
        <rFont val="Arial"/>
        <family val="2"/>
      </rPr>
      <t>- Tecnologico: Incendio</t>
    </r>
  </si>
  <si>
    <r>
      <rPr>
        <sz val="11"/>
        <color indexed="8"/>
        <rFont val="Calibri"/>
        <family val="2"/>
      </rPr>
      <t>Cond. de Seg.</t>
    </r>
    <r>
      <rPr>
        <sz val="10"/>
        <rFont val="Arial"/>
        <family val="2"/>
      </rPr>
      <t>- Tecnologico: Incendio y/o Explosión</t>
    </r>
  </si>
  <si>
    <r>
      <rPr>
        <sz val="11"/>
        <color indexed="8"/>
        <rFont val="Calibri"/>
        <family val="2"/>
      </rPr>
      <t>Cond. de Seg.</t>
    </r>
    <r>
      <rPr>
        <sz val="10"/>
        <rFont val="Arial"/>
        <family val="2"/>
      </rPr>
      <t>- Tecnologico: Fugas y/o derrames</t>
    </r>
  </si>
  <si>
    <r>
      <rPr>
        <sz val="11"/>
        <color indexed="8"/>
        <rFont val="Calibri"/>
        <family val="2"/>
      </rPr>
      <t>Cond. de Seg.</t>
    </r>
    <r>
      <rPr>
        <sz val="10"/>
        <rFont val="Arial"/>
        <family val="2"/>
      </rPr>
      <t>- Accidentes de Transito.</t>
    </r>
  </si>
  <si>
    <r>
      <rPr>
        <sz val="11"/>
        <color indexed="8"/>
        <rFont val="Calibri"/>
        <family val="2"/>
      </rPr>
      <t>Cond. de Seg.</t>
    </r>
    <r>
      <rPr>
        <sz val="10"/>
        <rFont val="Arial"/>
        <family val="2"/>
      </rPr>
      <t>- Publicos: Robos</t>
    </r>
  </si>
  <si>
    <r>
      <rPr>
        <sz val="11"/>
        <color indexed="8"/>
        <rFont val="Calibri"/>
        <family val="2"/>
      </rPr>
      <t>Cond. de Seg.</t>
    </r>
    <r>
      <rPr>
        <sz val="10"/>
        <rFont val="Arial"/>
        <family val="2"/>
      </rPr>
      <t>- Publicos: Atracos / Asaltos</t>
    </r>
  </si>
  <si>
    <r>
      <rPr>
        <sz val="11"/>
        <color indexed="8"/>
        <rFont val="Calibri"/>
        <family val="2"/>
      </rPr>
      <t>Cond. de Seg.</t>
    </r>
    <r>
      <rPr>
        <sz val="10"/>
        <rFont val="Arial"/>
        <family val="2"/>
      </rPr>
      <t>- Publicos: Atentados de orden publico.</t>
    </r>
  </si>
  <si>
    <r>
      <rPr>
        <sz val="11"/>
        <color indexed="8"/>
        <rFont val="Calibri"/>
        <family val="2"/>
      </rPr>
      <t>Cond. de Seg.</t>
    </r>
    <r>
      <rPr>
        <sz val="10"/>
        <rFont val="Arial"/>
        <family val="2"/>
      </rPr>
      <t>- Publicos: Secuestro / extorsión</t>
    </r>
  </si>
  <si>
    <r>
      <rPr>
        <sz val="11"/>
        <color indexed="8"/>
        <rFont val="Calibri"/>
        <family val="2"/>
      </rPr>
      <t>Cond. de Seg.</t>
    </r>
    <r>
      <rPr>
        <sz val="10"/>
        <rFont val="Arial"/>
        <family val="2"/>
      </rPr>
      <t>- Trabajo en Alturas</t>
    </r>
  </si>
  <si>
    <r>
      <rPr>
        <sz val="11"/>
        <color indexed="8"/>
        <rFont val="Calibri"/>
        <family val="2"/>
      </rPr>
      <t>Cond. de Seg.</t>
    </r>
    <r>
      <rPr>
        <sz val="10"/>
        <rFont val="Arial"/>
        <family val="2"/>
      </rPr>
      <t>- Trabajo en Espacios Confinados</t>
    </r>
  </si>
  <si>
    <r>
      <rPr>
        <sz val="11"/>
        <color indexed="8"/>
        <rFont val="Calibri"/>
        <family val="2"/>
      </rPr>
      <t>Cond. de Seg.</t>
    </r>
    <r>
      <rPr>
        <sz val="10"/>
        <rFont val="Arial"/>
        <family val="2"/>
      </rPr>
      <t>- Trabajo en Excavaciones Profundas</t>
    </r>
  </si>
  <si>
    <t>FENOMENOS NATURALES</t>
  </si>
  <si>
    <r>
      <t xml:space="preserve">Fenomenos Naturales:  </t>
    </r>
    <r>
      <rPr>
        <sz val="10"/>
        <rFont val="Arial"/>
        <family val="2"/>
      </rPr>
      <t>Sismos</t>
    </r>
  </si>
  <si>
    <r>
      <t xml:space="preserve">Fenomenos Naturales:  </t>
    </r>
    <r>
      <rPr>
        <sz val="10"/>
        <rFont val="Arial"/>
        <family val="2"/>
      </rPr>
      <t>Terremotos</t>
    </r>
  </si>
  <si>
    <r>
      <t xml:space="preserve">Fenomenos Naturales:  </t>
    </r>
    <r>
      <rPr>
        <sz val="10"/>
        <rFont val="Arial"/>
        <family val="2"/>
      </rPr>
      <t>Vendaval</t>
    </r>
  </si>
  <si>
    <r>
      <t xml:space="preserve">Fenomenos Naturales:  </t>
    </r>
    <r>
      <rPr>
        <sz val="10"/>
        <rFont val="Arial"/>
        <family val="2"/>
      </rPr>
      <t>Inundación</t>
    </r>
  </si>
  <si>
    <r>
      <t xml:space="preserve">Fenomenos Naturales:  </t>
    </r>
    <r>
      <rPr>
        <sz val="10"/>
        <rFont val="Arial"/>
        <family val="2"/>
      </rPr>
      <t>Derrumbe</t>
    </r>
  </si>
  <si>
    <r>
      <t xml:space="preserve">Fenomenos Naturales:  </t>
    </r>
    <r>
      <rPr>
        <sz val="10"/>
        <rFont val="Arial"/>
        <family val="2"/>
      </rPr>
      <t>Precipitaciones Lluvias y granizadas</t>
    </r>
  </si>
  <si>
    <r>
      <t xml:space="preserve">Fenomenos Naturales:  </t>
    </r>
    <r>
      <rPr>
        <sz val="10"/>
        <rFont val="Arial"/>
        <family val="2"/>
      </rPr>
      <t>Descargas Electricas (Rayos)</t>
    </r>
  </si>
  <si>
    <r>
      <t xml:space="preserve">Fenomenos Naturales: </t>
    </r>
    <r>
      <rPr>
        <sz val="10"/>
        <rFont val="Arial"/>
        <family val="2"/>
      </rPr>
      <t xml:space="preserve"> Erupción Volcanica</t>
    </r>
  </si>
  <si>
    <r>
      <t xml:space="preserve">Fenomenos Naturales: </t>
    </r>
    <r>
      <rPr>
        <sz val="10"/>
        <rFont val="Arial"/>
        <family val="2"/>
      </rPr>
      <t xml:space="preserve"> Maremoto</t>
    </r>
  </si>
  <si>
    <r>
      <t xml:space="preserve">Fenomenos Naturales: </t>
    </r>
    <r>
      <rPr>
        <sz val="10"/>
        <rFont val="Arial"/>
        <family val="2"/>
      </rPr>
      <t xml:space="preserve"> Huracanes</t>
    </r>
  </si>
  <si>
    <t>BIOLÓGICOS</t>
  </si>
  <si>
    <t xml:space="preserve">Biológico: Virus y Bacterias </t>
  </si>
  <si>
    <t>Biológico: Virus</t>
  </si>
  <si>
    <t>Biológico: Bacterias</t>
  </si>
  <si>
    <t>Biológico: Hongos</t>
  </si>
  <si>
    <t>Biológico:  Ricketsias</t>
  </si>
  <si>
    <t>Biológico: Parasitos</t>
  </si>
  <si>
    <t>Biológico: Picaduras</t>
  </si>
  <si>
    <t>Biológico: Mordeduras</t>
  </si>
  <si>
    <t>Biológico: Fluidos y/o Excrementos</t>
  </si>
  <si>
    <t>BIOMECANICOS</t>
  </si>
  <si>
    <t>Biomecanico: Postura Prolongada de pie</t>
  </si>
  <si>
    <t>Biomecanico: Postura Prolongada  Sentado</t>
  </si>
  <si>
    <t>Biomecanico: Postura Mantenida</t>
  </si>
  <si>
    <t>Biomecanico: Postura Forzada</t>
  </si>
  <si>
    <t>Biomecanico: Postura Antigravitacional</t>
  </si>
  <si>
    <t>Biomecanico: Esfuerzo</t>
  </si>
  <si>
    <t>Biomecanico: Movimientos Repetitivos</t>
  </si>
  <si>
    <t xml:space="preserve">Biomecanico: Manipulación manual de cargas </t>
  </si>
  <si>
    <t>PSICOSOCIAL:</t>
  </si>
  <si>
    <t>Psicosocial: Gestión organizacional (estilo de mando, pago contratación, participación, inducción y capacitación, bienestar social, evaluación de desempeño, manejo de cambios).</t>
  </si>
  <si>
    <t>Psicosocial: Caracterista de la organización de trabajo (comunicación, tecnologia,organización del trabajo, demandas cualitativas y cuantitativas de la labor.</t>
  </si>
  <si>
    <t>Psicosocial: Condiciones de la tarea (Carga mental, contenido de la tarea, demandas emocionales, sistemas de control, definicion de roles, monotonía, etc).</t>
  </si>
  <si>
    <t>Psicosocial:Interfase persona - tarea (Atenciòn de publico, Conocimiento habilidades en relación con la demanda de la tarea, iniciativa, autonomía y reconocimiento, identificación de la persona con lapersona y la organización).</t>
  </si>
  <si>
    <t>Psicosocial: Jornadas de trabajo , (pausas, trabajo nocturno, rotación, horas extras, descansos).</t>
  </si>
  <si>
    <t>Psicosocial: Atención de Público</t>
  </si>
  <si>
    <t>RESUMEN MATRIZ DE PELIGROS 2017</t>
  </si>
  <si>
    <t>Frecuencia</t>
  </si>
  <si>
    <t>%</t>
  </si>
  <si>
    <t>Solo se acepta si hay control especifico</t>
  </si>
  <si>
    <t>TOTAL CONDICIONES DE PELIGRO</t>
  </si>
  <si>
    <t>CARGO</t>
  </si>
  <si>
    <t>MISION CARGO</t>
  </si>
  <si>
    <t xml:space="preserve">ABOGADA JUNIOR </t>
  </si>
  <si>
    <t xml:space="preserve">Acompañar, asesorar y contribuir a todas las áreas de la compañía, dentro de las políticas internas, la legislación vigente y las estrategias del negocio, con el objetivo que todas las transacciones, tanto comerciales como de soporte, se realicen de manera legal, segura y transparente.   </t>
  </si>
  <si>
    <t xml:space="preserve">ADMINISTRADORA DE VENTAS </t>
  </si>
  <si>
    <t xml:space="preserve">Mejorar la productividad de ventas por medio de la administración de precios, muestras y cotizaciones electrónicas (Bionexo) </t>
  </si>
  <si>
    <t xml:space="preserve">ANALISTA ASUNTOS REGULATORIOS </t>
  </si>
  <si>
    <t xml:space="preserve">Planear, administrar y mantener el proceso de registro de productos nuevos y existentes  de acuerdo a los lineamientos Corporativos y en cumplimiento de la normatividad local vigente, para facilitar la  comercialización de los productos en los países de la Región Andina </t>
  </si>
  <si>
    <t xml:space="preserve">ANALISTA CONTABLE                                </t>
  </si>
  <si>
    <t>Recibir y verificar toda la documentación que llega al departamento de contabilidad con el propósito de dar cumplimiento a los requisitos locales y corporativos establecidos para tal fin y posteriormente procesar parte de ella.</t>
  </si>
  <si>
    <t>ANALISTA CUENTAS DE GOBIERNO / LICITACIONES</t>
  </si>
  <si>
    <t>Identificar, Revisar y Analizar las oportunidades de negocio transformándolas en ofertas comerciales conforme a la legislación legal vigente y a los lineamientos corporativos, con el objetivo de cumplir con el crecimiento de las ventas en el Área de Gobierno.</t>
  </si>
  <si>
    <t>ANALISTA DE CALIDAD</t>
  </si>
  <si>
    <t>Liderar la implementación y mantenimiento del sistema de gestión de calidad en la Región Andina, bajo los requisitos de las normas ISO 9001 / 13485 y las políticas corporativas aplicables, con el fin de crear una productividad sostenible y promover la mejora continua del negocio.</t>
  </si>
  <si>
    <t>ANALISTA DE CONTABILIDAD</t>
  </si>
  <si>
    <t>ANALISTA DE FACTURACION</t>
  </si>
  <si>
    <t>Realizar la facturación de los productos vendidos y aplicación de notas créditos en el sistema de la compañía. Coordinar y monitorear el seguimiento de radicación de facturas  que realiza el operador logístico para garantizar una radicación dentro los tiempos establecidos y con la calidad esperada.  Asegurando al área de finanzas una información veraz y confiable de la cartera de compañía</t>
  </si>
  <si>
    <t>ANALISTA DE INFRAESTRUCTURA -IS</t>
  </si>
  <si>
    <t>Coordinar y administrar los mantenimientos de cada uno de los sistemas informáticos de la compañía así como el desarrollo y generación de proyectos para el correcto desarrollo del negocio, garantizando su buen funcionamiento y aportando a todos los usuarios el soporte necesario para llevar a cabo sus tareas diarias haciendo que hagan uso de las mismas de la mejor manera, generando así un crecimiento sostenible de acuerdo al negocio</t>
  </si>
  <si>
    <t>ANALISTA DE SISTEMAS</t>
  </si>
  <si>
    <t>Planear, administrar y desarrollar estrategias que garanticen la disponibilidad y funcionamiento de los sistemas de información enmarcadas dentro de las políticas y normas corporativas de manera que faciliten la toma de decisiones del negocio de manera eficiente aumentando la productividad de todas las áreas de la compañía.</t>
  </si>
  <si>
    <t>ANALISTA DROP</t>
  </si>
  <si>
    <t>Comunicar y responder  a los clientes tanto internos como externos, todas las solicitudes  que involucran incidentes importantes con respecto al despacho y procesamiento de órdenes de compra. Asegurando y  revisando el cumplimiento de cada uno de los procesos internos con el fin de realizar el despacho de una orden de compra interactuando con las áreas implícitas en la operación con el fin de lograr la satisfacción del cliente</t>
  </si>
  <si>
    <t xml:space="preserve">ANALISTA IMPORTACIONES Y EXPORTACIONES </t>
  </si>
  <si>
    <t xml:space="preserve">ANALISTA OPERACIÓN DE VENTAS </t>
  </si>
  <si>
    <t>Mejorar la productividad del área comercial por medio de Administrar, coordinar, implementar y ejecutar las acciones necesarias para garantizar la asignación de territorios de ventas, portafolios de clientes, información comercial de desempeño de territorios de ventas y liquidación de incentivos comerciales. Enmarcado dentro de las políticas, cronogramas y planes estratégicos establecidos por la compañía; con el objetivo de proporcionar información confiable y consistente a las unidades de negocios y canales, lo cual permitirá hacer un seguimiento al desempeño de ventas y alcanzar las metas comerciales y financieras del negocio</t>
  </si>
  <si>
    <t>ANALISTA PLANEACION FINANCIERA</t>
  </si>
  <si>
    <t xml:space="preserve">Preparar, consolidar y reportar información financiera preparada por medio del análisis de variaciones, ingresos, costos de ventas, márgenes de venta, gastos operativos, y proyecciones con el objetivo de facilitar la toma de decisiones de tipo estratégico y financiero que permitan el desarrollo sostenible de la compañía.  </t>
  </si>
  <si>
    <t>ANALISTA TESORERIA</t>
  </si>
  <si>
    <t xml:space="preserve">Administrar los recursos financieros de la compañía optimizando el flujo de caja, elaborar, organizar y preparar  las actividades relacionadas con el pago de los compromisos   siguiendo las  políticas corporativas, régimen cambiario y tributario con el objeto de dar cumplimiento oportuno y eficaz de las obligaciones internas como externas  contribuyendo al desarrollo dinámico del negocio. </t>
  </si>
  <si>
    <t>ASISTENTE ADMINISTRATIVA- PACE</t>
  </si>
  <si>
    <t xml:space="preserve">Dar soporte a la gerencia de Pace Nola en el desarrollo de actividades educativas para Profesionales de la Salud que promuevan el conocimiento  de técnicas y procedimientos asociados a los productos, llevando un control de gastos y garantizando que las interacciones que se manejan con los profesionales y el Comité GCC (Grants Compliance Committee) cumplan las políticas de Compliance, normas y procedimientos. </t>
  </si>
  <si>
    <t>ASISTENTE ADMINISTRATIVA(RECEPCION)</t>
  </si>
  <si>
    <t>Atender y brindar información al personal interno y externo, siguiendo las directrices y los criterios de veracidad y discrecionalidad establecidos, ejecutar y controlar la recepción y entrega de correspondencia, con el fin de orientar y facilitar la comunicación amable y oportuna, permitiendo así satisfacer las necesidades de interacción y sirviendo de apoyo en actividades administrativas de la compañía.</t>
  </si>
  <si>
    <t>ASISTENTE DE CARTERA</t>
  </si>
  <si>
    <t>Gestionar, controlar, conciliar y hacer seguimiento a las partidas y cuentas de la cartera de la compañía, dentro de las políticas, procesos y procedimientos establecidos por la empresa, con el objetivo de tener la información verídica y actualizada, para así aportar a la toma de decisiones y permitir el normal funcionamiento del proceso de ventas de la compañía.</t>
  </si>
  <si>
    <t xml:space="preserve">ASISTENTE DE MARKETING </t>
  </si>
  <si>
    <t>Organizar y garantizar la participación corporativa en eventos externos, internos, trabajando en acompañamiento de las unidades de negocio, gerencias de producto, Especialistas de Producto y de Ventas, para desarrollar eventos de gran exposición y  herramientas de comunicación</t>
  </si>
  <si>
    <t xml:space="preserve">ASISTENTE GERENCIA </t>
  </si>
  <si>
    <t>Asistir a la Gerencia de la Región Andina en sus requerimientos y solicitudes a través de una gestión enmarcada dentro de las políticas, normas y operaciones establecidas en la compañía, con el objetivo de facilitar el logro de los objetivos.</t>
  </si>
  <si>
    <t xml:space="preserve">ASISTENTE RECURSOS HUMANOS </t>
  </si>
  <si>
    <t>Brindar soporte al área de Recursos Humanos para el logro de las metas del área, realizando actividades de Administración de personal, Seguridad Industrial y Salud Ocupacional, con el fin de asegurar la satisfacción del cliente interno.</t>
  </si>
  <si>
    <t xml:space="preserve">ASISTENTE SERVICIO AL CLIENTE </t>
  </si>
  <si>
    <t xml:space="preserve">ASISTENTES DE COMPRAS </t>
  </si>
  <si>
    <t>Gestionar las compras de acuerdo con las requisiciones de bienes y servicios generadas por los clientes internos, de acuerdo con las especificaciones de calidad, cantidad, precio y tiempo, con proveedores certificados, para garantizar el flujo continuo de la operación.</t>
  </si>
  <si>
    <t>CONTADOR ACTIVOS FIJOS</t>
  </si>
  <si>
    <t>Validar el adecuado soporte de adiciones/retiros y/o mejoras de activos fijos y otros activos de la organización, teniendo en cuenta los lineamientos corporativos y políticas locales, con el objetivo de velar por un adecuado manejo y registro para la correcta y efectiva presentación en los estados financieros</t>
  </si>
  <si>
    <t>CONTADOR ASPECTOS SOCIETARIOS</t>
  </si>
  <si>
    <t>Soportar a la Supervisión de Contabilidad en el oportuno cumplimiento de los aspectos societarios de la organización además del análisis de cuentas en orden realizar la correcta presentación de los Estados Financieros</t>
  </si>
  <si>
    <t>CONTADOR COSTOS E INVENTARIOS</t>
  </si>
  <si>
    <t>Analizar y controlar contablemente los inventarios de la compañía teniendo en cuenta  las políticas locales y corporativas para el manejo de los mismos con el objetivo de reflejar en los estados financieros las cifras de inventarios de forma clara y oportuna</t>
  </si>
  <si>
    <t>CONTADOR CUENTAS POR PAGAR E IMPUESTOS</t>
  </si>
  <si>
    <t>Registrar, Controlar y Analizar la información generada en las cuentas de balance y estado de resultados inherentes a las Cuentas Por Pagar, Impuestos y Gastos verificando la razonabilidad de la información por medio de análisis comparativos y de saldos de cuentas con el objetivo de contribuir a la presentación oportuna y veraz de los Estados Financieros, elaboración de informes corporativos asignados al cargo y declaraciones tributarias a que haya lugar con el fin de  dar cumplimiento a la normatividad fiscal colombiana</t>
  </si>
  <si>
    <t>CONTROLLER REGION ANDINA</t>
  </si>
  <si>
    <t>Asegurar  un ambiente de control  que permita el cumplimiento de los procedimientos definidos local y corporativamente  y los planes de acción para implementarlos dando paso al logro de los objetivos estratégicos de la compañía dentro de parámetros de sostenibilidad</t>
  </si>
  <si>
    <t xml:space="preserve">SUPERVISOR CUENTAS DE GOBIERNO </t>
  </si>
  <si>
    <t>Conseguir la más alta participación en el mercado de Gobierno, realizando la mayor participación  efectiva en licitaciones públicas y procesos de selección de proveedores en salud para el estado, en todo el territorio Colombiano.</t>
  </si>
  <si>
    <t xml:space="preserve">COORDINADOR DE ASUNTOS REGULATORIOS </t>
  </si>
  <si>
    <t>Planear, administrar y ejecutar el proceso de registro de productos nuevos y existentes de la compañía, de acuerdo a los lineamientos Corporativos y en cumplimiento de la normatividad local vigente, para poder ser comercializados en Colombia</t>
  </si>
  <si>
    <t xml:space="preserve">COORDINADOR DE CONTROL INTERNO </t>
  </si>
  <si>
    <t>Brindar seguridad razonable a la compañía respecto a Confiabilidad de la información financiera, efectividad y eficiencia de las operaciones y Cumplimiento con leyes y regulaciones aplicables para los países de la Región Andina con el objetivo de garantizar el desarrollo eficiente y conforme con las políticas corporativas del negocio</t>
  </si>
  <si>
    <t xml:space="preserve">COORDINADORA ADMINISTRATIVA </t>
  </si>
  <si>
    <t>Planear, coordinar y administrar la gestión de recursos y servicios requeridos por el negocio, enmarcada en políticas y procedimientos corporativos y regionales que faciliten el funcionamiento y desarrollo del negocio basados en criterios de calidad del servicio, eficiencia y eficacia.</t>
  </si>
  <si>
    <t xml:space="preserve">COORDINADORA CALIDAD </t>
  </si>
  <si>
    <t>Coordinar todas las actividades relacionadas con la inspección y asignación de estatus de Calidad a los productos comercializados por la compañía, según los estándares de calidad locales, corporativos y regulatorios.</t>
  </si>
  <si>
    <t>ESPECIALISTA DE PRODUCTO</t>
  </si>
  <si>
    <t xml:space="preserve">Implementar programas y estrategias de mercadeo a través de la promoción y soporte técnico de producto y actividades educacionales con el objetivo de  posicionar la marca e incrementar el volumen de  las ventas.
</t>
  </si>
  <si>
    <t xml:space="preserve">ESPECIALISTA SR.  RECURSOS HUMANOS </t>
  </si>
  <si>
    <t>Construir, implementar, administrar y hacer seguimiento a políticas y programas de entrenamiento y desarrollo para la Región Andina por medio de la identificación de necesidades del negocio y de los colaboradores a través de los diferentes procesos con el fin de fortalecer líderes globales que faciliten el desarrollo del negocio, el logro de los objetivos estratégicos y  la rentabilidad del mismo.</t>
  </si>
  <si>
    <t>GERENTE CUENTAS CORPORATIVAS</t>
  </si>
  <si>
    <t xml:space="preserve">Impulsar el desarrollo del Negocio en  Clientes Privados en Colombia a través de la planificación estratégica, la construcción de relaciones efectivas y la orientación hacia el cliente, con el fin de retener a los clientes clave de la compañía para alcanzar los objetivos de ventas de la compañía. </t>
  </si>
  <si>
    <t>GERENTE CUENTAS CORPORATIVAS SR.</t>
  </si>
  <si>
    <t xml:space="preserve">Liderar y direccionar las estrategias comerciales de la operación directa a través del trabajo conjunto con los líderes de las unidades de negocio con el objetivo de asegurar  los objetivos de ventas establecidos.
</t>
  </si>
  <si>
    <t>GERENTE DE CONTABILIDAD</t>
  </si>
  <si>
    <t xml:space="preserve">Asegurar el flujo de la contabilidad en Covidien Colombia, proporcionando información financiera de manera oportuna y confiable de acuerdo con la normatividad local vigente así como el estricto cumplimiento de las políticas corporativas  facilitando la toma de decisiones de la organización. </t>
  </si>
  <si>
    <t>GERENTE DE EDUCACION CLINICA- PACE</t>
  </si>
  <si>
    <t>Dirigir, desarrollar e implementar los programas de Educación y Entrenamiento Clínicos de acuerdo a las políticas de compliance manteniendo el lineamiento de las políticas globales y las regionales por medio de una estrecha relación con los profesionales de la salud creando reconocimiento de marca a través de la promoción de la seguridad y efectividad de los productos Covidien</t>
  </si>
  <si>
    <t xml:space="preserve">GERENTE DE LOGISTICA REGION ANDINA </t>
  </si>
  <si>
    <t>Liderar la estrategia de la cadena de abastecimiento en la Región Andina, asegurando el cumplimiento de sus objetivos financieros enmarcado en las políticas corporativas para satisfacer al cliente interno y externo</t>
  </si>
  <si>
    <t xml:space="preserve">GERENTE DE PAIS </t>
  </si>
  <si>
    <t>Definir y alinear la estrategia de la Región Andina con la estrategia de países emergentes asegurando que las unidades de negocio y las áreas funcionales dispongan de los recursos necesarios para obtener los objetivos planteados asegurando un crecimiento sostenible enmarcado en el servicio a la comunidad de profesionales de la salud lo cual redunda en el beneficio de los pacientes</t>
  </si>
  <si>
    <t xml:space="preserve">GERENTE DE PRODUCTO </t>
  </si>
  <si>
    <t xml:space="preserve">Generar y liderar las estrategias de Marketing para la Región Andina alineadas a la estrategia corporativa para el desarrollo de la línea garantizando el crecimiento rentable y sostenible del negocio. </t>
  </si>
  <si>
    <t xml:space="preserve">GERENTE DE RECURSOS HUMANOS REGION ANDINA </t>
  </si>
  <si>
    <t>Liderar y direccionar  el diseño, desarrollo e implementación de los procesos del área de Recursos Humanos que se ajusten a  las necesidades del negocio con el objetivo de estar fortalecidos y estructurados para cumplir con la misión y visión de la compañía en busca del logro de las metas establecidas.</t>
  </si>
  <si>
    <t>GERENTE DE TESORERIA Y CARTERA</t>
  </si>
  <si>
    <t>Gerenciar eficazmente los recursos financieros de la compañía  garantizando un recaudo efectivo de la venta con una alta rotación de cartera de manera que se genere la liquidez necesaria para cubrir todos los egresos que requiere el fluir de la operación  y así contribuir al desarrollo dinámico del negocio</t>
  </si>
  <si>
    <t xml:space="preserve">GERENTE DE UNIDAD DE NEGOCIOS REGION ANDINA </t>
  </si>
  <si>
    <t>Liderar el desarrollo del negocio y el cumplimiento de la estrategia comercial y de marketing en la Unidad de Negocios asignada por medio de la planeación, ejecución y medición de los objetivos Corporativos y de la Región Andina</t>
  </si>
  <si>
    <t xml:space="preserve">GERENTE DISTRIBUIDORES NOLA                       </t>
  </si>
  <si>
    <t xml:space="preserve">GERENTE OPEX- COE </t>
  </si>
  <si>
    <t>Asegurar que el enfoque en los procesos vía Mapa de Flujo de Valor (VSM) sea parte de la cultura de Covidien en todos los países de Latinoamérica, a través del acompañamiento a los líderes, con el objetivo de brindar estandarización y uniformidad en los diferentes flujos de valor que la compañía tiene implementados.</t>
  </si>
  <si>
    <t>GERENTE PLANEACION FINANCIERA</t>
  </si>
  <si>
    <t>Liderar  y consolidar al equipo de Planeación Financiera como un aliado estratégico que aporte en el sostenimiento de la compañía a través de la consolidación de cifras claras, veraces y oportunas que permitan una acertada toma de decisiones.</t>
  </si>
  <si>
    <t xml:space="preserve">GERENTE CALIDAD Y ASUNTOS REGULATORIOS REGION ANDINA </t>
  </si>
  <si>
    <t xml:space="preserve">Liderar, desarrollar e implementar   estrategias que permitan cumplir con el  sistema regulatorio y de calidad en la compañía, a través de  revisiones periódicas de cumplimiento, productos lanzados y distribuidores con el objetivo de asegurar que la compañía cumpla con la normatividad local y corporativa en asuntos sanitarios </t>
  </si>
  <si>
    <t xml:space="preserve">GERENTE SERVICIO AL CLIENTE REGION ANDINA         </t>
  </si>
  <si>
    <t xml:space="preserve">GERENTE SERVICIO TECNICO REGION ANDINA </t>
  </si>
  <si>
    <t>Facilitar las herramientas para elaborar, ejecutar y hacer seguimiento al presupuesto de ventas con base en datos históricos, proyecciones de crecimiento y las definiciones a nivel de Cliente-Producto-Territorio con el objetivo de mejorar la productividad de  las ventas.</t>
  </si>
  <si>
    <t xml:space="preserve">GERENTE  DE SISTEMAS REGION ANDINA </t>
  </si>
  <si>
    <t>Garantizar y liderar el buen uso, la implementación y el correcto desempeño de los sistemas de información de la compañía, así como los dispositivos de cómputo, teniendo en cuenta  las políticas corporativas y el mapa estratégico regional (roadmap), con el objetivo de soportar el crecimiento sostenible de la compañía.</t>
  </si>
  <si>
    <t>INGENIERO SERVICIO TECNICO</t>
  </si>
  <si>
    <t xml:space="preserve">Ejecutar los mantenimientos preventivos y correctivos de los equipos médicos, teniendo en cuenta la programación asignada a cada equipo y los protocolos de mantenimiento; con el fin de asegurar el óptimo funcionamiento de los mismos,  generando satisfacción en los clientes internos y externos. 
Generar ventas especializadas en las instituciones donde se encuentran los equipos de nuestras marcas, logrando la meta propuesta con el margen esperado por la compañía
</t>
  </si>
  <si>
    <t>JEFE DE BODEGA</t>
  </si>
  <si>
    <t>Supervisar y Garantizar la gestión del  Operador Logístico verificando las políticas y requerimientos contractuales exigidos por la compañía, con el objetivo de hacer seguimiento a los recursos, capacidad de respuesta, personal y materiales suficientes para cumplir de manera eficiente la entrega final del producto a nuestros clientes tanto interno como externo.</t>
  </si>
  <si>
    <t xml:space="preserve">JEFE DE CONTABILIDAD </t>
  </si>
  <si>
    <t>Supervisar y coordinar  los procesos en el  departamento de contabilidad teniendo en cuenta el  cumplimiento de los principios de contabilidad generalmente aceptados en Colombia y políticas corporativas, con el objetivo de garantizar la presentación  en forma clara veraz y oportuna los Estados Financieros de la Compañía</t>
  </si>
  <si>
    <t xml:space="preserve">OPEX LEADER REGION ANDINA </t>
  </si>
  <si>
    <t>Dar soporte en el diseño e implementación de proyectos de productividad sostenible desarrollados por los Green Belt que están en entrenamiento o ya han sido certificados para el negocio de Colombia y Latinoamerica, de acuerdo con los lineamientos de OpEx, con el fin de garantizar el logro de los objetivos dentro del plazo establecido.</t>
  </si>
  <si>
    <t>PLANEADOR LOGISTICO</t>
  </si>
  <si>
    <t>Planear, comprar y hacer seguimiento de los inventarios de las diferentes líneas de producto enmarcadas dentro de las políticas y estrategias asignadas por el área,  mediante la administración del pronóstico de la demanda y la disponibilidad de producto; con el fin de mantener un nivel  de inventarios que permita alcanzar las metas de ventas del negocio.</t>
  </si>
  <si>
    <t>REPRESENTANTE  DE VENTAS</t>
  </si>
  <si>
    <t>Implementar la estrategia de ventas con el cliente, dentro de las políticas comerciales y éticas, normas y operaciones establecidas por la compañía, con el objetivo de cumplir Budget de ventas y el forecast de su territorio.</t>
  </si>
  <si>
    <t xml:space="preserve">REPRESENTANTE DE SERVICIO AL CLIENTE </t>
  </si>
  <si>
    <t>Garantizar la atención a los clientes, mediante el seguimiento a las órdenes de compra, consignaciones y peticiones que requieren, identificando oportunidades de mejora para mantener la satisfacción de nuestros clientes internos y externos, generando una cultura de servicio que le provea seguridad y confiabilidad en nuestra compañía.</t>
  </si>
  <si>
    <t>SALES OPERATION MANAGER ANDEAN REGION</t>
  </si>
  <si>
    <t>SUPERVISOR CUENTAS CORPORATIVAS</t>
  </si>
  <si>
    <t xml:space="preserve">Ser el responsable integral de la relación comercial con los Clientes VIP de Covidien, siendo la cabeza  visible ante el cliente con la negociación global buscando oportunidades de negocio, fortaleciendo las relaciones comerciales con el objetivo de cerrar  negocios y crecer en estas cuentas. </t>
  </si>
  <si>
    <t>SUPERVISOR DE DISTRIBUIDORES</t>
  </si>
  <si>
    <t>Coordinar el canal de distribuidores de Colombia y Peru en cuanto a la consecución de la cifra de ventas apoyado en la comunicación con el cliente, el entrenamiento de producto al distribuidor y desarrollo de políticas o negociaciones con el distribuidor para canalizar sus necesidades en la compañía y cumplir al 100% la política de compliance para en el canal.</t>
  </si>
  <si>
    <t xml:space="preserve">SUPERVISOR DE SERVICIO AL CLIENTE </t>
  </si>
  <si>
    <t>Supervisar el procesamiento de pedidos, facturación y atención de requerimientos a los clientes internos y externos, dentro de las políticas y normas establecidas por la compañía, con el objetivo de cumplir con la meta de ventas del país y garantizar el servicio ofrecido por la compañía a los clientes</t>
  </si>
  <si>
    <t>SUPERVISOR DE VENTAS</t>
  </si>
  <si>
    <t xml:space="preserve">Ejecutar y hacer seguimiento a las estrategias de ventas definidas por la Gerencia de unidad a través del direccionamiento y  acompañamiento a los representantes de ventas encaminadas al  cumplimiento del presupuesto, forecast y crecimiento del negocio. </t>
  </si>
  <si>
    <t xml:space="preserve">SUPERVISOR LOGISTICA </t>
  </si>
  <si>
    <t>Coordinar y controlar los procesos de planeación logística para Colombia, Venezuela y Ecuador y operaciones de Comercio Exterior en Colombia, mediante la administración de los procesos de Pronósticos de la demanda, Compra, Aduana y disponibilidad de producto, con el objetivo de mantener los niveles de inventario que permita alcanzar las metas de venta del negocio de la Región Andina. Para el caso de la operación de Peru brindar apoyo a las actividades de Planeación Logistica mediante acompañamiento en la mejora de procesos.</t>
  </si>
  <si>
    <t xml:space="preserve">SUPERVISOR MARKETIN REGION ANDINA </t>
  </si>
  <si>
    <t>Implementar la estrategia de comunicaciones internas y externas en la región Andina, así como administrar el sistema de comunicación corporativa, mediante la aplicación de las herramientas e iniciativas de marketing, publicidad y relaciones públicas, para fortalecer la imagen de la Compañía</t>
  </si>
  <si>
    <t>LINEA EV3</t>
  </si>
  <si>
    <t xml:space="preserve">TOVAR PATIÑO ANGELICA </t>
  </si>
  <si>
    <t>LINEA MEDICAL  SUPLIES</t>
  </si>
  <si>
    <t xml:space="preserve">BARON GUTIERREZ BONI MAGALY </t>
  </si>
  <si>
    <t xml:space="preserve">LINEA MS </t>
  </si>
  <si>
    <t xml:space="preserve">VILLANUEVA LLOSA VANESSA MASIEL </t>
  </si>
  <si>
    <t xml:space="preserve">ESPECIALISTA DE PRODUCTO </t>
  </si>
  <si>
    <t>LINEA QUIRUGICA</t>
  </si>
  <si>
    <t>BENAVIDES SABOYA CLARA BIBIANA</t>
  </si>
  <si>
    <t>LINEA RESPIRATORIA</t>
  </si>
  <si>
    <t xml:space="preserve">ASMAT VEGA LUCY EDITH </t>
  </si>
  <si>
    <t>LINEA RMS</t>
  </si>
  <si>
    <t>SALAZAR HENAO IVETH LORENA</t>
  </si>
  <si>
    <t xml:space="preserve">LINEA VASCULAR TERAPIES </t>
  </si>
  <si>
    <t>GARCIA CARRASQUILLA KERLY JOHANNA</t>
  </si>
  <si>
    <t>RIAÑO ALMANZA SANDRA BIBIANA</t>
  </si>
  <si>
    <t>ESPINEL URIBE LUIS GERMAN</t>
  </si>
  <si>
    <t xml:space="preserve">ESPECIALISTA DE PRODUCTO REGION ANDINA </t>
  </si>
  <si>
    <t xml:space="preserve">VALENCIA GOMEZ ISABEL CRISTINA </t>
  </si>
  <si>
    <t xml:space="preserve">ESPECIALISTA PRODUCTO </t>
  </si>
  <si>
    <t>ARDILA ALFONSO JENNY MARCELA</t>
  </si>
  <si>
    <t xml:space="preserve">D'LEMAN CORTES MARIA MERCEDES </t>
  </si>
  <si>
    <t xml:space="preserve">GOMEZ PURIZACA ANA ELVIRA DE FATIMA </t>
  </si>
  <si>
    <t>ESPECIALISTA DE PRODUCTO  (EbD)</t>
  </si>
  <si>
    <t>APONTE PARRA CLAUDIA PATRICIA</t>
  </si>
  <si>
    <t xml:space="preserve">MORY AGÜERO ROSA CRISTINA </t>
  </si>
  <si>
    <t xml:space="preserve">HERNANDEZ ZAMBRANO MONICA </t>
  </si>
  <si>
    <t>SALAZAR SARMIENTO ANDREA</t>
  </si>
  <si>
    <t>GALINDO RUIZ LEONILDE</t>
  </si>
  <si>
    <t>SUAREZ FIGUEROA LEIDY CAROLINA</t>
  </si>
  <si>
    <t xml:space="preserve">SOTO TORRIJOS HANGEDYTH </t>
  </si>
  <si>
    <t xml:space="preserve">MORALES QUINTERO YASMIN ANDREA  </t>
  </si>
  <si>
    <t xml:space="preserve">MANZANO GARAY MARIA TERESA </t>
  </si>
  <si>
    <t>CAMACHO OSPINA EDNA LILIANA</t>
  </si>
  <si>
    <t xml:space="preserve">ECHEVERRY TOVAR JESSICA JANETH </t>
  </si>
  <si>
    <t>PARRA ALEJANDRO GINA AMPARO</t>
  </si>
  <si>
    <t>MUÑOZ GONZALEZ OLGA LUCIA</t>
  </si>
  <si>
    <t xml:space="preserve">SANTOS VASQUEZ YILMAR </t>
  </si>
  <si>
    <t xml:space="preserve">VELEZ MORENO ANDRES LEONARDO </t>
  </si>
  <si>
    <t>LISTADO DE CARGOS - AV. DORADO</t>
  </si>
  <si>
    <t>ZONA</t>
  </si>
  <si>
    <t>DESCRIPCION DE CARGO</t>
  </si>
  <si>
    <t>AREA</t>
  </si>
  <si>
    <t xml:space="preserve">MECANICA RAPIDA </t>
  </si>
  <si>
    <t>Aprendiz SENA</t>
  </si>
  <si>
    <t>Taller</t>
  </si>
  <si>
    <t xml:space="preserve">MECANICA ESPECIALIZADA </t>
  </si>
  <si>
    <t>Alistador A</t>
  </si>
  <si>
    <t xml:space="preserve">RECTIFICACÓN </t>
  </si>
  <si>
    <t xml:space="preserve">Asesor de servicio senior </t>
  </si>
  <si>
    <t>COLISION</t>
  </si>
  <si>
    <t xml:space="preserve">Gerente de servicio </t>
  </si>
  <si>
    <t>PINTURA</t>
  </si>
  <si>
    <t xml:space="preserve">Jefe de colision junior </t>
  </si>
  <si>
    <t>ALINEACIÓN Y BALANCEO</t>
  </si>
  <si>
    <t xml:space="preserve">Jefe de taller junior </t>
  </si>
  <si>
    <t>LAVADO</t>
  </si>
  <si>
    <t>Latonero A</t>
  </si>
  <si>
    <t>ALISTAMIENTO PINTURA</t>
  </si>
  <si>
    <t xml:space="preserve">Operador post venta </t>
  </si>
  <si>
    <t xml:space="preserve">RECEPCIÓN TALLER </t>
  </si>
  <si>
    <t>Tecnico mecanico categoria A</t>
  </si>
  <si>
    <t>SALA DE VENTAS (VITRINA)</t>
  </si>
  <si>
    <t xml:space="preserve">Tecnico mecanico categoria B </t>
  </si>
  <si>
    <t>ZONAS ADMINISTRATIVAS</t>
  </si>
  <si>
    <t>Tecnico mecanico categoria C</t>
  </si>
  <si>
    <t>ZONAS COMUNES ( PARQUEADERO, BAÑO,CAFETERIA, SHUT, COMPRESOR)</t>
  </si>
  <si>
    <t>Tecnico mecanico control de calidad</t>
  </si>
  <si>
    <t>ALMACEN DE REPUESTOS</t>
  </si>
  <si>
    <t>Tecnico mecanico maestro</t>
  </si>
  <si>
    <t xml:space="preserve">ARCHIVO BODEGAS </t>
  </si>
  <si>
    <t>Coordinador logistico y de alistamiento</t>
  </si>
  <si>
    <t>Alistamiento</t>
  </si>
  <si>
    <t xml:space="preserve">Auxiliar de alistamiento </t>
  </si>
  <si>
    <t>Asesor de seguros senior</t>
  </si>
  <si>
    <t xml:space="preserve">Aseguradora </t>
  </si>
  <si>
    <t xml:space="preserve">Asesor juridico </t>
  </si>
  <si>
    <t>Atencion juridica</t>
  </si>
  <si>
    <t xml:space="preserve">Analista de servicio al cliente </t>
  </si>
  <si>
    <t>Auditor</t>
  </si>
  <si>
    <t xml:space="preserve">Auditoria </t>
  </si>
  <si>
    <t>Auxiliar sarlaf</t>
  </si>
  <si>
    <t>Jefe de cartera</t>
  </si>
  <si>
    <t>Cartera</t>
  </si>
  <si>
    <t xml:space="preserve">Analista de cartera </t>
  </si>
  <si>
    <t xml:space="preserve">Auxiliar de cartera </t>
  </si>
  <si>
    <t>Asistente administrativo</t>
  </si>
  <si>
    <t>Jefe de servicios administrativos</t>
  </si>
  <si>
    <t>Centro de documentacion</t>
  </si>
  <si>
    <t>Auxiliar de servicios administrativos</t>
  </si>
  <si>
    <t>Mnsajero motorizado</t>
  </si>
  <si>
    <t>Auxiliar de archivo</t>
  </si>
  <si>
    <t xml:space="preserve">Director de contabilidad </t>
  </si>
  <si>
    <t>Contabilidad</t>
  </si>
  <si>
    <t>Jefe contable y tributario</t>
  </si>
  <si>
    <t>Analista tributario</t>
  </si>
  <si>
    <t xml:space="preserve">Asistente contable </t>
  </si>
  <si>
    <t>Auxiliar contable</t>
  </si>
  <si>
    <t>Coordinador FYO</t>
  </si>
  <si>
    <t>FYO</t>
  </si>
  <si>
    <t>Gerente FYO</t>
  </si>
  <si>
    <t>Asistente FYO</t>
  </si>
  <si>
    <t>Analista de garantias</t>
  </si>
  <si>
    <t>Garantias</t>
  </si>
  <si>
    <t>Gerente administrativo</t>
  </si>
  <si>
    <t>Gerencia administrativa y financiera</t>
  </si>
  <si>
    <t>Gerente financiero</t>
  </si>
  <si>
    <t>Coordinador de matenimiento y colision</t>
  </si>
  <si>
    <t>Gerencia de postventa</t>
  </si>
  <si>
    <t>Practicante</t>
  </si>
  <si>
    <t>Gestion humana</t>
  </si>
  <si>
    <t xml:space="preserve">Jefe de gestion humana </t>
  </si>
  <si>
    <t>Coordinadora de nomina</t>
  </si>
  <si>
    <t>Coordinador de selección y desarrollo</t>
  </si>
  <si>
    <t>Analista de nomina</t>
  </si>
  <si>
    <t>Analista de selección y desarrollo</t>
  </si>
  <si>
    <t>Asistente de gestion humana</t>
  </si>
  <si>
    <t xml:space="preserve">Analista de liquidacion </t>
  </si>
  <si>
    <t>Liquidacion</t>
  </si>
  <si>
    <t>Director de flotas y corporativo</t>
  </si>
  <si>
    <t>Negocios corporativos</t>
  </si>
  <si>
    <t xml:space="preserve">Gerente de licitaciones </t>
  </si>
  <si>
    <t>Asistente de gerencia de ventas</t>
  </si>
  <si>
    <t>Gerente general</t>
  </si>
  <si>
    <t>Presidencia</t>
  </si>
  <si>
    <t>Directora de desarrollo y gestion de mas</t>
  </si>
  <si>
    <t xml:space="preserve">Asistencia de gerencia general </t>
  </si>
  <si>
    <t xml:space="preserve">Conductor de gerencia </t>
  </si>
  <si>
    <t xml:space="preserve">Vendedor de repuestos y accesorios </t>
  </si>
  <si>
    <t>Repuestos</t>
  </si>
  <si>
    <t xml:space="preserve">Jefe de alamacen senior </t>
  </si>
  <si>
    <t>Auxiliar de ventanilla</t>
  </si>
  <si>
    <t>Director de retomas</t>
  </si>
  <si>
    <t>Retomas</t>
  </si>
  <si>
    <t>Perito</t>
  </si>
  <si>
    <t>Coordinador de seguridad</t>
  </si>
  <si>
    <t>Seguridad fisica</t>
  </si>
  <si>
    <t>Coordinadora de sistemas de gestion</t>
  </si>
  <si>
    <t>Sistemas de gestion</t>
  </si>
  <si>
    <t>Analista de sst</t>
  </si>
  <si>
    <t>Aprendiz Salud Ocupacional</t>
  </si>
  <si>
    <t>Aprendiz Gestion ambiental</t>
  </si>
  <si>
    <t xml:space="preserve">Aprendiz sistemas </t>
  </si>
  <si>
    <t>Tecnologia y comunicaciones</t>
  </si>
  <si>
    <t xml:space="preserve">Director tecnologia y desarrollo </t>
  </si>
  <si>
    <t xml:space="preserve">Coordinador de sistemas </t>
  </si>
  <si>
    <t>Analista de comunicaciones</t>
  </si>
  <si>
    <t>Director de tesoreria y cartera</t>
  </si>
  <si>
    <t>Tesoreria</t>
  </si>
  <si>
    <t xml:space="preserve">Coordinador  de tesoreria </t>
  </si>
  <si>
    <t xml:space="preserve">Asistente de pagos </t>
  </si>
  <si>
    <t>Asistente de tesoreria</t>
  </si>
  <si>
    <t xml:space="preserve">Cajero auxiliar </t>
  </si>
  <si>
    <t xml:space="preserve">Jefe de tramites </t>
  </si>
  <si>
    <t>Tramites y factura</t>
  </si>
  <si>
    <t>Coordinador de tramites</t>
  </si>
  <si>
    <t>tramitador</t>
  </si>
  <si>
    <t>Asesor comercial</t>
  </si>
  <si>
    <t>Ventas</t>
  </si>
  <si>
    <t>Asesor comercial pesados</t>
  </si>
  <si>
    <t xml:space="preserve">Asesor comercial ventas digitales </t>
  </si>
  <si>
    <t>Coordinador administrativo</t>
  </si>
  <si>
    <t xml:space="preserve">Coordinador comercial </t>
  </si>
  <si>
    <t xml:space="preserve">Coordinador de vehiculos comerciales </t>
  </si>
  <si>
    <t xml:space="preserve">Gerente d ventas </t>
  </si>
  <si>
    <t xml:space="preserve">gerente de ventas usados </t>
  </si>
  <si>
    <t>recepcionista</t>
  </si>
  <si>
    <t>Atención jurídica</t>
  </si>
  <si>
    <t>Centro de documentación</t>
  </si>
  <si>
    <t>Garantías</t>
  </si>
  <si>
    <t>Liquidación</t>
  </si>
  <si>
    <t>Seguridad física</t>
  </si>
  <si>
    <t>Sistemas de gestión</t>
  </si>
  <si>
    <t>Tecnología y comunicaciones</t>
  </si>
  <si>
    <t>Tesorería</t>
  </si>
  <si>
    <t>Creacion de matriz de peligro</t>
  </si>
  <si>
    <t>Dar cumplimiento a la normativa</t>
  </si>
  <si>
    <t>SST</t>
  </si>
  <si>
    <t xml:space="preserve">TODAS LAS AREAS                     </t>
  </si>
  <si>
    <t>LIMPIEZA Y DESINFECCION DE AREAS COMUNES OFICINAS Y AREAS PRINCIPALES DEL AREA</t>
  </si>
  <si>
    <t>BRINDAR FORMACION AL PERSONAL EXPUESTO EN RIESGO QUIMICO CON ENFOQUE A MANIPULACION DE PRODUCTOS DE ASEO, SOCIALIZAR Y/O RETROALIMENTAR LAS HOJAS DE SEGURIDAD DE LOS PRODUCTOS EXISTENTES</t>
  </si>
  <si>
    <t xml:space="preserve"> TOS, MALESTAR, SECRECION NASAL, PROBLEMAS RESIRATORIOS, TOS, MUERTE</t>
  </si>
  <si>
    <t xml:space="preserve"> CAPACITACION SOBRE MEDIOS DE PROPAGACION , PREVENCION , LAVADO DE MANOS.</t>
  </si>
  <si>
    <t>DISTANCIAMIENTO SOCIAL. LAVADO DE MANOS CONSTANTE, USO DE PROTECCION RESPIRATORIA EN CASO DE PRESENTAR SINTOMAS</t>
  </si>
  <si>
    <t>AREAS CON PROUCTOS DE LIMPIEZA Y DESINFECCION</t>
  </si>
  <si>
    <t>PRODUCTOS DISPONIBLES PARA LAVADO DE MANOS
LIMPIEZA Y DESINFECCION</t>
  </si>
  <si>
    <t>USO DE GUANTES GAFAS Y TABABOCAS AL REALIZAR ACTIVIDADES QUE GENEREN AEROSOLES</t>
  </si>
  <si>
    <t xml:space="preserve">RESPONSABLE: </t>
  </si>
  <si>
    <t>CAROLINA RODRIGUEZ LONDOÑO</t>
  </si>
  <si>
    <t xml:space="preserve">RECEPCION Y MANEJO DE DOCUMENTACION Y PUBLICO </t>
  </si>
  <si>
    <t xml:space="preserve">ARMONIA EN LA UBICACIÓN DEL PUESTO E TRABAJO, ELEMENTOS DE OFICINA Y SILLA </t>
  </si>
  <si>
    <t>BRINDAR FORMACION Y/O RETROALIMENTACION AL PERSONAL EN RIESGO BIOMECANICO CON ENFASIS EN: HIGIENE POSTURAL</t>
  </si>
  <si>
    <t>LABOR FRENTE AL ORDENADOR QUE IMPLICA EXPOSICION A RADIACIONES IONIZANTES, ADEMAS DE LA CARGA ELECTROSTATICA EN LA SUPERFICIE DE LOS MISMOS</t>
  </si>
  <si>
    <t>ORDENADORVIDEOTERMINAL CON PANTALLA ANTIREFLEJO</t>
  </si>
  <si>
    <t>ENFERMEDAD</t>
  </si>
  <si>
    <t>OFICINA 
SALA DE JUNTAS
AUDITORIO
AREAS COMUNES</t>
  </si>
  <si>
    <t>OFICINA</t>
  </si>
  <si>
    <t>REALIZAR PROCESOS ADMINISTRATIVOS PROPIOS DEL TRABAJO</t>
  </si>
  <si>
    <t>TAPABOCAS EN LUGARES CERRADOS CON AFLUENCIA MASIVA</t>
  </si>
  <si>
    <t>SE PRESENTA EXPOSICION A RIESGO DE TRANSITO EN RAZON  AL DESPLAZAMIENTO PARA REALIZAR VISITAS EN OTROS MUNICIPIOS</t>
  </si>
  <si>
    <t>TODAS LAS AREAS</t>
  </si>
  <si>
    <t>CONTRALORIA GENERAL DEL DEPARTAMENTO DEL QUINDÍO</t>
  </si>
  <si>
    <t xml:space="preserve">
V. 1
17/05/2022</t>
  </si>
  <si>
    <t>Codigo: FO-GC-26</t>
  </si>
  <si>
    <t>Fecha: 07/04/20</t>
  </si>
  <si>
    <t>Version: 3</t>
  </si>
  <si>
    <t>REALIZAR LAS PRACTICAS DE EVACUACION, PRIMEROS AUXILIOS Y CONTRAINCENDIOS MINIMO 2 VECES AL AÑO; MANTENER DESPEJADAS AREAS DE CIRCULACION PARA RESPONDER DE MANERA EFECTIVA A UNA EVACUACION EN CASO DE EMERGENCIA Y REALIZAR SIMULACROS DE EVACUACIÓN POR ACTIVIDAD VOLCANICA.</t>
  </si>
  <si>
    <t>SE PRESENTA EXPOSICION A RIESGO DE TRANSITO (PÚBLICO) EN RAZON  AL DESPLAZAMIENTO PARA REALIZAR VISITAS EN OTROS MUNICIPIOS</t>
  </si>
  <si>
    <t>RIESGO POR FENOMENOS NATURALES COMO: Tormentas Electricas, Vendavales, Sismo, Terremoto, Incendio, Innundaciones</t>
  </si>
  <si>
    <t>RIESGO POR FENOMENOS NATURALES COMO: Tormentas Electricas, Vendavales, Sismo, Terremoto, Volcan,Incendio, Innundaciones</t>
  </si>
  <si>
    <t>Actualización</t>
  </si>
  <si>
    <t>Se incluye el riesgo público, se incluye en el riesgo de fenomenos naturales el riesgo de innundación e incendios</t>
  </si>
  <si>
    <t>OFICINAS
COCINETA
SALA DE JUNTAS
AUDITORIO,BAÑOS</t>
  </si>
  <si>
    <t>SECRETARIA</t>
  </si>
  <si>
    <t xml:space="preserve">RECEPCIÓN  </t>
  </si>
  <si>
    <t>2.  ÁREA</t>
  </si>
  <si>
    <t xml:space="preserve">AUDITORES,  CONTRALORA, ADMINISTRATIVOS </t>
  </si>
  <si>
    <t xml:space="preserve"> PROPAGACION DEL VIRUS COVID 19, FIEBRE AMARILLA CON RIESGO DE CONTAGIO POR CONTACTO POR GOTAS, CONTACTO CON SUPERFICIES CONTAMINADAS, POR PICADURA DE INSECTOS.</t>
  </si>
  <si>
    <t>Se incluye en el riesgo biologico la fiebre amarilla y se incluye dentro de los procesos "administrativos"</t>
  </si>
  <si>
    <t>CONDUCTOR</t>
  </si>
  <si>
    <t>ENCARGADO DE CONDUCIR EL CARRO DE LA CONTRALORÍA</t>
  </si>
  <si>
    <t>CONCENTRACION, RESPONSABILIDAD DE LA LABOR, CONDICIONES DE SEGURIDAD</t>
  </si>
  <si>
    <t>SE PRESENTA EXPOSICION A RIESGO DE TRANSITO EN RAZON A SU LABOR DE CONDUCTOR, ATRACOS, ACCIDENTES DE TRANSITO</t>
  </si>
  <si>
    <t>ATENTADO DE ORDEN PÚBLICO/SECUESTRO/ESTORCIÓN</t>
  </si>
  <si>
    <t>TRAUMAS MULTIPLES EN DIFERENTES PARTES DEL CUERPO/DAÑOS SEVEROS</t>
  </si>
  <si>
    <t>BRINDAR FORMACION EN TIPOS DE MANEJO DEFENSIVO "Que hacer en caso de atraco: Antes, Durante y Despues"</t>
  </si>
  <si>
    <t>FECHA ACTUALIZACION: 02/07/2026</t>
  </si>
  <si>
    <t>CEFALEA, ALTERACIONES EMOCIONALES, IRRITABILIDAD, ANSIEDAD, ENFERMEDADES GASTROINTESTINALES</t>
  </si>
  <si>
    <t>BRINDAR FORMACION AL PERSONAL EXPUESTO EN RIESGO PSICOSOCIAL CON ENFASIS EN: Atencion al Cliente, Manejo del Estrés, Relaciones Interpersonales, BATERIA DE RIESGO PSICOSOCIAL.</t>
  </si>
  <si>
    <t>DAÑOS Y/O LESIONES A NIVEL OSTEOMUSCULAR, DOLORES LUMBARES, DOLOR CERVICAL, EPICONDILITIS, TUNEL CARPIANO</t>
  </si>
  <si>
    <t>CONCENTRACION, RESPONSABILIDADV DE LA LABOR, CUMPLIMIENTO DE OBJETIVOS Y ACTIVIDADES, ELABORACION DE INFORMES, CONSUMO DE SUSTANCIAS PSICOACTIVAS</t>
  </si>
  <si>
    <t xml:space="preserve"> PROPAGACION DEL VIRUS COVID 19, FIEBRE AMARILLA CON RIESGO DE CONTAGIO POR CONTACTO POR GOTAS, CONTACTO CON SUPERFICIES CONTAMINADAS, POR PICADURA DE INSECTOS, PROPAGACION DE OTRO TIPO DE VIRUS.</t>
  </si>
  <si>
    <t>ATROPELLAMIENTOS, CHOQUES, LESIONES FISICAS, POLITRAUMATISMOS, MUERTE</t>
  </si>
  <si>
    <t>SOCIALIZAR NORMAS DE SEGURIDAD PARA RIESGO DE TRANSITO CON ENFASIS EN PEATONES / CONDUCTORES, CAPACITACION EN SEGURIDAD VIAL</t>
  </si>
  <si>
    <t xml:space="preserve"> BRINDAR FORMACION AL PERSONAL EN RIESGO MECANICO CON ENFASIS EN: Normas de Seguridad para Oficinas</t>
  </si>
  <si>
    <t>REALIZAR LAS PRACTICAS (Simulacros) ANUAL DE EVACUACION, PRIMEROS AUXILIOS Y MANTENER DESPEJADAS AREAS DE CIRCULACION PARA RESPONDER DE MANERA EFECTIVA A UNA EVACUACION EN CASO DE EMERGENCIA</t>
  </si>
  <si>
    <t xml:space="preserve"> SOCIALIZAR NORMAS DE SEGURIDAD PARA RIESGO DE TRANSITO CON ENFASIS EN  CONDUCTORES</t>
  </si>
  <si>
    <t>CANSANCIO, CEFALEA, ALTERACIONES Y/O MOLESTIAS GASTROINTESTINALES, AGOTAMIENTO, CONSUMO DE SUSTANCIAS PSICOACTIVAS</t>
  </si>
  <si>
    <t>RIESGO POR FENOMENOS NATURALES COMO: Tormentas Electricas, Vendavales, Sismo, Terremoto, Incendio.</t>
  </si>
  <si>
    <t xml:space="preserve"> CHOQUES, LESIONES FISICAS, POLITRAUMATISMOS, MUERTE</t>
  </si>
  <si>
    <t>AGRESIONES FISICAS O VERBALES, HERIDAS, LESIONES MULTIPLES, PERDIDAS, MUERTE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</si>
</sst>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44" x14ac:knownFonts="1">
    <font>
      <sz val="11"/>
      <color theme="1"/>
      <name val="Calibri"/>
      <family val="2"/>
      <scheme val="minor"/>
    </font>
    <font>
      <sz val="10"/>
      <name val="Verdana"/>
      <family val="2"/>
    </font>
    <font>
      <sz val="10"/>
      <name val="Arial"/>
      <family val="2"/>
    </font>
    <font>
      <b/>
      <sz val="9"/>
      <name val="Arial"/>
      <family val="2"/>
    </font>
    <font>
      <sz val="11"/>
      <color indexed="8"/>
      <name val="Calibri"/>
      <family val="2"/>
    </font>
    <font>
      <b/>
      <sz val="10"/>
      <name val="Arial"/>
      <family val="2"/>
    </font>
    <font>
      <sz val="8"/>
      <name val="Century Gothic"/>
      <family val="2"/>
    </font>
    <font>
      <sz val="8"/>
      <color indexed="9"/>
      <name val="Tahoma"/>
      <family val="2"/>
    </font>
    <font>
      <sz val="8"/>
      <color indexed="62"/>
      <name val="Tahoma"/>
      <family val="2"/>
    </font>
    <font>
      <sz val="8"/>
      <name val="Tahoma"/>
      <family val="2"/>
    </font>
    <font>
      <sz val="6"/>
      <name val="Tahoma"/>
      <family val="2"/>
    </font>
    <font>
      <b/>
      <sz val="8"/>
      <name val="Arial"/>
      <family val="2"/>
    </font>
    <font>
      <sz val="8"/>
      <name val="Arial"/>
      <family val="2"/>
    </font>
    <font>
      <b/>
      <sz val="7"/>
      <name val="Tahoma"/>
      <family val="2"/>
    </font>
    <font>
      <b/>
      <sz val="8"/>
      <name val="Tahoma"/>
      <family val="2"/>
    </font>
    <font>
      <sz val="10"/>
      <name val="Arial"/>
      <family val="2"/>
    </font>
    <font>
      <sz val="10"/>
      <name val="Arial"/>
      <family val="2"/>
    </font>
    <font>
      <sz val="9"/>
      <name val="Arial"/>
      <family val="2"/>
    </font>
    <font>
      <sz val="14"/>
      <color indexed="8"/>
      <name val="Arial"/>
      <family val="2"/>
    </font>
    <font>
      <b/>
      <sz val="14"/>
      <color indexed="8"/>
      <name val="Arial"/>
      <family val="2"/>
    </font>
    <font>
      <sz val="10"/>
      <color indexed="8"/>
      <name val="Arial"/>
      <family val="2"/>
    </font>
    <font>
      <b/>
      <sz val="24"/>
      <name val="Arial"/>
      <family val="2"/>
    </font>
    <font>
      <sz val="11"/>
      <name val="Arial"/>
      <family val="2"/>
    </font>
    <font>
      <b/>
      <sz val="11"/>
      <color theme="1"/>
      <name val="Calibri"/>
      <family val="2"/>
      <scheme val="minor"/>
    </font>
    <font>
      <b/>
      <sz val="12"/>
      <color theme="1"/>
      <name val="Arial"/>
      <family val="2"/>
    </font>
    <font>
      <sz val="12"/>
      <color theme="1"/>
      <name val="Arial"/>
      <family val="2"/>
    </font>
    <font>
      <sz val="12"/>
      <color rgb="FFFFFFFF"/>
      <name val="Arial"/>
      <family val="2"/>
    </font>
    <font>
      <sz val="11"/>
      <color theme="1"/>
      <name val="Arial"/>
      <family val="2"/>
    </font>
    <font>
      <b/>
      <sz val="10"/>
      <color theme="1"/>
      <name val="Arial"/>
      <family val="2"/>
    </font>
    <font>
      <sz val="10"/>
      <color theme="1"/>
      <name val="Arial"/>
      <family val="2"/>
    </font>
    <font>
      <b/>
      <sz val="9"/>
      <color theme="0"/>
      <name val="Arial"/>
      <family val="2"/>
    </font>
    <font>
      <sz val="11"/>
      <color theme="0"/>
      <name val="Arial"/>
      <family val="2"/>
    </font>
    <font>
      <b/>
      <sz val="20"/>
      <color theme="1"/>
      <name val="Arial"/>
      <family val="2"/>
    </font>
    <font>
      <b/>
      <sz val="18"/>
      <color theme="1"/>
      <name val="Arial"/>
      <family val="2"/>
    </font>
    <font>
      <b/>
      <sz val="24"/>
      <color theme="1"/>
      <name val="Arial"/>
      <family val="2"/>
    </font>
    <font>
      <b/>
      <sz val="26"/>
      <color theme="0"/>
      <name val="Arial"/>
      <family val="2"/>
    </font>
    <font>
      <sz val="14"/>
      <color theme="1"/>
      <name val="Arial"/>
      <family val="2"/>
    </font>
    <font>
      <sz val="14"/>
      <color theme="0"/>
      <name val="Arial"/>
      <family val="2"/>
    </font>
    <font>
      <sz val="18"/>
      <color theme="1"/>
      <name val="Arial"/>
      <family val="2"/>
    </font>
    <font>
      <b/>
      <sz val="9"/>
      <color theme="1"/>
      <name val="Arial"/>
      <family val="2"/>
    </font>
    <font>
      <b/>
      <sz val="11"/>
      <color theme="0"/>
      <name val="Arial"/>
      <family val="2"/>
    </font>
    <font>
      <b/>
      <sz val="12"/>
      <color theme="0"/>
      <name val="Arial"/>
      <family val="2"/>
    </font>
    <font>
      <b/>
      <sz val="12"/>
      <color theme="1"/>
      <name val="Calibri"/>
      <family val="2"/>
      <scheme val="minor"/>
    </font>
    <font>
      <sz val="8"/>
      <color theme="1"/>
      <name val="Tahoma"/>
      <family val="2"/>
    </font>
  </fonts>
  <fills count="21">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rgb="FF000000"/>
        <bgColor indexed="64"/>
      </patternFill>
    </fill>
    <fill>
      <patternFill patternType="solid">
        <fgColor rgb="FF7F7F7F"/>
        <bgColor indexed="64"/>
      </patternFill>
    </fill>
    <fill>
      <patternFill patternType="solid">
        <fgColor rgb="FFD9D9D9"/>
        <bgColor indexed="64"/>
      </patternFill>
    </fill>
    <fill>
      <patternFill patternType="solid">
        <fgColor rgb="FF3366FF"/>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theme="9"/>
        <bgColor indexed="64"/>
      </patternFill>
    </fill>
    <fill>
      <patternFill patternType="solid">
        <fgColor rgb="FF92D050"/>
        <bgColor indexed="64"/>
      </patternFill>
    </fill>
    <fill>
      <patternFill patternType="solid">
        <fgColor theme="7"/>
        <bgColor indexed="64"/>
      </patternFill>
    </fill>
    <fill>
      <patternFill patternType="solid">
        <fgColor theme="3" tint="0.79998168889431442"/>
        <bgColor indexed="64"/>
      </patternFill>
    </fill>
    <fill>
      <patternFill patternType="solid">
        <fgColor theme="3"/>
        <bgColor indexed="64"/>
      </patternFill>
    </fill>
    <fill>
      <patternFill patternType="solid">
        <fgColor theme="4"/>
        <bgColor indexed="64"/>
      </patternFill>
    </fill>
    <fill>
      <patternFill patternType="solid">
        <fgColor theme="3" tint="0.59999389629810485"/>
        <bgColor indexed="64"/>
      </patternFill>
    </fill>
    <fill>
      <patternFill patternType="solid">
        <fgColor theme="5"/>
        <bgColor indexed="64"/>
      </patternFill>
    </fill>
    <fill>
      <patternFill patternType="solid">
        <fgColor rgb="FF808080"/>
        <bgColor indexed="64"/>
      </patternFill>
    </fill>
  </fills>
  <borders count="74">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double">
        <color indexed="64"/>
      </right>
      <top/>
      <bottom style="double">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right style="double">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double">
        <color indexed="64"/>
      </left>
      <right/>
      <top/>
      <bottom style="thin">
        <color indexed="64"/>
      </bottom>
      <diagonal/>
    </border>
    <border>
      <left style="medium">
        <color indexed="64"/>
      </left>
      <right style="thin">
        <color indexed="64"/>
      </right>
      <top style="medium">
        <color indexed="64"/>
      </top>
      <bottom style="medium">
        <color indexed="64"/>
      </bottom>
      <diagonal/>
    </border>
    <border>
      <left/>
      <right style="thin">
        <color indexed="8"/>
      </right>
      <top style="thin">
        <color indexed="8"/>
      </top>
      <bottom/>
      <diagonal/>
    </border>
    <border>
      <left/>
      <right/>
      <top/>
      <bottom style="double">
        <color indexed="64"/>
      </bottom>
      <diagonal/>
    </border>
    <border>
      <left/>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double">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top/>
      <bottom/>
      <diagonal/>
    </border>
    <border>
      <left style="double">
        <color indexed="64"/>
      </left>
      <right style="medium">
        <color indexed="64"/>
      </right>
      <top/>
      <bottom/>
      <diagonal/>
    </border>
    <border>
      <left style="double">
        <color indexed="64"/>
      </left>
      <right style="medium">
        <color indexed="64"/>
      </right>
      <top/>
      <bottom style="double">
        <color indexed="64"/>
      </bottom>
      <diagonal/>
    </border>
    <border>
      <left style="medium">
        <color indexed="64"/>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double">
        <color indexed="64"/>
      </left>
      <right style="medium">
        <color rgb="FF000000"/>
      </right>
      <top/>
      <bottom style="medium">
        <color rgb="FF000000"/>
      </bottom>
      <diagonal/>
    </border>
    <border>
      <left/>
      <right style="medium">
        <color rgb="FF000000"/>
      </right>
      <top/>
      <bottom style="medium">
        <color rgb="FF000000"/>
      </bottom>
      <diagonal/>
    </border>
    <border>
      <left/>
      <right style="double">
        <color indexed="64"/>
      </right>
      <top/>
      <bottom style="medium">
        <color rgb="FF000000"/>
      </bottom>
      <diagonal/>
    </border>
    <border>
      <left style="medium">
        <color indexed="64"/>
      </left>
      <right style="medium">
        <color rgb="FF000000"/>
      </right>
      <top/>
      <bottom style="medium">
        <color rgb="FF000000"/>
      </bottom>
      <diagonal/>
    </border>
    <border>
      <left/>
      <right style="medium">
        <color indexed="64"/>
      </right>
      <top/>
      <bottom style="medium">
        <color rgb="FF000000"/>
      </bottom>
      <diagonal/>
    </border>
    <border>
      <left style="medium">
        <color indexed="64"/>
      </left>
      <right style="medium">
        <color rgb="FF000000"/>
      </right>
      <top/>
      <bottom style="medium">
        <color indexed="64"/>
      </bottom>
      <diagonal/>
    </border>
    <border>
      <left/>
      <right style="medium">
        <color rgb="FF000000"/>
      </right>
      <top/>
      <bottom style="medium">
        <color indexed="64"/>
      </bottom>
      <diagonal/>
    </border>
    <border>
      <left style="double">
        <color indexed="64"/>
      </left>
      <right style="medium">
        <color rgb="FF000000"/>
      </right>
      <top/>
      <bottom style="double">
        <color indexed="64"/>
      </bottom>
      <diagonal/>
    </border>
    <border>
      <left/>
      <right style="medium">
        <color rgb="FF000000"/>
      </right>
      <top/>
      <bottom style="double">
        <color indexed="64"/>
      </bottom>
      <diagonal/>
    </border>
    <border>
      <left style="medium">
        <color rgb="FF000000"/>
      </left>
      <right style="double">
        <color indexed="64"/>
      </right>
      <top style="medium">
        <color rgb="FF000000"/>
      </top>
      <bottom style="thin">
        <color indexed="64"/>
      </bottom>
      <diagonal/>
    </border>
    <border>
      <left style="medium">
        <color rgb="FF000000"/>
      </left>
      <right style="medium">
        <color rgb="FF000000"/>
      </right>
      <top/>
      <bottom style="medium">
        <color rgb="FF000000"/>
      </bottom>
      <diagonal/>
    </border>
    <border>
      <left/>
      <right/>
      <top/>
      <bottom style="medium">
        <color rgb="FF000000"/>
      </bottom>
      <diagonal/>
    </border>
    <border>
      <left style="double">
        <color indexed="64"/>
      </left>
      <right style="medium">
        <color rgb="FF000000"/>
      </right>
      <top style="medium">
        <color rgb="FF000000"/>
      </top>
      <bottom/>
      <diagonal/>
    </border>
    <border>
      <left style="double">
        <color indexed="64"/>
      </left>
      <right style="medium">
        <color rgb="FF000000"/>
      </right>
      <top/>
      <bottom/>
      <diagonal/>
    </border>
    <border>
      <left style="medium">
        <color rgb="FF000000"/>
      </left>
      <right/>
      <top style="medium">
        <color rgb="FF000000"/>
      </top>
      <bottom/>
      <diagonal/>
    </border>
    <border>
      <left style="medium">
        <color rgb="FF000000"/>
      </left>
      <right style="medium">
        <color rgb="FF000000"/>
      </right>
      <top/>
      <bottom style="medium">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style="double">
        <color indexed="64"/>
      </bottom>
      <diagonal/>
    </border>
    <border>
      <left style="medium">
        <color rgb="FF000000"/>
      </left>
      <right style="medium">
        <color rgb="FF000000"/>
      </right>
      <top/>
      <bottom/>
      <diagonal/>
    </border>
    <border>
      <left/>
      <right style="medium">
        <color rgb="FF000000"/>
      </right>
      <top/>
      <bottom/>
      <diagonal/>
    </border>
    <border>
      <left style="double">
        <color indexed="64"/>
      </left>
      <right/>
      <top/>
      <bottom style="medium">
        <color rgb="FF000000"/>
      </bottom>
      <diagonal/>
    </border>
    <border>
      <left style="medium">
        <color rgb="FF000000"/>
      </left>
      <right/>
      <top/>
      <bottom style="medium">
        <color rgb="FF000000"/>
      </bottom>
      <diagonal/>
    </border>
    <border>
      <left style="double">
        <color indexed="64"/>
      </left>
      <right style="medium">
        <color indexed="64"/>
      </right>
      <top style="medium">
        <color rgb="FF000000"/>
      </top>
      <bottom/>
      <diagonal/>
    </border>
    <border>
      <left style="medium">
        <color indexed="64"/>
      </left>
      <right style="medium">
        <color rgb="FF000000"/>
      </right>
      <top style="medium">
        <color rgb="FF000000"/>
      </top>
      <bottom/>
      <diagonal/>
    </border>
    <border>
      <left style="medium">
        <color indexed="64"/>
      </left>
      <right style="thin">
        <color indexed="64"/>
      </right>
      <top/>
      <bottom style="thin">
        <color indexed="64"/>
      </bottom>
      <diagonal/>
    </border>
  </borders>
  <cellStyleXfs count="11">
    <xf numFmtId="0" fontId="0" fillId="0" borderId="0"/>
    <xf numFmtId="0" fontId="1" fillId="0" borderId="0"/>
    <xf numFmtId="0" fontId="2" fillId="0" borderId="0"/>
    <xf numFmtId="0" fontId="15" fillId="0" borderId="0"/>
    <xf numFmtId="0" fontId="2" fillId="0" borderId="0" applyFill="0" applyBorder="0"/>
    <xf numFmtId="0" fontId="16" fillId="0" borderId="0"/>
    <xf numFmtId="0" fontId="2" fillId="0" borderId="0"/>
    <xf numFmtId="0" fontId="2" fillId="0" borderId="0"/>
    <xf numFmtId="0" fontId="2" fillId="0" borderId="0"/>
    <xf numFmtId="0" fontId="2" fillId="0" borderId="0"/>
    <xf numFmtId="0" fontId="2" fillId="0" borderId="0"/>
  </cellStyleXfs>
  <cellXfs count="340">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24" fillId="0" borderId="1" xfId="0" applyFont="1" applyBorder="1" applyAlignment="1">
      <alignment horizontal="center" vertical="center" wrapText="1"/>
    </xf>
    <xf numFmtId="0" fontId="24" fillId="0" borderId="2" xfId="0" applyFont="1" applyBorder="1" applyAlignment="1">
      <alignment horizontal="center" vertical="center" wrapText="1"/>
    </xf>
    <xf numFmtId="0" fontId="25" fillId="0" borderId="1" xfId="0" applyFont="1" applyBorder="1" applyAlignment="1">
      <alignment horizontal="center" vertical="center"/>
    </xf>
    <xf numFmtId="0" fontId="25" fillId="0" borderId="2" xfId="0" applyFont="1" applyBorder="1" applyAlignment="1">
      <alignment horizontal="center" vertical="center"/>
    </xf>
    <xf numFmtId="0" fontId="25" fillId="0" borderId="2" xfId="0" applyFont="1" applyBorder="1" applyAlignment="1">
      <alignment horizontal="center" vertical="center" wrapText="1"/>
    </xf>
    <xf numFmtId="0" fontId="25" fillId="0" borderId="3" xfId="0" applyFont="1" applyBorder="1" applyAlignment="1">
      <alignment horizontal="center" vertical="center"/>
    </xf>
    <xf numFmtId="0" fontId="25" fillId="0" borderId="4" xfId="0" applyFont="1" applyBorder="1" applyAlignment="1">
      <alignment horizontal="center" vertical="center"/>
    </xf>
    <xf numFmtId="0" fontId="25" fillId="4" borderId="5" xfId="0" applyFont="1" applyFill="1" applyBorder="1" applyAlignment="1">
      <alignment horizontal="center" vertical="center" wrapText="1"/>
    </xf>
    <xf numFmtId="0" fontId="24" fillId="0" borderId="49" xfId="0" applyFont="1" applyBorder="1" applyAlignment="1">
      <alignment horizontal="center" wrapText="1"/>
    </xf>
    <xf numFmtId="0" fontId="25" fillId="0" borderId="50" xfId="0" applyFont="1" applyBorder="1" applyAlignment="1">
      <alignment horizontal="justify" vertical="top" wrapText="1"/>
    </xf>
    <xf numFmtId="0" fontId="25" fillId="0" borderId="51" xfId="0" applyFont="1" applyBorder="1" applyAlignment="1">
      <alignment horizontal="justify" vertical="top" wrapText="1"/>
    </xf>
    <xf numFmtId="0" fontId="25" fillId="0" borderId="6" xfId="0" applyFont="1" applyBorder="1" applyAlignment="1">
      <alignment horizontal="justify" vertical="top" wrapText="1"/>
    </xf>
    <xf numFmtId="0" fontId="25" fillId="0" borderId="50" xfId="0" applyFont="1" applyBorder="1" applyAlignment="1">
      <alignment horizontal="justify" vertical="center" wrapText="1"/>
    </xf>
    <xf numFmtId="0" fontId="0" fillId="0" borderId="0" xfId="0" applyAlignment="1">
      <alignment vertical="center"/>
    </xf>
    <xf numFmtId="0" fontId="24" fillId="0" borderId="52" xfId="0" applyFont="1" applyBorder="1" applyAlignment="1">
      <alignment horizontal="center" wrapText="1"/>
    </xf>
    <xf numFmtId="0" fontId="24" fillId="0" borderId="53" xfId="0" applyFont="1" applyBorder="1" applyAlignment="1">
      <alignment horizontal="center" wrapText="1"/>
    </xf>
    <xf numFmtId="0" fontId="24" fillId="0" borderId="52" xfId="0" applyFont="1" applyBorder="1" applyAlignment="1">
      <alignment horizontal="center" vertical="center" wrapText="1"/>
    </xf>
    <xf numFmtId="0" fontId="25" fillId="0" borderId="53" xfId="0" applyFont="1" applyBorder="1" applyAlignment="1">
      <alignment horizontal="justify" vertical="center" wrapText="1"/>
    </xf>
    <xf numFmtId="0" fontId="24" fillId="0" borderId="54" xfId="0" applyFont="1" applyBorder="1" applyAlignment="1">
      <alignment horizontal="center" vertical="center" wrapText="1"/>
    </xf>
    <xf numFmtId="0" fontId="25" fillId="0" borderId="55"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50"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53" xfId="0" applyFont="1" applyBorder="1" applyAlignment="1">
      <alignment horizontal="center" vertical="center" wrapText="1"/>
    </xf>
    <xf numFmtId="0" fontId="25" fillId="0" borderId="52" xfId="0" applyFont="1" applyBorder="1" applyAlignment="1">
      <alignment horizontal="center" vertical="center" wrapText="1"/>
    </xf>
    <xf numFmtId="0" fontId="25" fillId="0" borderId="8" xfId="0" applyFont="1" applyBorder="1" applyAlignment="1">
      <alignment horizontal="justify" vertical="center" wrapText="1"/>
    </xf>
    <xf numFmtId="0" fontId="25" fillId="0" borderId="9" xfId="0" applyFont="1" applyBorder="1" applyAlignment="1">
      <alignment horizontal="justify" vertical="center" wrapText="1"/>
    </xf>
    <xf numFmtId="0" fontId="25" fillId="0" borderId="57" xfId="0" applyFont="1" applyBorder="1" applyAlignment="1">
      <alignment horizontal="center" vertical="center" wrapText="1"/>
    </xf>
    <xf numFmtId="0" fontId="25" fillId="0" borderId="53" xfId="0" applyFont="1" applyBorder="1" applyAlignment="1">
      <alignment horizontal="justify" vertical="top" wrapText="1"/>
    </xf>
    <xf numFmtId="0" fontId="25" fillId="0" borderId="55" xfId="0" applyFont="1" applyBorder="1" applyAlignment="1">
      <alignment horizontal="center" vertical="center" wrapText="1"/>
    </xf>
    <xf numFmtId="0" fontId="25" fillId="0" borderId="7" xfId="0" applyFont="1" applyBorder="1" applyAlignment="1">
      <alignment horizontal="justify" vertical="top" wrapText="1"/>
    </xf>
    <xf numFmtId="0" fontId="24" fillId="0" borderId="50" xfId="0" applyFont="1" applyBorder="1" applyAlignment="1">
      <alignment horizontal="center" vertical="top" wrapText="1"/>
    </xf>
    <xf numFmtId="0" fontId="24" fillId="0" borderId="51" xfId="0" applyFont="1" applyBorder="1" applyAlignment="1">
      <alignment horizontal="center" vertical="top" wrapText="1"/>
    </xf>
    <xf numFmtId="0" fontId="24" fillId="0" borderId="55" xfId="0" applyFont="1" applyBorder="1" applyAlignment="1">
      <alignment horizontal="center" wrapText="1"/>
    </xf>
    <xf numFmtId="0" fontId="26" fillId="5" borderId="50" xfId="0" applyFont="1" applyFill="1" applyBorder="1" applyAlignment="1">
      <alignment horizontal="center" vertical="top" wrapText="1"/>
    </xf>
    <xf numFmtId="0" fontId="25" fillId="6" borderId="50" xfId="0" applyFont="1" applyFill="1" applyBorder="1" applyAlignment="1">
      <alignment horizontal="center" vertical="top" wrapText="1"/>
    </xf>
    <xf numFmtId="0" fontId="25" fillId="6" borderId="51" xfId="0" applyFont="1" applyFill="1" applyBorder="1" applyAlignment="1">
      <alignment horizontal="center" vertical="top" wrapText="1"/>
    </xf>
    <xf numFmtId="0" fontId="24" fillId="0" borderId="55" xfId="0" applyFont="1" applyBorder="1" applyAlignment="1">
      <alignment horizontal="center" vertical="top" wrapText="1"/>
    </xf>
    <xf numFmtId="0" fontId="25" fillId="5" borderId="55" xfId="0" applyFont="1" applyFill="1" applyBorder="1" applyAlignment="1">
      <alignment horizontal="center" vertical="top" wrapText="1"/>
    </xf>
    <xf numFmtId="0" fontId="25" fillId="6" borderId="55" xfId="0" applyFont="1" applyFill="1" applyBorder="1" applyAlignment="1">
      <alignment horizontal="center" vertical="top" wrapText="1"/>
    </xf>
    <xf numFmtId="0" fontId="25" fillId="7" borderId="10" xfId="0" applyFont="1" applyFill="1" applyBorder="1" applyAlignment="1">
      <alignment horizontal="center" vertical="top" wrapText="1"/>
    </xf>
    <xf numFmtId="0" fontId="24" fillId="0" borderId="57" xfId="0" applyFont="1" applyBorder="1" applyAlignment="1">
      <alignment horizontal="center" vertical="top" wrapText="1"/>
    </xf>
    <xf numFmtId="0" fontId="25" fillId="7" borderId="57" xfId="0" applyFont="1" applyFill="1" applyBorder="1" applyAlignment="1">
      <alignment horizontal="center" vertical="top" wrapText="1"/>
    </xf>
    <xf numFmtId="0" fontId="25" fillId="0" borderId="57" xfId="0" applyFont="1" applyBorder="1" applyAlignment="1">
      <alignment horizontal="center" vertical="top" wrapText="1"/>
    </xf>
    <xf numFmtId="0" fontId="25" fillId="0" borderId="6" xfId="0" applyFont="1" applyBorder="1" applyAlignment="1">
      <alignment horizontal="center" vertical="top" wrapText="1"/>
    </xf>
    <xf numFmtId="0" fontId="25" fillId="0" borderId="58" xfId="0" applyFont="1" applyBorder="1" applyAlignment="1">
      <alignment horizontal="justify" vertical="top" wrapText="1"/>
    </xf>
    <xf numFmtId="0" fontId="25" fillId="0" borderId="51" xfId="0" applyFont="1" applyBorder="1" applyAlignment="1">
      <alignment horizontal="center" wrapText="1"/>
    </xf>
    <xf numFmtId="0" fontId="24" fillId="0" borderId="10" xfId="0" applyFont="1" applyBorder="1" applyAlignment="1">
      <alignment horizontal="center" wrapText="1"/>
    </xf>
    <xf numFmtId="0" fontId="24" fillId="0" borderId="59" xfId="0" applyFont="1" applyBorder="1" applyAlignment="1">
      <alignment horizontal="center" vertical="top" wrapText="1"/>
    </xf>
    <xf numFmtId="0" fontId="3" fillId="8" borderId="3" xfId="1" applyFont="1" applyFill="1" applyBorder="1" applyAlignment="1">
      <alignment horizontal="center" vertical="center" wrapText="1"/>
    </xf>
    <xf numFmtId="0" fontId="25" fillId="0" borderId="1" xfId="0" applyFont="1" applyBorder="1" applyAlignment="1">
      <alignment horizontal="center" vertical="center" wrapText="1"/>
    </xf>
    <xf numFmtId="0" fontId="27" fillId="0" borderId="0" xfId="0" applyFont="1"/>
    <xf numFmtId="0" fontId="27" fillId="0" borderId="0" xfId="0" applyFont="1" applyAlignment="1">
      <alignment horizontal="center"/>
    </xf>
    <xf numFmtId="0" fontId="27" fillId="9" borderId="0" xfId="0" applyFont="1" applyFill="1"/>
    <xf numFmtId="0" fontId="27" fillId="9" borderId="0" xfId="0" applyFont="1" applyFill="1" applyAlignment="1">
      <alignment horizontal="center"/>
    </xf>
    <xf numFmtId="0" fontId="2" fillId="10" borderId="11" xfId="0" applyFont="1" applyFill="1" applyBorder="1" applyAlignment="1">
      <alignment vertical="top" wrapText="1"/>
    </xf>
    <xf numFmtId="0" fontId="2" fillId="0" borderId="11" xfId="0" applyFont="1" applyBorder="1" applyAlignment="1">
      <alignment vertical="top" wrapText="1"/>
    </xf>
    <xf numFmtId="0" fontId="2" fillId="0" borderId="12" xfId="0" applyFont="1" applyBorder="1" applyAlignment="1">
      <alignment vertical="top" wrapText="1"/>
    </xf>
    <xf numFmtId="0" fontId="0" fillId="0" borderId="11" xfId="0" applyBorder="1" applyAlignment="1">
      <alignment vertical="top" wrapText="1"/>
    </xf>
    <xf numFmtId="0" fontId="3" fillId="8" borderId="13" xfId="1" applyFont="1" applyFill="1" applyBorder="1" applyAlignment="1">
      <alignment horizontal="center" vertical="center" textRotation="90" wrapText="1"/>
    </xf>
    <xf numFmtId="0" fontId="3" fillId="8" borderId="0" xfId="1" applyFont="1" applyFill="1" applyAlignment="1">
      <alignment horizontal="center" vertical="center" wrapText="1"/>
    </xf>
    <xf numFmtId="0" fontId="27" fillId="0" borderId="0" xfId="0" applyFont="1" applyAlignment="1">
      <alignment vertical="center"/>
    </xf>
    <xf numFmtId="0" fontId="25" fillId="11" borderId="59" xfId="0" applyFont="1" applyFill="1" applyBorder="1" applyAlignment="1">
      <alignment horizontal="center" vertical="center" wrapText="1"/>
    </xf>
    <xf numFmtId="0" fontId="25" fillId="11" borderId="60" xfId="0" applyFont="1" applyFill="1" applyBorder="1" applyAlignment="1">
      <alignment horizontal="justify" vertical="top" wrapText="1"/>
    </xf>
    <xf numFmtId="0" fontId="25" fillId="12" borderId="59" xfId="0" applyFont="1" applyFill="1" applyBorder="1" applyAlignment="1">
      <alignment horizontal="center" vertical="center" wrapText="1"/>
    </xf>
    <xf numFmtId="0" fontId="25" fillId="12" borderId="60" xfId="0" applyFont="1" applyFill="1" applyBorder="1" applyAlignment="1">
      <alignment horizontal="justify" vertical="top" wrapText="1"/>
    </xf>
    <xf numFmtId="0" fontId="25" fillId="13" borderId="59" xfId="0" applyFont="1" applyFill="1" applyBorder="1" applyAlignment="1">
      <alignment horizontal="center" vertical="center" wrapText="1"/>
    </xf>
    <xf numFmtId="0" fontId="25" fillId="13" borderId="60" xfId="0" applyFont="1" applyFill="1" applyBorder="1" applyAlignment="1">
      <alignment horizontal="justify" vertical="top" wrapText="1"/>
    </xf>
    <xf numFmtId="0" fontId="0" fillId="11" borderId="1" xfId="0" applyFill="1" applyBorder="1" applyAlignment="1">
      <alignment horizontal="center" vertical="center"/>
    </xf>
    <xf numFmtId="10" fontId="0" fillId="11" borderId="1" xfId="0" applyNumberFormat="1" applyFill="1" applyBorder="1" applyAlignment="1">
      <alignment horizontal="center" vertical="center"/>
    </xf>
    <xf numFmtId="0" fontId="0" fillId="12" borderId="1" xfId="0" applyFill="1" applyBorder="1" applyAlignment="1">
      <alignment horizontal="center" vertical="center"/>
    </xf>
    <xf numFmtId="10" fontId="0" fillId="12" borderId="1" xfId="0" applyNumberFormat="1" applyFill="1" applyBorder="1" applyAlignment="1">
      <alignment horizontal="center" vertical="center"/>
    </xf>
    <xf numFmtId="0" fontId="0" fillId="13" borderId="1" xfId="0" applyFill="1" applyBorder="1" applyAlignment="1">
      <alignment horizontal="center" vertical="center"/>
    </xf>
    <xf numFmtId="10" fontId="0" fillId="13" borderId="1" xfId="0" applyNumberFormat="1" applyFill="1" applyBorder="1" applyAlignment="1">
      <alignment horizontal="center" vertical="center"/>
    </xf>
    <xf numFmtId="0" fontId="0" fillId="0" borderId="1" xfId="0" applyBorder="1" applyAlignment="1">
      <alignment horizontal="center" vertical="center"/>
    </xf>
    <xf numFmtId="10" fontId="0" fillId="0" borderId="1" xfId="0" applyNumberFormat="1" applyBorder="1" applyAlignment="1">
      <alignment horizontal="center" vertical="center"/>
    </xf>
    <xf numFmtId="0" fontId="28" fillId="0" borderId="60" xfId="0" applyFont="1" applyBorder="1" applyAlignment="1">
      <alignment horizontal="center" wrapText="1"/>
    </xf>
    <xf numFmtId="0" fontId="25" fillId="14" borderId="59" xfId="0" applyFont="1" applyFill="1" applyBorder="1" applyAlignment="1">
      <alignment horizontal="center" vertical="center" wrapText="1"/>
    </xf>
    <xf numFmtId="0" fontId="25" fillId="14" borderId="60" xfId="0" applyFont="1" applyFill="1" applyBorder="1" applyAlignment="1">
      <alignment horizontal="justify" vertical="top" wrapText="1"/>
    </xf>
    <xf numFmtId="0" fontId="0" fillId="14" borderId="1" xfId="0" applyFill="1" applyBorder="1" applyAlignment="1">
      <alignment horizontal="center" vertical="center"/>
    </xf>
    <xf numFmtId="10" fontId="0" fillId="14" borderId="1" xfId="0" applyNumberFormat="1" applyFill="1" applyBorder="1" applyAlignment="1">
      <alignment horizontal="center" vertical="center"/>
    </xf>
    <xf numFmtId="0" fontId="0" fillId="0" borderId="0" xfId="0" applyAlignment="1">
      <alignment wrapText="1"/>
    </xf>
    <xf numFmtId="0" fontId="0" fillId="0" borderId="1" xfId="0" applyBorder="1" applyAlignment="1">
      <alignment horizontal="left" wrapText="1"/>
    </xf>
    <xf numFmtId="0" fontId="0" fillId="10" borderId="1" xfId="0" applyFill="1" applyBorder="1" applyAlignment="1">
      <alignment horizontal="left" wrapText="1"/>
    </xf>
    <xf numFmtId="0" fontId="0" fillId="0" borderId="1" xfId="0" applyBorder="1" applyAlignment="1">
      <alignment wrapText="1"/>
    </xf>
    <xf numFmtId="0" fontId="0" fillId="9" borderId="1" xfId="0" applyFill="1" applyBorder="1" applyAlignment="1">
      <alignment wrapText="1"/>
    </xf>
    <xf numFmtId="0" fontId="6" fillId="0" borderId="1" xfId="0" applyFont="1" applyBorder="1" applyAlignment="1">
      <alignment vertical="center"/>
    </xf>
    <xf numFmtId="49" fontId="6" fillId="0" borderId="1" xfId="0" applyNumberFormat="1" applyFont="1" applyBorder="1" applyAlignment="1">
      <alignment horizontal="left" vertical="center"/>
    </xf>
    <xf numFmtId="0" fontId="6" fillId="0" borderId="1" xfId="0" applyFont="1" applyBorder="1" applyAlignment="1">
      <alignment horizontal="left" vertical="center"/>
    </xf>
    <xf numFmtId="0" fontId="6" fillId="0" borderId="1" xfId="1" applyFont="1" applyBorder="1" applyAlignment="1">
      <alignment horizontal="left" vertical="center"/>
    </xf>
    <xf numFmtId="0" fontId="0" fillId="15" borderId="1" xfId="0" applyFill="1" applyBorder="1" applyAlignment="1">
      <alignment horizontal="center" wrapText="1"/>
    </xf>
    <xf numFmtId="0" fontId="27" fillId="0" borderId="0" xfId="0" applyFont="1" applyAlignment="1">
      <alignment horizontal="center" vertical="center"/>
    </xf>
    <xf numFmtId="0" fontId="27" fillId="0" borderId="0" xfId="0" applyFont="1" applyAlignment="1">
      <alignment horizontal="left" vertical="center"/>
    </xf>
    <xf numFmtId="0" fontId="27" fillId="16" borderId="0" xfId="0" applyFont="1" applyFill="1"/>
    <xf numFmtId="0" fontId="27" fillId="16" borderId="0" xfId="0" applyFont="1" applyFill="1" applyAlignment="1">
      <alignment horizontal="center" vertical="center"/>
    </xf>
    <xf numFmtId="0" fontId="27" fillId="16" borderId="0" xfId="0" applyFont="1" applyFill="1" applyAlignment="1">
      <alignment horizontal="left" vertical="center"/>
    </xf>
    <xf numFmtId="0" fontId="27" fillId="16" borderId="0" xfId="0" applyFont="1" applyFill="1" applyAlignment="1">
      <alignment horizontal="center"/>
    </xf>
    <xf numFmtId="0" fontId="7" fillId="3" borderId="14" xfId="0" applyFont="1" applyFill="1" applyBorder="1"/>
    <xf numFmtId="0" fontId="9" fillId="3" borderId="14" xfId="0" applyFont="1" applyFill="1" applyBorder="1"/>
    <xf numFmtId="49" fontId="10" fillId="3" borderId="15" xfId="0" applyNumberFormat="1" applyFont="1" applyFill="1" applyBorder="1"/>
    <xf numFmtId="49" fontId="9" fillId="3" borderId="15" xfId="0" applyNumberFormat="1" applyFont="1" applyFill="1" applyBorder="1"/>
    <xf numFmtId="0" fontId="9" fillId="3" borderId="15" xfId="0" applyFont="1" applyFill="1" applyBorder="1"/>
    <xf numFmtId="0" fontId="9" fillId="3" borderId="16" xfId="0" applyFont="1" applyFill="1" applyBorder="1"/>
    <xf numFmtId="49" fontId="10" fillId="3" borderId="0" xfId="0" applyNumberFormat="1" applyFont="1" applyFill="1"/>
    <xf numFmtId="49" fontId="9" fillId="3" borderId="0" xfId="0" applyNumberFormat="1" applyFont="1" applyFill="1"/>
    <xf numFmtId="0" fontId="9" fillId="3" borderId="0" xfId="0" applyFont="1" applyFill="1"/>
    <xf numFmtId="0" fontId="11" fillId="3" borderId="0" xfId="0" applyFont="1" applyFill="1" applyAlignment="1">
      <alignment wrapText="1"/>
    </xf>
    <xf numFmtId="0" fontId="12" fillId="3" borderId="1" xfId="0" applyFont="1" applyFill="1" applyBorder="1" applyAlignment="1">
      <alignment vertical="top"/>
    </xf>
    <xf numFmtId="0" fontId="12" fillId="3" borderId="17" xfId="0" applyFont="1" applyFill="1" applyBorder="1" applyAlignment="1">
      <alignment vertical="top"/>
    </xf>
    <xf numFmtId="0" fontId="12" fillId="3" borderId="0" xfId="0" applyFont="1" applyFill="1" applyAlignment="1">
      <alignment vertical="top"/>
    </xf>
    <xf numFmtId="164" fontId="9" fillId="3" borderId="15" xfId="0" applyNumberFormat="1" applyFont="1" applyFill="1" applyBorder="1"/>
    <xf numFmtId="0" fontId="8" fillId="3" borderId="1" xfId="0" applyFont="1" applyFill="1" applyBorder="1" applyAlignment="1">
      <alignment vertical="center" wrapText="1"/>
    </xf>
    <xf numFmtId="0" fontId="8" fillId="0" borderId="1" xfId="0" applyFont="1" applyBorder="1" applyAlignment="1">
      <alignment vertical="center" wrapText="1"/>
    </xf>
    <xf numFmtId="49" fontId="13" fillId="2" borderId="0" xfId="0" applyNumberFormat="1" applyFont="1" applyFill="1" applyAlignment="1">
      <alignment horizontal="center"/>
    </xf>
    <xf numFmtId="49" fontId="14" fillId="2" borderId="0" xfId="0" applyNumberFormat="1" applyFont="1" applyFill="1" applyAlignment="1">
      <alignment horizontal="center"/>
    </xf>
    <xf numFmtId="0" fontId="14" fillId="2" borderId="0" xfId="0" applyFont="1" applyFill="1" applyAlignment="1">
      <alignment horizontal="center"/>
    </xf>
    <xf numFmtId="49" fontId="8" fillId="3" borderId="1" xfId="0" applyNumberFormat="1" applyFont="1" applyFill="1" applyBorder="1" applyAlignment="1">
      <alignment vertical="center" wrapText="1"/>
    </xf>
    <xf numFmtId="164" fontId="8" fillId="3" borderId="1" xfId="0" applyNumberFormat="1" applyFont="1" applyFill="1" applyBorder="1" applyAlignment="1">
      <alignment vertical="center" wrapText="1"/>
    </xf>
    <xf numFmtId="0" fontId="27" fillId="0" borderId="0" xfId="0" applyFont="1" applyAlignment="1">
      <alignment vertical="top" wrapText="1"/>
    </xf>
    <xf numFmtId="0" fontId="27" fillId="4" borderId="0" xfId="0" applyFont="1" applyFill="1" applyAlignment="1">
      <alignment horizontal="center" vertical="top" wrapText="1"/>
    </xf>
    <xf numFmtId="0" fontId="3" fillId="4" borderId="0" xfId="1" applyFont="1" applyFill="1" applyAlignment="1">
      <alignment horizontal="center" vertical="top" wrapText="1"/>
    </xf>
    <xf numFmtId="0" fontId="3" fillId="4" borderId="17" xfId="1" applyFont="1" applyFill="1" applyBorder="1" applyAlignment="1">
      <alignment horizontal="center" vertical="top" wrapText="1"/>
    </xf>
    <xf numFmtId="0" fontId="29" fillId="9" borderId="1" xfId="0" applyFont="1" applyFill="1" applyBorder="1" applyAlignment="1">
      <alignment horizontal="center" vertical="top" wrapText="1"/>
    </xf>
    <xf numFmtId="0" fontId="2" fillId="9" borderId="1" xfId="1" applyFont="1" applyFill="1" applyBorder="1" applyAlignment="1" applyProtection="1">
      <alignment horizontal="left" vertical="top" wrapText="1"/>
      <protection locked="0"/>
    </xf>
    <xf numFmtId="0" fontId="2" fillId="0" borderId="1" xfId="0" applyFont="1" applyBorder="1" applyAlignment="1">
      <alignment horizontal="left" vertical="top" wrapText="1"/>
    </xf>
    <xf numFmtId="0" fontId="29" fillId="0" borderId="1" xfId="0" applyFont="1" applyBorder="1" applyAlignment="1">
      <alignment horizontal="left" vertical="top" wrapText="1"/>
    </xf>
    <xf numFmtId="0" fontId="31" fillId="16" borderId="0" xfId="0" applyFont="1" applyFill="1" applyAlignment="1">
      <alignment vertical="top" wrapText="1"/>
    </xf>
    <xf numFmtId="15" fontId="31" fillId="16" borderId="0" xfId="0" applyNumberFormat="1" applyFont="1" applyFill="1" applyAlignment="1">
      <alignment vertical="top" wrapText="1"/>
    </xf>
    <xf numFmtId="0" fontId="0" fillId="0" borderId="12" xfId="0" applyBorder="1" applyAlignment="1">
      <alignment vertical="top"/>
    </xf>
    <xf numFmtId="0" fontId="0" fillId="0" borderId="19" xfId="0" applyBorder="1" applyAlignment="1">
      <alignment vertical="top"/>
    </xf>
    <xf numFmtId="0" fontId="0" fillId="0" borderId="20" xfId="0" applyBorder="1" applyAlignment="1">
      <alignment vertical="top"/>
    </xf>
    <xf numFmtId="0" fontId="0" fillId="0" borderId="12" xfId="0" applyBorder="1" applyAlignment="1">
      <alignment vertical="top" wrapText="1"/>
    </xf>
    <xf numFmtId="0" fontId="0" fillId="0" borderId="11" xfId="0" applyBorder="1" applyAlignment="1">
      <alignment vertical="top"/>
    </xf>
    <xf numFmtId="0" fontId="0" fillId="10" borderId="1" xfId="0" applyFill="1" applyBorder="1" applyAlignment="1">
      <alignment horizontal="center" vertical="top"/>
    </xf>
    <xf numFmtId="0" fontId="0" fillId="0" borderId="21" xfId="0" applyBorder="1" applyAlignment="1">
      <alignment horizontal="center" vertical="center"/>
    </xf>
    <xf numFmtId="0" fontId="0" fillId="0" borderId="22" xfId="0" applyBorder="1" applyAlignment="1">
      <alignment horizontal="left" vertical="center"/>
    </xf>
    <xf numFmtId="0" fontId="0" fillId="0" borderId="21" xfId="0" applyBorder="1" applyAlignment="1">
      <alignment horizontal="left" vertical="center"/>
    </xf>
    <xf numFmtId="0" fontId="0" fillId="0" borderId="1" xfId="0" applyBorder="1"/>
    <xf numFmtId="0" fontId="23" fillId="10" borderId="1" xfId="0" applyFont="1" applyFill="1" applyBorder="1" applyAlignment="1">
      <alignment horizontal="center"/>
    </xf>
    <xf numFmtId="0" fontId="5" fillId="0" borderId="1" xfId="0" applyFont="1" applyBorder="1" applyAlignment="1" applyProtection="1">
      <alignment horizontal="center" vertical="top" wrapText="1"/>
      <protection locked="0"/>
    </xf>
    <xf numFmtId="0" fontId="17" fillId="0" borderId="1" xfId="0" applyFont="1" applyBorder="1" applyAlignment="1">
      <alignment horizontal="center" vertical="center" wrapText="1"/>
    </xf>
    <xf numFmtId="0" fontId="2" fillId="9" borderId="1" xfId="0" applyFont="1" applyFill="1" applyBorder="1" applyAlignment="1">
      <alignment horizontal="left" vertical="top" wrapText="1"/>
    </xf>
    <xf numFmtId="0" fontId="27" fillId="16" borderId="0" xfId="0" applyFont="1" applyFill="1" applyAlignment="1">
      <alignment horizontal="left"/>
    </xf>
    <xf numFmtId="0" fontId="27" fillId="0" borderId="0" xfId="0" applyFont="1" applyAlignment="1">
      <alignment horizontal="left"/>
    </xf>
    <xf numFmtId="0" fontId="3" fillId="18" borderId="1" xfId="1" applyFont="1" applyFill="1" applyBorder="1" applyAlignment="1">
      <alignment horizontal="center" vertical="center" wrapText="1"/>
    </xf>
    <xf numFmtId="0" fontId="3" fillId="15" borderId="1" xfId="1" applyFont="1" applyFill="1" applyBorder="1" applyAlignment="1">
      <alignment horizontal="center" vertical="center" wrapText="1"/>
    </xf>
    <xf numFmtId="0" fontId="30" fillId="17" borderId="1" xfId="1" applyFont="1" applyFill="1" applyBorder="1" applyAlignment="1">
      <alignment horizontal="left" vertical="center" wrapText="1"/>
    </xf>
    <xf numFmtId="0" fontId="3" fillId="4" borderId="1" xfId="1" applyFont="1" applyFill="1" applyBorder="1" applyAlignment="1">
      <alignment horizontal="center" vertical="center" wrapText="1"/>
    </xf>
    <xf numFmtId="0" fontId="3" fillId="4" borderId="0" xfId="1" applyFont="1" applyFill="1" applyAlignment="1">
      <alignment horizontal="center" vertical="center" wrapText="1"/>
    </xf>
    <xf numFmtId="0" fontId="27" fillId="9" borderId="23" xfId="0" applyFont="1" applyFill="1" applyBorder="1" applyAlignment="1">
      <alignment vertical="top" wrapText="1"/>
    </xf>
    <xf numFmtId="0" fontId="27" fillId="9" borderId="15" xfId="0" applyFont="1" applyFill="1" applyBorder="1" applyAlignment="1">
      <alignment vertical="top" wrapText="1"/>
    </xf>
    <xf numFmtId="0" fontId="27" fillId="9" borderId="16" xfId="0" applyFont="1" applyFill="1" applyBorder="1" applyAlignment="1">
      <alignment vertical="top" wrapText="1"/>
    </xf>
    <xf numFmtId="0" fontId="32" fillId="9" borderId="24"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21" xfId="0" applyFont="1" applyBorder="1" applyAlignment="1">
      <alignment horizontal="center" vertical="center" wrapText="1"/>
    </xf>
    <xf numFmtId="0" fontId="2" fillId="4" borderId="1" xfId="1" applyFont="1" applyFill="1" applyBorder="1" applyAlignment="1" applyProtection="1">
      <alignment horizontal="center" vertical="center" wrapText="1"/>
      <protection hidden="1"/>
    </xf>
    <xf numFmtId="0" fontId="2" fillId="9" borderId="1" xfId="1" applyFont="1" applyFill="1" applyBorder="1" applyAlignment="1" applyProtection="1">
      <alignment horizontal="left" vertical="center" wrapText="1"/>
      <protection locked="0"/>
    </xf>
    <xf numFmtId="0" fontId="5" fillId="13" borderId="1" xfId="1" applyFont="1" applyFill="1" applyBorder="1" applyAlignment="1" applyProtection="1">
      <alignment horizontal="center" vertical="center" wrapText="1"/>
      <protection hidden="1"/>
    </xf>
    <xf numFmtId="0" fontId="29" fillId="9" borderId="1" xfId="0" applyFont="1" applyFill="1" applyBorder="1" applyAlignment="1">
      <alignment horizontal="center" vertical="center" wrapText="1"/>
    </xf>
    <xf numFmtId="17" fontId="29" fillId="9" borderId="1" xfId="0" applyNumberFormat="1" applyFont="1" applyFill="1" applyBorder="1" applyAlignment="1">
      <alignment horizontal="center" vertical="center" wrapText="1"/>
    </xf>
    <xf numFmtId="0" fontId="29" fillId="9" borderId="0" xfId="0" applyFont="1" applyFill="1" applyAlignment="1">
      <alignment horizontal="center" vertical="center" wrapText="1"/>
    </xf>
    <xf numFmtId="0" fontId="29" fillId="0" borderId="0" xfId="0" applyFont="1" applyAlignment="1">
      <alignment horizontal="center" vertical="center"/>
    </xf>
    <xf numFmtId="0" fontId="29" fillId="0" borderId="49" xfId="0" applyFont="1" applyBorder="1" applyAlignment="1">
      <alignment horizontal="center" vertical="center" wrapText="1"/>
    </xf>
    <xf numFmtId="0" fontId="5" fillId="8" borderId="13" xfId="1" applyFont="1" applyFill="1" applyBorder="1" applyAlignment="1">
      <alignment horizontal="center" vertical="center" textRotation="90" wrapText="1"/>
    </xf>
    <xf numFmtId="0" fontId="5" fillId="8" borderId="0" xfId="1" applyFont="1" applyFill="1" applyAlignment="1">
      <alignment horizontal="center" vertical="center" wrapText="1"/>
    </xf>
    <xf numFmtId="0" fontId="29" fillId="0" borderId="50" xfId="0" applyFont="1" applyBorder="1" applyAlignment="1">
      <alignment horizontal="center" vertical="center" wrapText="1"/>
    </xf>
    <xf numFmtId="0" fontId="2" fillId="0" borderId="25" xfId="0" applyFont="1" applyBorder="1" applyAlignment="1">
      <alignment horizontal="center" vertical="center" wrapText="1"/>
    </xf>
    <xf numFmtId="0" fontId="2" fillId="9" borderId="1" xfId="0" applyFont="1" applyFill="1" applyBorder="1" applyAlignment="1">
      <alignment horizontal="center" vertical="center" wrapText="1"/>
    </xf>
    <xf numFmtId="0" fontId="2" fillId="9" borderId="0" xfId="1" applyFont="1" applyFill="1" applyAlignment="1" applyProtection="1">
      <alignment horizontal="center" vertical="center" wrapText="1"/>
      <protection locked="0"/>
    </xf>
    <xf numFmtId="0" fontId="2" fillId="0" borderId="1" xfId="4" applyFill="1" applyBorder="1" applyAlignment="1">
      <alignment horizontal="center" vertical="center" wrapText="1"/>
    </xf>
    <xf numFmtId="0" fontId="29" fillId="9" borderId="0" xfId="0" applyFont="1" applyFill="1" applyAlignment="1">
      <alignment horizontal="center" vertical="top" wrapText="1"/>
    </xf>
    <xf numFmtId="0" fontId="20" fillId="0" borderId="1" xfId="0" applyFont="1" applyBorder="1" applyAlignment="1">
      <alignment horizontal="center" vertical="center" wrapText="1"/>
    </xf>
    <xf numFmtId="0" fontId="2" fillId="0" borderId="1" xfId="0" applyFont="1" applyBorder="1" applyAlignment="1" applyProtection="1">
      <alignment horizontal="center" vertical="center" wrapText="1"/>
      <protection locked="0"/>
    </xf>
    <xf numFmtId="0" fontId="22" fillId="9" borderId="1" xfId="1"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2" fillId="0" borderId="18" xfId="0" applyFont="1" applyBorder="1" applyAlignment="1" applyProtection="1">
      <alignment horizontal="center" vertical="center" wrapText="1"/>
      <protection locked="0"/>
    </xf>
    <xf numFmtId="0" fontId="8" fillId="3" borderId="1" xfId="0" applyFont="1" applyFill="1" applyBorder="1" applyAlignment="1">
      <alignment horizontal="center" vertical="center" wrapText="1"/>
    </xf>
    <xf numFmtId="164" fontId="43" fillId="3" borderId="1" xfId="0" applyNumberFormat="1" applyFont="1" applyFill="1" applyBorder="1" applyAlignment="1">
      <alignment vertical="center" wrapText="1"/>
    </xf>
    <xf numFmtId="0" fontId="43" fillId="3" borderId="1" xfId="0" applyFont="1" applyFill="1" applyBorder="1" applyAlignment="1">
      <alignment vertical="center" wrapText="1"/>
    </xf>
    <xf numFmtId="0" fontId="2" fillId="9" borderId="1" xfId="1" applyFont="1" applyFill="1" applyBorder="1" applyAlignment="1" applyProtection="1">
      <alignment horizontal="center" vertical="top" wrapText="1"/>
      <protection locked="0"/>
    </xf>
    <xf numFmtId="0" fontId="2" fillId="10" borderId="1" xfId="1" applyFont="1" applyFill="1" applyBorder="1" applyAlignment="1" applyProtection="1">
      <alignment horizontal="center" vertical="top" wrapText="1"/>
      <protection hidden="1"/>
    </xf>
    <xf numFmtId="0" fontId="2" fillId="4" borderId="1" xfId="1" applyFont="1" applyFill="1" applyBorder="1" applyAlignment="1" applyProtection="1">
      <alignment horizontal="center" vertical="top" wrapText="1"/>
      <protection hidden="1"/>
    </xf>
    <xf numFmtId="0" fontId="5" fillId="13" borderId="1" xfId="1" applyFont="1" applyFill="1" applyBorder="1" applyAlignment="1" applyProtection="1">
      <alignment horizontal="center" vertical="top" wrapText="1"/>
      <protection hidden="1"/>
    </xf>
    <xf numFmtId="0" fontId="29" fillId="9" borderId="0" xfId="0" applyFont="1" applyFill="1" applyAlignment="1">
      <alignment vertical="top" wrapText="1"/>
    </xf>
    <xf numFmtId="17" fontId="29" fillId="9" borderId="1" xfId="0" applyNumberFormat="1" applyFont="1" applyFill="1" applyBorder="1" applyAlignment="1">
      <alignment horizontal="center" vertical="top" wrapText="1"/>
    </xf>
    <xf numFmtId="0" fontId="29" fillId="0" borderId="1" xfId="0" applyFont="1" applyBorder="1" applyAlignment="1">
      <alignment horizontal="center" vertical="center" wrapText="1"/>
    </xf>
    <xf numFmtId="0" fontId="5" fillId="0" borderId="1" xfId="0" applyFont="1" applyBorder="1" applyAlignment="1" applyProtection="1">
      <alignment horizontal="center" vertical="center" wrapText="1"/>
      <protection locked="0"/>
    </xf>
    <xf numFmtId="0" fontId="2" fillId="4" borderId="47" xfId="1" applyFont="1" applyFill="1" applyBorder="1" applyAlignment="1" applyProtection="1">
      <alignment horizontal="center" vertical="center" wrapText="1"/>
      <protection hidden="1"/>
    </xf>
    <xf numFmtId="0" fontId="5" fillId="13" borderId="47" xfId="1" applyFont="1" applyFill="1" applyBorder="1" applyAlignment="1" applyProtection="1">
      <alignment horizontal="center" vertical="center" wrapText="1"/>
      <protection hidden="1"/>
    </xf>
    <xf numFmtId="0" fontId="2" fillId="9" borderId="1" xfId="1" applyFont="1" applyFill="1" applyBorder="1" applyAlignment="1" applyProtection="1">
      <alignment horizontal="center" vertical="center" wrapText="1"/>
      <protection locked="0"/>
    </xf>
    <xf numFmtId="0" fontId="2" fillId="10" borderId="1" xfId="1" applyFont="1" applyFill="1" applyBorder="1" applyAlignment="1" applyProtection="1">
      <alignment horizontal="center" vertical="center" wrapText="1"/>
      <protection hidden="1"/>
    </xf>
    <xf numFmtId="0" fontId="2" fillId="9" borderId="18" xfId="1" applyFont="1" applyFill="1" applyBorder="1" applyAlignment="1" applyProtection="1">
      <alignment horizontal="center" vertical="center" wrapText="1"/>
      <protection locked="0"/>
    </xf>
    <xf numFmtId="0" fontId="29" fillId="9" borderId="18" xfId="0" applyFont="1" applyFill="1" applyBorder="1" applyAlignment="1">
      <alignment horizontal="center" vertical="center" wrapText="1"/>
    </xf>
    <xf numFmtId="0" fontId="2" fillId="0" borderId="4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48" xfId="0" applyFont="1" applyBorder="1" applyAlignment="1">
      <alignment horizontal="center" vertical="center" wrapText="1"/>
    </xf>
    <xf numFmtId="0" fontId="29" fillId="20" borderId="13" xfId="0" applyFont="1" applyFill="1" applyBorder="1" applyAlignment="1">
      <alignment horizontal="center" vertical="center" wrapText="1"/>
    </xf>
    <xf numFmtId="0" fontId="29" fillId="20" borderId="1" xfId="0" applyFont="1" applyFill="1" applyBorder="1" applyAlignment="1">
      <alignment horizontal="center" vertical="center" wrapText="1"/>
    </xf>
    <xf numFmtId="0" fontId="2" fillId="20" borderId="1" xfId="0" applyFont="1" applyFill="1" applyBorder="1" applyAlignment="1">
      <alignment horizontal="center" vertical="center" wrapText="1"/>
    </xf>
    <xf numFmtId="0" fontId="2" fillId="20" borderId="1" xfId="1" applyFont="1" applyFill="1" applyBorder="1" applyAlignment="1" applyProtection="1">
      <alignment horizontal="center" vertical="center" wrapText="1"/>
      <protection locked="0"/>
    </xf>
    <xf numFmtId="0" fontId="5" fillId="20" borderId="1" xfId="0" applyFont="1" applyFill="1" applyBorder="1" applyAlignment="1" applyProtection="1">
      <alignment horizontal="center" vertical="center" wrapText="1"/>
      <protection locked="0"/>
    </xf>
    <xf numFmtId="0" fontId="2" fillId="20" borderId="21" xfId="0" applyFont="1" applyFill="1" applyBorder="1" applyAlignment="1">
      <alignment horizontal="center" vertical="center" wrapText="1"/>
    </xf>
    <xf numFmtId="0" fontId="5" fillId="20" borderId="1" xfId="1" applyFont="1" applyFill="1" applyBorder="1" applyAlignment="1" applyProtection="1">
      <alignment horizontal="center" vertical="center" wrapText="1"/>
      <protection hidden="1"/>
    </xf>
    <xf numFmtId="0" fontId="29" fillId="20" borderId="21" xfId="0" applyFont="1" applyFill="1" applyBorder="1" applyAlignment="1">
      <alignment horizontal="center" vertical="center" wrapText="1"/>
    </xf>
    <xf numFmtId="0" fontId="17" fillId="20" borderId="1" xfId="0" applyFont="1" applyFill="1" applyBorder="1" applyAlignment="1">
      <alignment horizontal="center" vertical="center" wrapText="1"/>
    </xf>
    <xf numFmtId="0" fontId="2" fillId="20" borderId="0" xfId="0" applyFont="1" applyFill="1" applyAlignment="1">
      <alignment horizontal="center" vertical="center" wrapText="1"/>
    </xf>
    <xf numFmtId="0" fontId="25" fillId="0" borderId="49" xfId="0" applyFont="1" applyBorder="1" applyAlignment="1">
      <alignment horizontal="center" vertical="center" wrapText="1"/>
    </xf>
    <xf numFmtId="0" fontId="25" fillId="0" borderId="59" xfId="0" applyFont="1" applyBorder="1" applyAlignment="1">
      <alignment horizontal="center" vertical="center" wrapText="1"/>
    </xf>
    <xf numFmtId="0" fontId="25" fillId="0" borderId="56" xfId="0" applyFont="1" applyBorder="1" applyAlignment="1">
      <alignment horizontal="center" vertical="center" wrapText="1"/>
    </xf>
    <xf numFmtId="0" fontId="24" fillId="0" borderId="50" xfId="0" applyFont="1" applyBorder="1" applyAlignment="1">
      <alignment horizontal="center" wrapText="1"/>
    </xf>
    <xf numFmtId="0" fontId="24" fillId="0" borderId="60" xfId="0" applyFont="1" applyBorder="1" applyAlignment="1">
      <alignment horizontal="center" wrapText="1"/>
    </xf>
    <xf numFmtId="0" fontId="24" fillId="0" borderId="51" xfId="0" applyFont="1" applyBorder="1" applyAlignment="1">
      <alignment horizontal="center" wrapText="1"/>
    </xf>
    <xf numFmtId="0" fontId="25" fillId="0" borderId="54" xfId="0" applyFont="1" applyBorder="1" applyAlignment="1">
      <alignment horizontal="center" vertical="center" wrapText="1"/>
    </xf>
    <xf numFmtId="0" fontId="29" fillId="0" borderId="18" xfId="0" applyFont="1" applyBorder="1" applyAlignment="1">
      <alignment horizontal="center" vertical="center" wrapText="1"/>
    </xf>
    <xf numFmtId="0" fontId="29" fillId="9" borderId="1" xfId="0" applyFont="1" applyFill="1" applyBorder="1" applyAlignment="1">
      <alignment horizontal="left" vertical="top" wrapText="1"/>
    </xf>
    <xf numFmtId="0" fontId="30" fillId="17" borderId="18" xfId="1" applyFont="1" applyFill="1" applyBorder="1" applyAlignment="1">
      <alignment horizontal="center" vertical="center" wrapText="1"/>
    </xf>
    <xf numFmtId="0" fontId="30" fillId="17" borderId="1" xfId="1" applyFont="1" applyFill="1" applyBorder="1" applyAlignment="1">
      <alignment horizontal="center" vertical="center" wrapText="1"/>
    </xf>
    <xf numFmtId="0" fontId="3" fillId="18" borderId="18" xfId="1" applyFont="1" applyFill="1" applyBorder="1" applyAlignment="1">
      <alignment horizontal="center" vertical="center" wrapText="1"/>
    </xf>
    <xf numFmtId="0" fontId="29" fillId="9" borderId="11" xfId="0" applyFont="1" applyFill="1" applyBorder="1" applyAlignment="1">
      <alignment horizontal="left" vertical="top" wrapText="1"/>
    </xf>
    <xf numFmtId="0" fontId="29" fillId="9" borderId="21" xfId="0" applyFont="1" applyFill="1" applyBorder="1" applyAlignment="1">
      <alignment horizontal="left" vertical="top" wrapText="1"/>
    </xf>
    <xf numFmtId="0" fontId="30" fillId="17" borderId="11" xfId="1" applyFont="1" applyFill="1" applyBorder="1" applyAlignment="1">
      <alignment horizontal="center" vertical="center" wrapText="1"/>
    </xf>
    <xf numFmtId="0" fontId="25" fillId="0" borderId="62" xfId="0" applyFont="1" applyBorder="1" applyAlignment="1">
      <alignment horizontal="center" vertical="center" wrapText="1"/>
    </xf>
    <xf numFmtId="0" fontId="2" fillId="9" borderId="73" xfId="0" applyFont="1" applyFill="1" applyBorder="1" applyAlignment="1">
      <alignment horizontal="center" vertical="center" wrapText="1"/>
    </xf>
    <xf numFmtId="0" fontId="2" fillId="9" borderId="47" xfId="1" applyFont="1" applyFill="1" applyBorder="1" applyAlignment="1" applyProtection="1">
      <alignment horizontal="center" vertical="center" wrapText="1"/>
      <protection locked="0"/>
    </xf>
    <xf numFmtId="0" fontId="2" fillId="9" borderId="16" xfId="0" applyFont="1" applyFill="1" applyBorder="1" applyAlignment="1">
      <alignment horizontal="center" vertical="center" wrapText="1"/>
    </xf>
    <xf numFmtId="0" fontId="40" fillId="11" borderId="40" xfId="0" applyFont="1" applyFill="1" applyBorder="1" applyAlignment="1">
      <alignment horizontal="center"/>
    </xf>
    <xf numFmtId="0" fontId="40" fillId="11" borderId="41" xfId="0" applyFont="1" applyFill="1" applyBorder="1" applyAlignment="1">
      <alignment horizontal="center"/>
    </xf>
    <xf numFmtId="0" fontId="40" fillId="11" borderId="42" xfId="0" applyFont="1" applyFill="1" applyBorder="1" applyAlignment="1">
      <alignment horizontal="center"/>
    </xf>
    <xf numFmtId="0" fontId="25" fillId="0" borderId="61" xfId="0" applyFont="1" applyBorder="1" applyAlignment="1">
      <alignment horizontal="center" vertical="center" wrapText="1"/>
    </xf>
    <xf numFmtId="0" fontId="25" fillId="0" borderId="49" xfId="0" applyFont="1" applyBorder="1" applyAlignment="1">
      <alignment horizontal="center" vertical="center" wrapText="1"/>
    </xf>
    <xf numFmtId="0" fontId="25" fillId="0" borderId="65" xfId="0" applyFont="1" applyBorder="1" applyAlignment="1">
      <alignment horizontal="center" vertical="center" wrapText="1"/>
    </xf>
    <xf numFmtId="0" fontId="25" fillId="0" borderId="59" xfId="0" applyFont="1" applyBorder="1" applyAlignment="1">
      <alignment horizontal="center" vertical="center" wrapText="1"/>
    </xf>
    <xf numFmtId="0" fontId="25" fillId="0" borderId="56" xfId="0" applyFont="1" applyBorder="1" applyAlignment="1">
      <alignment horizontal="center" vertical="center" wrapText="1"/>
    </xf>
    <xf numFmtId="0" fontId="25" fillId="0" borderId="66" xfId="0" applyFont="1" applyBorder="1" applyAlignment="1">
      <alignment horizontal="center" vertical="center" wrapText="1"/>
    </xf>
    <xf numFmtId="0" fontId="24" fillId="0" borderId="62"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59" xfId="0" applyFont="1" applyBorder="1" applyAlignment="1">
      <alignment horizontal="center" vertical="center" wrapText="1"/>
    </xf>
    <xf numFmtId="0" fontId="41" fillId="11" borderId="40" xfId="0" applyFont="1" applyFill="1" applyBorder="1" applyAlignment="1">
      <alignment horizontal="center" vertical="center"/>
    </xf>
    <xf numFmtId="0" fontId="41" fillId="11" borderId="41" xfId="0" applyFont="1" applyFill="1" applyBorder="1" applyAlignment="1">
      <alignment horizontal="center" vertical="center"/>
    </xf>
    <xf numFmtId="0" fontId="41" fillId="11" borderId="42" xfId="0" applyFont="1" applyFill="1" applyBorder="1" applyAlignment="1">
      <alignment horizontal="center" vertical="center"/>
    </xf>
    <xf numFmtId="0" fontId="24" fillId="0" borderId="43" xfId="0" applyFont="1" applyBorder="1" applyAlignment="1">
      <alignment horizontal="center" wrapText="1"/>
    </xf>
    <xf numFmtId="0" fontId="24" fillId="0" borderId="68" xfId="0" applyFont="1" applyBorder="1" applyAlignment="1">
      <alignment horizontal="center" wrapText="1"/>
    </xf>
    <xf numFmtId="0" fontId="24" fillId="0" borderId="69" xfId="0" applyFont="1" applyBorder="1" applyAlignment="1">
      <alignment horizontal="center" wrapText="1"/>
    </xf>
    <xf numFmtId="0" fontId="24" fillId="0" borderId="50" xfId="0" applyFont="1" applyBorder="1" applyAlignment="1">
      <alignment horizontal="center" wrapText="1"/>
    </xf>
    <xf numFmtId="0" fontId="24" fillId="0" borderId="70" xfId="0" applyFont="1" applyBorder="1" applyAlignment="1">
      <alignment horizontal="center" wrapText="1"/>
    </xf>
    <xf numFmtId="0" fontId="24" fillId="0" borderId="60" xfId="0" applyFont="1" applyBorder="1" applyAlignment="1">
      <alignment horizontal="center" wrapText="1"/>
    </xf>
    <xf numFmtId="0" fontId="24" fillId="0" borderId="51" xfId="0" applyFont="1" applyBorder="1" applyAlignment="1">
      <alignment horizontal="center" wrapText="1"/>
    </xf>
    <xf numFmtId="0" fontId="41" fillId="11" borderId="40" xfId="0" applyFont="1" applyFill="1" applyBorder="1" applyAlignment="1">
      <alignment horizontal="center"/>
    </xf>
    <xf numFmtId="0" fontId="41" fillId="11" borderId="41" xfId="0" applyFont="1" applyFill="1" applyBorder="1" applyAlignment="1">
      <alignment horizontal="center"/>
    </xf>
    <xf numFmtId="0" fontId="41" fillId="11" borderId="42" xfId="0" applyFont="1" applyFill="1" applyBorder="1" applyAlignment="1">
      <alignment horizontal="center"/>
    </xf>
    <xf numFmtId="0" fontId="24" fillId="0" borderId="71" xfId="0" applyFont="1" applyBorder="1" applyAlignment="1">
      <alignment horizontal="center" wrapText="1"/>
    </xf>
    <xf numFmtId="0" fontId="24" fillId="0" borderId="44" xfId="0" applyFont="1" applyBorder="1" applyAlignment="1">
      <alignment horizontal="center" wrapText="1"/>
    </xf>
    <xf numFmtId="0" fontId="24" fillId="0" borderId="45" xfId="0" applyFont="1" applyBorder="1" applyAlignment="1">
      <alignment horizontal="center" wrapText="1"/>
    </xf>
    <xf numFmtId="0" fontId="25" fillId="0" borderId="72" xfId="0" applyFont="1" applyBorder="1" applyAlignment="1">
      <alignment horizontal="center" vertical="center" wrapText="1"/>
    </xf>
    <xf numFmtId="0" fontId="25" fillId="0" borderId="54" xfId="0" applyFont="1" applyBorder="1" applyAlignment="1">
      <alignment horizontal="center" vertical="center" wrapText="1"/>
    </xf>
    <xf numFmtId="0" fontId="25" fillId="0" borderId="63" xfId="0" applyFont="1" applyBorder="1" applyAlignment="1">
      <alignment horizontal="center" vertical="center" wrapText="1"/>
    </xf>
    <xf numFmtId="0" fontId="25" fillId="0" borderId="64" xfId="0" applyFont="1" applyBorder="1" applyAlignment="1">
      <alignment horizontal="center" vertical="center" wrapText="1"/>
    </xf>
    <xf numFmtId="0" fontId="0" fillId="11" borderId="41" xfId="0" applyFill="1" applyBorder="1" applyAlignment="1">
      <alignment horizontal="center"/>
    </xf>
    <xf numFmtId="0" fontId="0" fillId="11" borderId="42" xfId="0" applyFill="1" applyBorder="1" applyAlignment="1">
      <alignment horizontal="center"/>
    </xf>
    <xf numFmtId="0" fontId="23" fillId="19" borderId="0" xfId="0" applyFont="1" applyFill="1" applyAlignment="1">
      <alignment horizontal="center" vertical="center" wrapText="1"/>
    </xf>
    <xf numFmtId="0" fontId="23" fillId="19" borderId="0" xfId="0" applyFont="1" applyFill="1" applyAlignment="1">
      <alignment horizontal="center" vertical="center"/>
    </xf>
    <xf numFmtId="0" fontId="29" fillId="0" borderId="17" xfId="0" applyFont="1" applyBorder="1" applyAlignment="1">
      <alignment horizontal="center" vertical="center" wrapText="1"/>
    </xf>
    <xf numFmtId="0" fontId="29" fillId="0" borderId="13" xfId="0" applyFont="1" applyBorder="1" applyAlignment="1">
      <alignment horizontal="center" vertical="center" wrapText="1"/>
    </xf>
    <xf numFmtId="0" fontId="29" fillId="0" borderId="18" xfId="0" applyFont="1" applyBorder="1" applyAlignment="1">
      <alignment horizontal="center" vertical="center" wrapText="1"/>
    </xf>
    <xf numFmtId="0" fontId="31" fillId="16" borderId="12" xfId="0" applyFont="1" applyFill="1" applyBorder="1" applyAlignment="1">
      <alignment vertical="top" wrapText="1"/>
    </xf>
    <xf numFmtId="0" fontId="31" fillId="16" borderId="22" xfId="0" applyFont="1" applyFill="1" applyBorder="1" applyAlignment="1">
      <alignment vertical="top" wrapText="1"/>
    </xf>
    <xf numFmtId="0" fontId="31" fillId="16" borderId="19" xfId="0" applyFont="1" applyFill="1" applyBorder="1" applyAlignment="1">
      <alignment vertical="top" wrapText="1"/>
    </xf>
    <xf numFmtId="0" fontId="31" fillId="16" borderId="14" xfId="0" applyFont="1" applyFill="1" applyBorder="1" applyAlignment="1">
      <alignment vertical="top" wrapText="1"/>
    </xf>
    <xf numFmtId="0" fontId="31" fillId="16" borderId="20" xfId="0" applyFont="1" applyFill="1" applyBorder="1" applyAlignment="1">
      <alignment vertical="top" wrapText="1"/>
    </xf>
    <xf numFmtId="0" fontId="31" fillId="16" borderId="16" xfId="0" applyFont="1" applyFill="1" applyBorder="1" applyAlignment="1">
      <alignment vertical="top" wrapText="1"/>
    </xf>
    <xf numFmtId="0" fontId="30" fillId="17" borderId="18" xfId="1" applyFont="1" applyFill="1" applyBorder="1" applyAlignment="1">
      <alignment horizontal="center" vertical="center" wrapText="1"/>
    </xf>
    <xf numFmtId="0" fontId="30" fillId="17" borderId="1" xfId="1" applyFont="1" applyFill="1" applyBorder="1" applyAlignment="1">
      <alignment horizontal="center" vertical="center" wrapText="1"/>
    </xf>
    <xf numFmtId="15" fontId="24" fillId="9" borderId="26" xfId="0" applyNumberFormat="1" applyFont="1" applyFill="1" applyBorder="1" applyAlignment="1">
      <alignment horizontal="center" vertical="center" wrapText="1"/>
    </xf>
    <xf numFmtId="0" fontId="24" fillId="9" borderId="26" xfId="0" applyFont="1" applyFill="1" applyBorder="1" applyAlignment="1">
      <alignment horizontal="center" vertical="center" wrapText="1"/>
    </xf>
    <xf numFmtId="0" fontId="24" fillId="9" borderId="6" xfId="0" applyFont="1" applyFill="1" applyBorder="1" applyAlignment="1">
      <alignment horizontal="center" vertical="center" wrapText="1"/>
    </xf>
    <xf numFmtId="0" fontId="32" fillId="9" borderId="31" xfId="0" applyFont="1" applyFill="1" applyBorder="1" applyAlignment="1">
      <alignment horizontal="center" vertical="center" wrapText="1"/>
    </xf>
    <xf numFmtId="0" fontId="32" fillId="9" borderId="32" xfId="0" applyFont="1" applyFill="1" applyBorder="1" applyAlignment="1">
      <alignment horizontal="center" vertical="center" wrapText="1"/>
    </xf>
    <xf numFmtId="0" fontId="39" fillId="9" borderId="33" xfId="0" applyFont="1" applyFill="1" applyBorder="1" applyAlignment="1">
      <alignment horizontal="left" vertical="center" wrapText="1"/>
    </xf>
    <xf numFmtId="0" fontId="39" fillId="9" borderId="26" xfId="0" applyFont="1" applyFill="1" applyBorder="1" applyAlignment="1">
      <alignment horizontal="left" vertical="center" wrapText="1"/>
    </xf>
    <xf numFmtId="0" fontId="35" fillId="9" borderId="1" xfId="0" applyFont="1" applyFill="1" applyBorder="1" applyAlignment="1">
      <alignment horizontal="center" vertical="center" wrapText="1"/>
    </xf>
    <xf numFmtId="0" fontId="32" fillId="9" borderId="12" xfId="0" applyFont="1" applyFill="1" applyBorder="1" applyAlignment="1">
      <alignment horizontal="center" vertical="center" wrapText="1"/>
    </xf>
    <xf numFmtId="0" fontId="32" fillId="9" borderId="30" xfId="0" applyFont="1" applyFill="1" applyBorder="1" applyAlignment="1">
      <alignment horizontal="center" vertical="center" wrapText="1"/>
    </xf>
    <xf numFmtId="0" fontId="32" fillId="9" borderId="22" xfId="0" applyFont="1" applyFill="1" applyBorder="1" applyAlignment="1">
      <alignment horizontal="center" vertical="center" wrapText="1"/>
    </xf>
    <xf numFmtId="0" fontId="32" fillId="9" borderId="19" xfId="0" applyFont="1" applyFill="1" applyBorder="1" applyAlignment="1">
      <alignment horizontal="center" vertical="center" wrapText="1"/>
    </xf>
    <xf numFmtId="0" fontId="32" fillId="9" borderId="0" xfId="0" applyFont="1" applyFill="1" applyAlignment="1">
      <alignment horizontal="center" vertical="center" wrapText="1"/>
    </xf>
    <xf numFmtId="0" fontId="32" fillId="9" borderId="14" xfId="0" applyFont="1" applyFill="1" applyBorder="1" applyAlignment="1">
      <alignment horizontal="center" vertical="center" wrapText="1"/>
    </xf>
    <xf numFmtId="0" fontId="32" fillId="9" borderId="20" xfId="0" applyFont="1" applyFill="1" applyBorder="1" applyAlignment="1">
      <alignment horizontal="center" vertical="center" wrapText="1"/>
    </xf>
    <xf numFmtId="0" fontId="32" fillId="9" borderId="15" xfId="0" applyFont="1" applyFill="1" applyBorder="1" applyAlignment="1">
      <alignment horizontal="center" vertical="center" wrapText="1"/>
    </xf>
    <xf numFmtId="0" fontId="18" fillId="9" borderId="1" xfId="0" applyFont="1" applyFill="1" applyBorder="1" applyAlignment="1">
      <alignment horizontal="left" vertical="center" wrapText="1"/>
    </xf>
    <xf numFmtId="0" fontId="37" fillId="9" borderId="1" xfId="0" applyFont="1" applyFill="1" applyBorder="1" applyAlignment="1">
      <alignment horizontal="left" vertical="center" wrapText="1"/>
    </xf>
    <xf numFmtId="0" fontId="36" fillId="9" borderId="1" xfId="0" applyFont="1" applyFill="1" applyBorder="1" applyAlignment="1">
      <alignment horizontal="left" vertical="center" wrapText="1"/>
    </xf>
    <xf numFmtId="14" fontId="18" fillId="9" borderId="17" xfId="0" applyNumberFormat="1" applyFont="1" applyFill="1" applyBorder="1" applyAlignment="1">
      <alignment horizontal="left" vertical="center" wrapText="1"/>
    </xf>
    <xf numFmtId="0" fontId="36" fillId="9" borderId="17" xfId="0" applyFont="1" applyFill="1" applyBorder="1" applyAlignment="1">
      <alignment horizontal="left" vertical="center" wrapText="1"/>
    </xf>
    <xf numFmtId="0" fontId="27" fillId="4" borderId="11" xfId="0" applyFont="1" applyFill="1" applyBorder="1" applyAlignment="1">
      <alignment horizontal="center" vertical="top" wrapText="1"/>
    </xf>
    <xf numFmtId="0" fontId="27" fillId="4" borderId="27" xfId="0" applyFont="1" applyFill="1" applyBorder="1" applyAlignment="1">
      <alignment horizontal="center" vertical="top" wrapText="1"/>
    </xf>
    <xf numFmtId="0" fontId="27" fillId="4" borderId="21" xfId="0" applyFont="1" applyFill="1" applyBorder="1" applyAlignment="1">
      <alignment horizontal="center" vertical="top" wrapText="1"/>
    </xf>
    <xf numFmtId="0" fontId="29" fillId="9" borderId="1" xfId="0" applyFont="1" applyFill="1" applyBorder="1" applyAlignment="1">
      <alignment horizontal="center" vertical="center" wrapText="1"/>
    </xf>
    <xf numFmtId="0" fontId="29" fillId="9" borderId="1" xfId="0" applyFont="1" applyFill="1" applyBorder="1" applyAlignment="1">
      <alignment horizontal="left" vertical="center" wrapText="1"/>
    </xf>
    <xf numFmtId="0" fontId="3" fillId="18" borderId="18" xfId="1" applyFont="1" applyFill="1" applyBorder="1" applyAlignment="1">
      <alignment horizontal="center" vertical="center" wrapText="1"/>
    </xf>
    <xf numFmtId="0" fontId="33" fillId="9" borderId="27" xfId="0" applyFont="1" applyFill="1" applyBorder="1" applyAlignment="1">
      <alignment horizontal="center" vertical="center" wrapText="1"/>
    </xf>
    <xf numFmtId="0" fontId="33" fillId="9" borderId="21" xfId="0" applyFont="1" applyFill="1" applyBorder="1" applyAlignment="1">
      <alignment horizontal="center" vertical="center" wrapText="1"/>
    </xf>
    <xf numFmtId="0" fontId="21" fillId="9" borderId="1" xfId="0" applyFont="1" applyFill="1" applyBorder="1" applyAlignment="1">
      <alignment horizontal="center" vertical="center" wrapText="1"/>
    </xf>
    <xf numFmtId="0" fontId="34" fillId="9" borderId="1" xfId="0" applyFont="1" applyFill="1" applyBorder="1" applyAlignment="1">
      <alignment horizontal="center" vertical="center" wrapText="1"/>
    </xf>
    <xf numFmtId="0" fontId="33" fillId="9" borderId="28" xfId="0" applyFont="1" applyFill="1" applyBorder="1" applyAlignment="1">
      <alignment horizontal="center" vertical="center" wrapText="1"/>
    </xf>
    <xf numFmtId="0" fontId="33" fillId="9" borderId="29" xfId="0" applyFont="1" applyFill="1" applyBorder="1" applyAlignment="1">
      <alignment horizontal="center" vertical="center" wrapText="1"/>
    </xf>
    <xf numFmtId="0" fontId="3" fillId="15" borderId="18" xfId="1" applyFont="1" applyFill="1" applyBorder="1" applyAlignment="1">
      <alignment horizontal="center" vertical="center" wrapText="1"/>
    </xf>
    <xf numFmtId="0" fontId="38" fillId="9" borderId="26" xfId="0" applyFont="1" applyFill="1" applyBorder="1" applyAlignment="1">
      <alignment horizontal="center" vertical="center" wrapText="1"/>
    </xf>
    <xf numFmtId="0" fontId="38" fillId="9" borderId="6" xfId="0" applyFont="1" applyFill="1" applyBorder="1" applyAlignment="1">
      <alignment horizontal="center" vertical="center" wrapText="1"/>
    </xf>
    <xf numFmtId="0" fontId="29" fillId="9" borderId="1" xfId="0" applyFont="1" applyFill="1" applyBorder="1" applyAlignment="1">
      <alignment horizontal="left" vertical="top" wrapText="1"/>
    </xf>
    <xf numFmtId="0" fontId="29" fillId="9" borderId="11" xfId="0" applyFont="1" applyFill="1" applyBorder="1" applyAlignment="1">
      <alignment horizontal="center" vertical="center" wrapText="1"/>
    </xf>
    <xf numFmtId="0" fontId="29" fillId="9" borderId="21" xfId="0" applyFont="1" applyFill="1" applyBorder="1" applyAlignment="1">
      <alignment horizontal="center" vertical="center" wrapText="1"/>
    </xf>
    <xf numFmtId="0" fontId="29" fillId="9" borderId="11" xfId="0" applyFont="1" applyFill="1" applyBorder="1" applyAlignment="1">
      <alignment horizontal="left" vertical="top" wrapText="1"/>
    </xf>
    <xf numFmtId="0" fontId="29" fillId="9" borderId="21" xfId="0" applyFont="1" applyFill="1" applyBorder="1" applyAlignment="1">
      <alignment horizontal="left" vertical="top" wrapText="1"/>
    </xf>
    <xf numFmtId="0" fontId="3" fillId="4" borderId="12" xfId="1" applyFont="1" applyFill="1" applyBorder="1" applyAlignment="1">
      <alignment horizontal="center" vertical="top" wrapText="1"/>
    </xf>
    <xf numFmtId="0" fontId="3" fillId="4" borderId="30" xfId="1" applyFont="1" applyFill="1" applyBorder="1" applyAlignment="1">
      <alignment horizontal="center" vertical="top" wrapText="1"/>
    </xf>
    <xf numFmtId="0" fontId="3" fillId="4" borderId="22" xfId="1" applyFont="1" applyFill="1" applyBorder="1" applyAlignment="1">
      <alignment horizontal="center" vertical="top" wrapText="1"/>
    </xf>
    <xf numFmtId="0" fontId="30" fillId="17" borderId="11" xfId="1" applyFont="1" applyFill="1" applyBorder="1" applyAlignment="1">
      <alignment horizontal="center" vertical="center" wrapText="1"/>
    </xf>
    <xf numFmtId="0" fontId="30" fillId="17" borderId="27" xfId="1" applyFont="1" applyFill="1" applyBorder="1" applyAlignment="1">
      <alignment horizontal="center" vertical="center" wrapText="1"/>
    </xf>
    <xf numFmtId="0" fontId="24" fillId="4" borderId="34" xfId="0" applyFont="1" applyFill="1" applyBorder="1" applyAlignment="1">
      <alignment horizontal="center" vertical="center" textRotation="90"/>
    </xf>
    <xf numFmtId="0" fontId="24" fillId="4" borderId="35" xfId="0" applyFont="1" applyFill="1" applyBorder="1" applyAlignment="1">
      <alignment horizontal="center" vertical="center" textRotation="90"/>
    </xf>
    <xf numFmtId="0" fontId="24" fillId="4" borderId="36" xfId="0" applyFont="1" applyFill="1" applyBorder="1" applyAlignment="1">
      <alignment horizontal="center" vertical="center" textRotation="90"/>
    </xf>
    <xf numFmtId="0" fontId="24" fillId="4" borderId="37" xfId="0" applyFont="1" applyFill="1" applyBorder="1" applyAlignment="1">
      <alignment horizontal="center" vertical="center"/>
    </xf>
    <xf numFmtId="0" fontId="24" fillId="4" borderId="38" xfId="0" applyFont="1" applyFill="1" applyBorder="1" applyAlignment="1">
      <alignment horizontal="center" vertical="center"/>
    </xf>
    <xf numFmtId="0" fontId="24" fillId="4" borderId="39" xfId="0" applyFont="1" applyFill="1" applyBorder="1" applyAlignment="1">
      <alignment horizontal="center" vertical="center"/>
    </xf>
    <xf numFmtId="14" fontId="36" fillId="9" borderId="17" xfId="0" applyNumberFormat="1" applyFont="1" applyFill="1" applyBorder="1" applyAlignment="1">
      <alignment horizontal="left" vertical="center" wrapText="1"/>
    </xf>
    <xf numFmtId="0" fontId="33" fillId="9" borderId="11" xfId="0" applyFont="1" applyFill="1" applyBorder="1" applyAlignment="1">
      <alignment horizontal="center" vertical="center" wrapText="1"/>
    </xf>
    <xf numFmtId="0" fontId="25" fillId="0" borderId="62" xfId="0" applyFont="1" applyBorder="1" applyAlignment="1">
      <alignment horizontal="center" vertical="center" wrapText="1"/>
    </xf>
    <xf numFmtId="0" fontId="40" fillId="11" borderId="46" xfId="0" applyFont="1" applyFill="1" applyBorder="1" applyAlignment="1">
      <alignment horizontal="center" wrapText="1"/>
    </xf>
    <xf numFmtId="0" fontId="40" fillId="11" borderId="0" xfId="0" applyFont="1" applyFill="1" applyAlignment="1">
      <alignment horizontal="center" wrapText="1"/>
    </xf>
    <xf numFmtId="0" fontId="0" fillId="0" borderId="0" xfId="0" applyAlignment="1">
      <alignment wrapText="1"/>
    </xf>
    <xf numFmtId="0" fontId="0" fillId="0" borderId="14" xfId="0" applyBorder="1" applyAlignment="1">
      <alignment wrapText="1"/>
    </xf>
    <xf numFmtId="0" fontId="42" fillId="0" borderId="0" xfId="0" applyFont="1" applyAlignment="1">
      <alignment horizontal="center" vertical="center"/>
    </xf>
    <xf numFmtId="0" fontId="0" fillId="0" borderId="22"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1" xfId="0" applyBorder="1" applyAlignment="1">
      <alignment horizontal="center"/>
    </xf>
  </cellXfs>
  <cellStyles count="11">
    <cellStyle name="Normal" xfId="0" builtinId="0"/>
    <cellStyle name="Normal 10" xfId="10"/>
    <cellStyle name="Normal 2" xfId="1"/>
    <cellStyle name="Normal 3" xfId="2"/>
    <cellStyle name="Normal 4" xfId="3"/>
    <cellStyle name="Normal 4 2" xfId="8"/>
    <cellStyle name="Normal 4 3" xfId="6"/>
    <cellStyle name="Normal 5" xfId="4"/>
    <cellStyle name="Normal 6" xfId="5"/>
    <cellStyle name="Normal 6 2" xfId="9"/>
    <cellStyle name="Normal 6 3" xfId="7"/>
  </cellStyles>
  <dxfs count="13">
    <dxf>
      <fill>
        <patternFill>
          <bgColor rgb="FFFF0000"/>
        </patternFill>
      </fill>
    </dxf>
    <dxf>
      <fill>
        <patternFill>
          <bgColor theme="9" tint="-0.24994659260841701"/>
        </patternFill>
      </fill>
    </dxf>
    <dxf>
      <fill>
        <patternFill>
          <bgColor rgb="FFFF0000"/>
        </patternFill>
      </fill>
    </dxf>
    <dxf>
      <fill>
        <patternFill>
          <bgColor theme="9"/>
        </patternFill>
      </fill>
    </dxf>
    <dxf>
      <fill>
        <patternFill>
          <bgColor theme="7"/>
        </patternFill>
      </fill>
    </dxf>
    <dxf>
      <fill>
        <patternFill>
          <bgColor rgb="FFFF0000"/>
        </patternFill>
      </fill>
    </dxf>
    <dxf>
      <fill>
        <patternFill>
          <bgColor theme="9"/>
        </patternFill>
      </fill>
    </dxf>
    <dxf>
      <fill>
        <patternFill>
          <bgColor theme="7"/>
        </patternFill>
      </fill>
    </dxf>
    <dxf>
      <fill>
        <patternFill>
          <bgColor rgb="FFFF0000"/>
        </patternFill>
      </fill>
    </dxf>
    <dxf>
      <fill>
        <patternFill>
          <bgColor theme="9" tint="-0.24994659260841701"/>
        </patternFill>
      </fill>
    </dxf>
    <dxf>
      <fill>
        <patternFill>
          <bgColor rgb="FFFF0000"/>
        </patternFill>
      </fill>
    </dxf>
    <dxf>
      <fill>
        <patternFill>
          <bgColor theme="9"/>
        </patternFill>
      </fill>
    </dxf>
    <dxf>
      <fill>
        <patternFill>
          <bgColor theme="7"/>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xPr>
        <a:bodyPr/>
        <a:lstStyle/>
        <a:p>
          <a:pPr>
            <a:defRPr sz="1800" b="1" i="0" u="none" strike="noStrike" baseline="0">
              <a:solidFill>
                <a:srgbClr val="000000"/>
              </a:solidFill>
              <a:latin typeface="Calibri"/>
              <a:ea typeface="Calibri"/>
              <a:cs typeface="Calibri"/>
            </a:defRPr>
          </a:pPr>
          <a:endParaRPr lang="es-ES"/>
        </a:p>
      </c:txPr>
    </c:title>
    <c:autoTitleDeleted val="0"/>
    <c:view3D>
      <c:rotX val="30"/>
      <c:rotY val="0"/>
      <c:rAngAx val="0"/>
      <c:perspective val="0"/>
    </c:view3D>
    <c:floor>
      <c:thickness val="0"/>
    </c:floor>
    <c:sideWall>
      <c:thickness val="0"/>
    </c:sideWall>
    <c:backWall>
      <c:thickness val="0"/>
    </c:backWall>
    <c:plotArea>
      <c:layout/>
      <c:pie3DChart>
        <c:varyColors val="1"/>
        <c:ser>
          <c:idx val="0"/>
          <c:order val="0"/>
          <c:tx>
            <c:strRef>
              <c:f>RESUMEN!$A$4</c:f>
              <c:strCache>
                <c:ptCount val="1"/>
                <c:pt idx="0">
                  <c:v>ACEPTABILIDAD DEL RIESGO</c:v>
                </c:pt>
              </c:strCache>
            </c:strRef>
          </c:tx>
          <c:explosion val="25"/>
          <c:dPt>
            <c:idx val="0"/>
            <c:bubble3D val="0"/>
            <c:spPr>
              <a:solidFill>
                <a:srgbClr val="FF0000"/>
              </a:solidFill>
            </c:spPr>
            <c:extLst>
              <c:ext xmlns:c16="http://schemas.microsoft.com/office/drawing/2014/chart" uri="{C3380CC4-5D6E-409C-BE32-E72D297353CC}">
                <c16:uniqueId val="{00000000-E175-4D87-8D1C-3398E0A7A967}"/>
              </c:ext>
            </c:extLst>
          </c:dPt>
          <c:dPt>
            <c:idx val="1"/>
            <c:bubble3D val="0"/>
            <c:spPr>
              <a:solidFill>
                <a:schemeClr val="accent6"/>
              </a:solidFill>
            </c:spPr>
            <c:extLst>
              <c:ext xmlns:c16="http://schemas.microsoft.com/office/drawing/2014/chart" uri="{C3380CC4-5D6E-409C-BE32-E72D297353CC}">
                <c16:uniqueId val="{00000001-E175-4D87-8D1C-3398E0A7A967}"/>
              </c:ext>
            </c:extLst>
          </c:dPt>
          <c:dPt>
            <c:idx val="2"/>
            <c:bubble3D val="0"/>
            <c:spPr>
              <a:solidFill>
                <a:srgbClr val="7030A0"/>
              </a:solidFill>
            </c:spPr>
            <c:extLst>
              <c:ext xmlns:c16="http://schemas.microsoft.com/office/drawing/2014/chart" uri="{C3380CC4-5D6E-409C-BE32-E72D297353CC}">
                <c16:uniqueId val="{00000002-E175-4D87-8D1C-3398E0A7A967}"/>
              </c:ext>
            </c:extLst>
          </c:dPt>
          <c:dPt>
            <c:idx val="3"/>
            <c:bubble3D val="0"/>
            <c:spPr>
              <a:solidFill>
                <a:srgbClr val="92D050"/>
              </a:solidFill>
            </c:spPr>
            <c:extLst>
              <c:ext xmlns:c16="http://schemas.microsoft.com/office/drawing/2014/chart" uri="{C3380CC4-5D6E-409C-BE32-E72D297353CC}">
                <c16:uniqueId val="{00000003-E175-4D87-8D1C-3398E0A7A967}"/>
              </c:ext>
            </c:extLst>
          </c:dPt>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ES"/>
              </a:p>
            </c:txPr>
            <c:showLegendKey val="0"/>
            <c:showVal val="1"/>
            <c:showCatName val="1"/>
            <c:showSerName val="0"/>
            <c:showPercent val="0"/>
            <c:showBubbleSize val="0"/>
            <c:showLeaderLines val="0"/>
            <c:extLst>
              <c:ext xmlns:c15="http://schemas.microsoft.com/office/drawing/2012/chart" uri="{CE6537A1-D6FC-4f65-9D91-7224C49458BB}"/>
            </c:extLst>
          </c:dLbls>
          <c:cat>
            <c:strRef>
              <c:f>RESUMEN!$A$6:$A$9</c:f>
              <c:strCache>
                <c:ptCount val="4"/>
                <c:pt idx="0">
                  <c:v>I</c:v>
                </c:pt>
                <c:pt idx="1">
                  <c:v>II</c:v>
                </c:pt>
                <c:pt idx="2">
                  <c:v>III</c:v>
                </c:pt>
                <c:pt idx="3">
                  <c:v>IV</c:v>
                </c:pt>
              </c:strCache>
            </c:strRef>
          </c:cat>
          <c:val>
            <c:numRef>
              <c:f>RESUMEN!$D$6:$D$9</c:f>
              <c:numCache>
                <c:formatCode>0.00%</c:formatCode>
                <c:ptCount val="4"/>
                <c:pt idx="0">
                  <c:v>0</c:v>
                </c:pt>
                <c:pt idx="1">
                  <c:v>0</c:v>
                </c:pt>
                <c:pt idx="2">
                  <c:v>0.29629629629629628</c:v>
                </c:pt>
                <c:pt idx="3">
                  <c:v>0.70370370370370372</c:v>
                </c:pt>
              </c:numCache>
            </c:numRef>
          </c:val>
          <c:extLst>
            <c:ext xmlns:c16="http://schemas.microsoft.com/office/drawing/2014/chart" uri="{C3380CC4-5D6E-409C-BE32-E72D297353CC}">
              <c16:uniqueId val="{00000004-E175-4D87-8D1C-3398E0A7A967}"/>
            </c:ext>
          </c:extLst>
        </c:ser>
        <c:dLbls>
          <c:showLegendKey val="0"/>
          <c:showVal val="0"/>
          <c:showCatName val="0"/>
          <c:showSerName val="0"/>
          <c:showPercent val="0"/>
          <c:showBubbleSize val="0"/>
          <c:showLeaderLines val="0"/>
        </c:dLbls>
      </c:pie3DChart>
      <c:spPr>
        <a:noFill/>
        <a:ln w="25400">
          <a:noFill/>
        </a:ln>
      </c:spPr>
    </c:plotArea>
    <c:legend>
      <c:legendPos val="r"/>
      <c:overlay val="0"/>
      <c:txPr>
        <a:bodyPr/>
        <a:lstStyle/>
        <a:p>
          <a:pPr>
            <a:defRPr sz="845" b="0" i="0" u="none" strike="noStrike" baseline="0">
              <a:solidFill>
                <a:srgbClr val="000000"/>
              </a:solidFill>
              <a:latin typeface="Calibri"/>
              <a:ea typeface="Calibri"/>
              <a:cs typeface="Calibri"/>
            </a:defRPr>
          </a:pPr>
          <a:endParaRPr lang="es-ES"/>
        </a:p>
      </c:txPr>
    </c:legend>
    <c:plotVisOnly val="1"/>
    <c:dispBlanksAs val="zero"/>
    <c:showDLblsOverMax val="0"/>
  </c:chart>
  <c:txPr>
    <a:bodyPr/>
    <a:lstStyle/>
    <a:p>
      <a:pPr>
        <a:defRPr sz="1000" b="0" i="0" u="none" strike="noStrike" baseline="0">
          <a:solidFill>
            <a:srgbClr val="000000"/>
          </a:solidFill>
          <a:latin typeface="Calibri"/>
          <a:ea typeface="Calibri"/>
          <a:cs typeface="Calibri"/>
        </a:defRPr>
      </a:pPr>
      <a:endParaRPr lang="es-ES"/>
    </a:p>
  </c:txPr>
  <c:printSettings>
    <c:headerFooter/>
    <c:pageMargins b="0.75000000000000289" l="0.70000000000000062" r="0.70000000000000062" t="0.75000000000000289"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1</xdr:col>
      <xdr:colOff>190500</xdr:colOff>
      <xdr:row>0</xdr:row>
      <xdr:rowOff>71438</xdr:rowOff>
    </xdr:from>
    <xdr:to>
      <xdr:col>2</xdr:col>
      <xdr:colOff>1630529</xdr:colOff>
      <xdr:row>2</xdr:row>
      <xdr:rowOff>294494</xdr:rowOff>
    </xdr:to>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2119313" y="71438"/>
          <a:ext cx="2845593" cy="10803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619125</xdr:colOff>
      <xdr:row>0</xdr:row>
      <xdr:rowOff>104775</xdr:rowOff>
    </xdr:from>
    <xdr:to>
      <xdr:col>3</xdr:col>
      <xdr:colOff>1114425</xdr:colOff>
      <xdr:row>2</xdr:row>
      <xdr:rowOff>123825</xdr:rowOff>
    </xdr:to>
    <xdr:pic>
      <xdr:nvPicPr>
        <xdr:cNvPr id="78878" name="Imagen 2">
          <a:extLst>
            <a:ext uri="{FF2B5EF4-FFF2-40B4-BE49-F238E27FC236}">
              <a16:creationId xmlns:a16="http://schemas.microsoft.com/office/drawing/2014/main" id="{878F8A09-C4F5-44B5-BBCB-BBFA0E56D9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104775"/>
          <a:ext cx="242887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11</xdr:row>
      <xdr:rowOff>28575</xdr:rowOff>
    </xdr:from>
    <xdr:to>
      <xdr:col>4</xdr:col>
      <xdr:colOff>0</xdr:colOff>
      <xdr:row>27</xdr:row>
      <xdr:rowOff>171450</xdr:rowOff>
    </xdr:to>
    <xdr:graphicFrame macro="">
      <xdr:nvGraphicFramePr>
        <xdr:cNvPr id="3173" name="1 Gráfico">
          <a:extLst>
            <a:ext uri="{FF2B5EF4-FFF2-40B4-BE49-F238E27FC236}">
              <a16:creationId xmlns:a16="http://schemas.microsoft.com/office/drawing/2014/main" id="{AA97570A-BC60-4B06-B147-A65B78761CC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0"/>
  <sheetViews>
    <sheetView workbookViewId="0">
      <selection activeCell="B24" sqref="B24"/>
    </sheetView>
  </sheetViews>
  <sheetFormatPr baseColWidth="10" defaultColWidth="11.42578125" defaultRowHeight="15" x14ac:dyDescent="0.25"/>
  <cols>
    <col min="1" max="1" width="28.85546875" customWidth="1"/>
    <col min="2" max="2" width="31.5703125" customWidth="1"/>
    <col min="3" max="3" width="37.7109375" customWidth="1"/>
    <col min="4" max="4" width="43.85546875" customWidth="1"/>
  </cols>
  <sheetData>
    <row r="1" spans="1:4" ht="15.75" thickBot="1" x14ac:dyDescent="0.3">
      <c r="A1" s="228" t="s">
        <v>0</v>
      </c>
      <c r="B1" s="229"/>
      <c r="C1" s="229"/>
      <c r="D1" s="230"/>
    </row>
    <row r="2" spans="1:4" ht="16.5" thickBot="1" x14ac:dyDescent="0.3">
      <c r="A2" s="17" t="s">
        <v>1</v>
      </c>
      <c r="B2" s="212" t="s">
        <v>2</v>
      </c>
      <c r="C2" s="212" t="s">
        <v>3</v>
      </c>
      <c r="D2" s="18" t="s">
        <v>4</v>
      </c>
    </row>
    <row r="3" spans="1:4" s="16" customFormat="1" ht="75.75" thickBot="1" x14ac:dyDescent="0.3">
      <c r="A3" s="19" t="s">
        <v>5</v>
      </c>
      <c r="B3" s="15" t="s">
        <v>6</v>
      </c>
      <c r="C3" s="15" t="s">
        <v>7</v>
      </c>
      <c r="D3" s="20" t="s">
        <v>8</v>
      </c>
    </row>
    <row r="4" spans="1:4" s="16" customFormat="1" ht="120.75" thickBot="1" x14ac:dyDescent="0.3">
      <c r="A4" s="21" t="s">
        <v>9</v>
      </c>
      <c r="B4" s="22" t="s">
        <v>10</v>
      </c>
      <c r="C4" s="22" t="s">
        <v>11</v>
      </c>
      <c r="D4" s="23" t="s">
        <v>12</v>
      </c>
    </row>
    <row r="5" spans="1:4" s="16" customFormat="1" ht="15.75" thickBot="1" x14ac:dyDescent="0.3"/>
    <row r="6" spans="1:4" ht="15.75" thickBot="1" x14ac:dyDescent="0.3">
      <c r="A6" s="228" t="s">
        <v>13</v>
      </c>
      <c r="B6" s="261"/>
      <c r="C6" s="262"/>
    </row>
    <row r="7" spans="1:4" ht="16.5" thickBot="1" x14ac:dyDescent="0.3">
      <c r="A7" s="19" t="s">
        <v>14</v>
      </c>
      <c r="B7" s="25" t="s">
        <v>15</v>
      </c>
      <c r="C7" s="26" t="s">
        <v>16</v>
      </c>
    </row>
    <row r="8" spans="1:4" ht="75.75" thickBot="1" x14ac:dyDescent="0.3">
      <c r="A8" s="27" t="s">
        <v>17</v>
      </c>
      <c r="B8" s="24">
        <v>10</v>
      </c>
      <c r="C8" s="20" t="s">
        <v>18</v>
      </c>
    </row>
    <row r="9" spans="1:4" ht="75.75" thickBot="1" x14ac:dyDescent="0.3">
      <c r="A9" s="27" t="s">
        <v>19</v>
      </c>
      <c r="B9" s="24">
        <v>6</v>
      </c>
      <c r="C9" s="20" t="s">
        <v>20</v>
      </c>
    </row>
    <row r="10" spans="1:4" ht="90.75" thickBot="1" x14ac:dyDescent="0.3">
      <c r="A10" s="27" t="s">
        <v>21</v>
      </c>
      <c r="B10" s="24">
        <v>2</v>
      </c>
      <c r="C10" s="28" t="s">
        <v>22</v>
      </c>
    </row>
    <row r="11" spans="1:4" ht="75.75" thickBot="1" x14ac:dyDescent="0.3">
      <c r="A11" s="257" t="s">
        <v>23</v>
      </c>
      <c r="B11" s="259" t="s">
        <v>24</v>
      </c>
      <c r="C11" s="29" t="s">
        <v>25</v>
      </c>
    </row>
    <row r="12" spans="1:4" ht="45.75" thickBot="1" x14ac:dyDescent="0.3">
      <c r="A12" s="258"/>
      <c r="B12" s="260"/>
      <c r="C12" s="23" t="s">
        <v>26</v>
      </c>
    </row>
    <row r="13" spans="1:4" ht="15.75" thickBot="1" x14ac:dyDescent="0.3"/>
    <row r="14" spans="1:4" ht="16.5" thickBot="1" x14ac:dyDescent="0.3">
      <c r="A14" s="251" t="s">
        <v>27</v>
      </c>
      <c r="B14" s="252"/>
      <c r="C14" s="253"/>
    </row>
    <row r="15" spans="1:4" ht="16.5" thickBot="1" x14ac:dyDescent="0.3">
      <c r="A15" s="19" t="s">
        <v>28</v>
      </c>
      <c r="B15" s="25" t="s">
        <v>29</v>
      </c>
      <c r="C15" s="18" t="s">
        <v>16</v>
      </c>
    </row>
    <row r="16" spans="1:4" ht="60.75" thickBot="1" x14ac:dyDescent="0.3">
      <c r="A16" s="27" t="s">
        <v>30</v>
      </c>
      <c r="B16" s="24">
        <v>4</v>
      </c>
      <c r="C16" s="31" t="s">
        <v>31</v>
      </c>
    </row>
    <row r="17" spans="1:6" ht="45.75" thickBot="1" x14ac:dyDescent="0.3">
      <c r="A17" s="27" t="s">
        <v>32</v>
      </c>
      <c r="B17" s="24">
        <v>3</v>
      </c>
      <c r="C17" s="31" t="s">
        <v>33</v>
      </c>
    </row>
    <row r="18" spans="1:6" ht="60.75" thickBot="1" x14ac:dyDescent="0.3">
      <c r="A18" s="27" t="s">
        <v>34</v>
      </c>
      <c r="B18" s="24">
        <v>2</v>
      </c>
      <c r="C18" s="31" t="s">
        <v>35</v>
      </c>
    </row>
    <row r="19" spans="1:6" ht="30.75" thickBot="1" x14ac:dyDescent="0.3">
      <c r="A19" s="215" t="s">
        <v>36</v>
      </c>
      <c r="B19" s="32">
        <v>1</v>
      </c>
      <c r="C19" s="33" t="s">
        <v>37</v>
      </c>
    </row>
    <row r="20" spans="1:6" ht="15.75" thickBot="1" x14ac:dyDescent="0.3"/>
    <row r="21" spans="1:6" ht="15.75" thickBot="1" x14ac:dyDescent="0.3">
      <c r="A21" s="228" t="s">
        <v>38</v>
      </c>
      <c r="B21" s="229"/>
      <c r="C21" s="229"/>
      <c r="D21" s="229"/>
      <c r="E21" s="229"/>
      <c r="F21" s="230"/>
    </row>
    <row r="22" spans="1:6" ht="16.5" thickBot="1" x14ac:dyDescent="0.3">
      <c r="A22" s="244" t="s">
        <v>39</v>
      </c>
      <c r="B22" s="245"/>
      <c r="C22" s="248" t="s">
        <v>40</v>
      </c>
      <c r="D22" s="249"/>
      <c r="E22" s="249"/>
      <c r="F22" s="250"/>
    </row>
    <row r="23" spans="1:6" ht="16.5" thickBot="1" x14ac:dyDescent="0.3">
      <c r="A23" s="246"/>
      <c r="B23" s="247"/>
      <c r="C23" s="34">
        <v>4</v>
      </c>
      <c r="D23" s="34">
        <v>3</v>
      </c>
      <c r="E23" s="34">
        <v>2</v>
      </c>
      <c r="F23" s="35">
        <v>1</v>
      </c>
    </row>
    <row r="24" spans="1:6" ht="16.5" thickBot="1" x14ac:dyDescent="0.3">
      <c r="A24" s="254" t="s">
        <v>41</v>
      </c>
      <c r="B24" s="36">
        <v>10</v>
      </c>
      <c r="C24" s="37" t="s">
        <v>42</v>
      </c>
      <c r="D24" s="37" t="s">
        <v>43</v>
      </c>
      <c r="E24" s="38" t="s">
        <v>44</v>
      </c>
      <c r="F24" s="39" t="s">
        <v>45</v>
      </c>
    </row>
    <row r="25" spans="1:6" ht="16.5" thickBot="1" x14ac:dyDescent="0.3">
      <c r="A25" s="255"/>
      <c r="B25" s="40">
        <v>6</v>
      </c>
      <c r="C25" s="41" t="s">
        <v>46</v>
      </c>
      <c r="D25" s="42" t="s">
        <v>47</v>
      </c>
      <c r="E25" s="42" t="s">
        <v>48</v>
      </c>
      <c r="F25" s="43" t="s">
        <v>49</v>
      </c>
    </row>
    <row r="26" spans="1:6" ht="16.5" thickBot="1" x14ac:dyDescent="0.3">
      <c r="A26" s="256"/>
      <c r="B26" s="44">
        <v>2</v>
      </c>
      <c r="C26" s="45" t="s">
        <v>50</v>
      </c>
      <c r="D26" s="45" t="s">
        <v>49</v>
      </c>
      <c r="E26" s="46" t="s">
        <v>51</v>
      </c>
      <c r="F26" s="47" t="s">
        <v>52</v>
      </c>
    </row>
    <row r="27" spans="1:6" ht="15.75" thickTop="1" x14ac:dyDescent="0.25"/>
    <row r="28" spans="1:6" ht="15.75" thickBot="1" x14ac:dyDescent="0.3"/>
    <row r="29" spans="1:6" ht="16.5" thickBot="1" x14ac:dyDescent="0.3">
      <c r="A29" s="251" t="s">
        <v>53</v>
      </c>
      <c r="B29" s="252"/>
      <c r="C29" s="253"/>
    </row>
    <row r="30" spans="1:6" ht="16.5" thickBot="1" x14ac:dyDescent="0.3">
      <c r="A30" s="11" t="s">
        <v>54</v>
      </c>
      <c r="B30" s="212" t="s">
        <v>55</v>
      </c>
      <c r="C30" s="214" t="s">
        <v>16</v>
      </c>
    </row>
    <row r="31" spans="1:6" ht="45" x14ac:dyDescent="0.25">
      <c r="A31" s="231" t="s">
        <v>17</v>
      </c>
      <c r="B31" s="233" t="s">
        <v>56</v>
      </c>
      <c r="C31" s="48" t="s">
        <v>57</v>
      </c>
    </row>
    <row r="32" spans="1:6" ht="42" customHeight="1" thickBot="1" x14ac:dyDescent="0.3">
      <c r="A32" s="232"/>
      <c r="B32" s="234"/>
      <c r="C32" s="13" t="s">
        <v>58</v>
      </c>
    </row>
    <row r="33" spans="1:3" ht="60" x14ac:dyDescent="0.25">
      <c r="A33" s="231" t="s">
        <v>19</v>
      </c>
      <c r="B33" s="233" t="s">
        <v>59</v>
      </c>
      <c r="C33" s="48" t="s">
        <v>60</v>
      </c>
    </row>
    <row r="34" spans="1:3" ht="45.75" thickBot="1" x14ac:dyDescent="0.3">
      <c r="A34" s="232"/>
      <c r="B34" s="234"/>
      <c r="C34" s="13" t="s">
        <v>61</v>
      </c>
    </row>
    <row r="35" spans="1:3" ht="60" x14ac:dyDescent="0.25">
      <c r="A35" s="231" t="s">
        <v>21</v>
      </c>
      <c r="B35" s="233" t="s">
        <v>62</v>
      </c>
      <c r="C35" s="48" t="s">
        <v>63</v>
      </c>
    </row>
    <row r="36" spans="1:3" ht="30.75" thickBot="1" x14ac:dyDescent="0.3">
      <c r="A36" s="232"/>
      <c r="B36" s="234"/>
      <c r="C36" s="13" t="s">
        <v>64</v>
      </c>
    </row>
    <row r="37" spans="1:3" ht="60" x14ac:dyDescent="0.25">
      <c r="A37" s="231" t="s">
        <v>23</v>
      </c>
      <c r="B37" s="233" t="s">
        <v>65</v>
      </c>
      <c r="C37" s="48" t="s">
        <v>66</v>
      </c>
    </row>
    <row r="38" spans="1:3" ht="45.75" thickBot="1" x14ac:dyDescent="0.3">
      <c r="A38" s="235"/>
      <c r="B38" s="236"/>
      <c r="C38" s="14" t="s">
        <v>67</v>
      </c>
    </row>
    <row r="39" spans="1:3" ht="16.5" thickTop="1" thickBot="1" x14ac:dyDescent="0.3"/>
    <row r="40" spans="1:3" ht="16.5" thickBot="1" x14ac:dyDescent="0.3">
      <c r="A40" s="241" t="s">
        <v>68</v>
      </c>
      <c r="B40" s="242"/>
      <c r="C40" s="243"/>
    </row>
    <row r="41" spans="1:3" ht="16.5" thickBot="1" x14ac:dyDescent="0.3">
      <c r="A41" s="237" t="s">
        <v>69</v>
      </c>
      <c r="B41" s="239" t="s">
        <v>70</v>
      </c>
      <c r="C41" s="50" t="s">
        <v>16</v>
      </c>
    </row>
    <row r="42" spans="1:3" ht="16.5" thickBot="1" x14ac:dyDescent="0.3">
      <c r="A42" s="238"/>
      <c r="B42" s="240"/>
      <c r="C42" s="214" t="s">
        <v>71</v>
      </c>
    </row>
    <row r="43" spans="1:3" ht="16.5" thickBot="1" x14ac:dyDescent="0.3">
      <c r="A43" s="209" t="s">
        <v>72</v>
      </c>
      <c r="B43" s="24">
        <v>100</v>
      </c>
      <c r="C43" s="49" t="s">
        <v>73</v>
      </c>
    </row>
    <row r="44" spans="1:3" ht="45.75" thickBot="1" x14ac:dyDescent="0.3">
      <c r="A44" s="209" t="s">
        <v>74</v>
      </c>
      <c r="B44" s="24">
        <v>60</v>
      </c>
      <c r="C44" s="13" t="s">
        <v>75</v>
      </c>
    </row>
    <row r="45" spans="1:3" ht="30.75" thickBot="1" x14ac:dyDescent="0.3">
      <c r="A45" s="209" t="s">
        <v>76</v>
      </c>
      <c r="B45" s="24">
        <v>25</v>
      </c>
      <c r="C45" s="13" t="s">
        <v>77</v>
      </c>
    </row>
    <row r="46" spans="1:3" ht="30.75" thickBot="1" x14ac:dyDescent="0.3">
      <c r="A46" s="211" t="s">
        <v>78</v>
      </c>
      <c r="B46" s="30">
        <v>10</v>
      </c>
      <c r="C46" s="14" t="s">
        <v>79</v>
      </c>
    </row>
    <row r="47" spans="1:3" ht="16.5" thickTop="1" thickBot="1" x14ac:dyDescent="0.3"/>
    <row r="48" spans="1:3" ht="15.75" thickBot="1" x14ac:dyDescent="0.3">
      <c r="A48" s="228" t="s">
        <v>80</v>
      </c>
      <c r="B48" s="229"/>
      <c r="C48" s="230"/>
    </row>
    <row r="49" spans="1:3" ht="16.5" thickBot="1" x14ac:dyDescent="0.3">
      <c r="A49" s="19" t="s">
        <v>81</v>
      </c>
      <c r="B49" s="25" t="s">
        <v>82</v>
      </c>
      <c r="C49" s="26" t="s">
        <v>16</v>
      </c>
    </row>
    <row r="50" spans="1:3" ht="45.75" thickBot="1" x14ac:dyDescent="0.3">
      <c r="A50" s="27" t="s">
        <v>83</v>
      </c>
      <c r="B50" s="24" t="s">
        <v>84</v>
      </c>
      <c r="C50" s="20" t="s">
        <v>85</v>
      </c>
    </row>
    <row r="51" spans="1:3" ht="75.75" thickBot="1" x14ac:dyDescent="0.3">
      <c r="A51" s="27" t="s">
        <v>86</v>
      </c>
      <c r="B51" s="24" t="s">
        <v>87</v>
      </c>
      <c r="C51" s="20" t="s">
        <v>88</v>
      </c>
    </row>
    <row r="52" spans="1:3" ht="45.75" thickBot="1" x14ac:dyDescent="0.3">
      <c r="A52" s="27" t="s">
        <v>89</v>
      </c>
      <c r="B52" s="24" t="s">
        <v>90</v>
      </c>
      <c r="C52" s="20" t="s">
        <v>91</v>
      </c>
    </row>
    <row r="53" spans="1:3" ht="90.75" thickBot="1" x14ac:dyDescent="0.3">
      <c r="A53" s="215" t="s">
        <v>92</v>
      </c>
      <c r="B53" s="32">
        <v>20</v>
      </c>
      <c r="C53" s="23" t="s">
        <v>93</v>
      </c>
    </row>
    <row r="54" spans="1:3" ht="15.75" thickBot="1" x14ac:dyDescent="0.3"/>
    <row r="55" spans="1:3" ht="15.75" thickBot="1" x14ac:dyDescent="0.3">
      <c r="A55" s="228" t="s">
        <v>94</v>
      </c>
      <c r="B55" s="230"/>
    </row>
    <row r="56" spans="1:3" ht="16.5" thickBot="1" x14ac:dyDescent="0.3">
      <c r="A56" s="51" t="s">
        <v>95</v>
      </c>
      <c r="B56" s="212" t="s">
        <v>96</v>
      </c>
    </row>
    <row r="57" spans="1:3" ht="15.75" thickBot="1" x14ac:dyDescent="0.3">
      <c r="A57" s="210" t="s">
        <v>83</v>
      </c>
      <c r="B57" s="12" t="s">
        <v>97</v>
      </c>
    </row>
    <row r="58" spans="1:3" ht="30.75" thickBot="1" x14ac:dyDescent="0.3">
      <c r="A58" s="210" t="s">
        <v>86</v>
      </c>
      <c r="B58" s="12" t="s">
        <v>98</v>
      </c>
    </row>
    <row r="59" spans="1:3" ht="15.75" thickBot="1" x14ac:dyDescent="0.3">
      <c r="A59" s="210" t="s">
        <v>89</v>
      </c>
      <c r="B59" s="12" t="s">
        <v>99</v>
      </c>
    </row>
    <row r="60" spans="1:3" ht="15.75" thickBot="1" x14ac:dyDescent="0.3">
      <c r="A60" s="210" t="s">
        <v>92</v>
      </c>
      <c r="B60" s="12" t="s">
        <v>100</v>
      </c>
    </row>
  </sheetData>
  <mergeCells count="23">
    <mergeCell ref="C22:F22"/>
    <mergeCell ref="A29:C29"/>
    <mergeCell ref="A24:A26"/>
    <mergeCell ref="A1:D1"/>
    <mergeCell ref="A11:A12"/>
    <mergeCell ref="B11:B12"/>
    <mergeCell ref="A6:C6"/>
    <mergeCell ref="A14:C14"/>
    <mergeCell ref="A21:F21"/>
    <mergeCell ref="A31:A32"/>
    <mergeCell ref="B31:B32"/>
    <mergeCell ref="A33:A34"/>
    <mergeCell ref="B33:B34"/>
    <mergeCell ref="A22:B23"/>
    <mergeCell ref="A48:C48"/>
    <mergeCell ref="A55:B55"/>
    <mergeCell ref="A35:A36"/>
    <mergeCell ref="B35:B36"/>
    <mergeCell ref="A37:A38"/>
    <mergeCell ref="B37:B38"/>
    <mergeCell ref="A41:A42"/>
    <mergeCell ref="B41:B42"/>
    <mergeCell ref="A40:C40"/>
  </mergeCells>
  <pageMargins left="0.70866141732283472" right="0.70866141732283472" top="0.74803149606299213" bottom="0.74803149606299213" header="0.31496062992125984" footer="0.31496062992125984"/>
  <pageSetup scale="6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4"/>
  <sheetViews>
    <sheetView workbookViewId="0">
      <selection activeCell="C7" sqref="C7"/>
    </sheetView>
  </sheetViews>
  <sheetFormatPr baseColWidth="10" defaultColWidth="11.42578125" defaultRowHeight="15" x14ac:dyDescent="0.25"/>
  <cols>
    <col min="1" max="1" width="24.7109375" customWidth="1"/>
    <col min="2" max="2" width="30.85546875" customWidth="1"/>
    <col min="3" max="3" width="28.5703125" customWidth="1"/>
    <col min="4" max="4" width="21.85546875" customWidth="1"/>
    <col min="5" max="5" width="21.140625" customWidth="1"/>
    <col min="6" max="6" width="30.7109375" customWidth="1"/>
    <col min="7" max="26" width="0" hidden="1" customWidth="1"/>
  </cols>
  <sheetData>
    <row r="1" spans="1:7" ht="49.5" customHeight="1" x14ac:dyDescent="0.25">
      <c r="A1" s="263" t="s">
        <v>101</v>
      </c>
      <c r="B1" s="264"/>
      <c r="C1" s="264"/>
      <c r="D1" s="264"/>
      <c r="E1" s="264"/>
      <c r="F1" s="264"/>
    </row>
    <row r="2" spans="1:7" x14ac:dyDescent="0.25">
      <c r="A2" s="116" t="s">
        <v>102</v>
      </c>
      <c r="B2" s="117" t="s">
        <v>103</v>
      </c>
      <c r="C2" s="118" t="s">
        <v>104</v>
      </c>
      <c r="D2" s="118" t="s">
        <v>105</v>
      </c>
      <c r="E2" s="118" t="s">
        <v>106</v>
      </c>
      <c r="F2" s="118" t="s">
        <v>107</v>
      </c>
      <c r="G2" s="100"/>
    </row>
    <row r="3" spans="1:7" ht="40.5" customHeight="1" x14ac:dyDescent="0.25">
      <c r="A3" s="119" t="s">
        <v>108</v>
      </c>
      <c r="B3" s="120">
        <v>44761</v>
      </c>
      <c r="C3" s="114" t="s">
        <v>998</v>
      </c>
      <c r="D3" s="114" t="s">
        <v>999</v>
      </c>
      <c r="E3" s="179" t="s">
        <v>1000</v>
      </c>
      <c r="F3" s="114"/>
      <c r="G3" s="101"/>
    </row>
    <row r="4" spans="1:7" ht="39.75" customHeight="1" x14ac:dyDescent="0.25">
      <c r="A4" s="119" t="s">
        <v>120</v>
      </c>
      <c r="B4" s="120">
        <v>45477</v>
      </c>
      <c r="C4" s="114" t="s">
        <v>1034</v>
      </c>
      <c r="D4" s="114" t="s">
        <v>1033</v>
      </c>
      <c r="E4" s="179" t="s">
        <v>1000</v>
      </c>
      <c r="F4" s="114"/>
      <c r="G4" s="101"/>
    </row>
    <row r="5" spans="1:7" ht="31.5" x14ac:dyDescent="0.25">
      <c r="A5" s="119" t="s">
        <v>120</v>
      </c>
      <c r="B5" s="180">
        <v>45806</v>
      </c>
      <c r="C5" s="181" t="s">
        <v>1041</v>
      </c>
      <c r="D5" s="114" t="s">
        <v>1033</v>
      </c>
      <c r="E5" s="181" t="s">
        <v>1000</v>
      </c>
      <c r="F5" s="181"/>
      <c r="G5" s="101"/>
    </row>
    <row r="6" spans="1:7" x14ac:dyDescent="0.25">
      <c r="A6" s="119"/>
      <c r="B6" s="180"/>
      <c r="C6" s="181"/>
      <c r="D6" s="114"/>
      <c r="E6" s="181"/>
      <c r="F6" s="114"/>
      <c r="G6" s="101"/>
    </row>
    <row r="7" spans="1:7" x14ac:dyDescent="0.25">
      <c r="A7" s="119"/>
      <c r="B7" s="180"/>
      <c r="C7" s="181"/>
      <c r="D7" s="114"/>
      <c r="E7" s="181"/>
      <c r="F7" s="114"/>
      <c r="G7" s="101"/>
    </row>
    <row r="8" spans="1:7" x14ac:dyDescent="0.25">
      <c r="A8" s="119"/>
      <c r="B8" s="120"/>
      <c r="C8" s="114"/>
      <c r="D8" s="114"/>
      <c r="E8" s="114"/>
      <c r="F8" s="114"/>
      <c r="G8" s="101"/>
    </row>
    <row r="9" spans="1:7" x14ac:dyDescent="0.25">
      <c r="A9" s="119"/>
      <c r="B9" s="120"/>
      <c r="C9" s="114"/>
      <c r="D9" s="114"/>
      <c r="E9" s="114"/>
      <c r="F9" s="114"/>
      <c r="G9" s="101"/>
    </row>
    <row r="10" spans="1:7" x14ac:dyDescent="0.25">
      <c r="A10" s="119"/>
      <c r="B10" s="120"/>
      <c r="C10" s="114"/>
      <c r="D10" s="114"/>
      <c r="E10" s="114"/>
      <c r="F10" s="114"/>
      <c r="G10" s="101"/>
    </row>
    <row r="11" spans="1:7" x14ac:dyDescent="0.25">
      <c r="A11" s="119"/>
      <c r="B11" s="120"/>
      <c r="C11" s="114"/>
      <c r="D11" s="114"/>
      <c r="E11" s="114"/>
      <c r="F11" s="114"/>
      <c r="G11" s="101"/>
    </row>
    <row r="12" spans="1:7" x14ac:dyDescent="0.25">
      <c r="A12" s="119"/>
      <c r="B12" s="120"/>
      <c r="C12" s="114"/>
      <c r="D12" s="114"/>
      <c r="E12" s="114"/>
      <c r="F12" s="114"/>
      <c r="G12" s="101"/>
    </row>
    <row r="13" spans="1:7" x14ac:dyDescent="0.25">
      <c r="A13" s="119"/>
      <c r="B13" s="120"/>
      <c r="C13" s="114"/>
      <c r="D13" s="114"/>
      <c r="E13" s="114"/>
      <c r="F13" s="114"/>
      <c r="G13" s="101"/>
    </row>
    <row r="14" spans="1:7" x14ac:dyDescent="0.25">
      <c r="A14" s="119"/>
      <c r="B14" s="120"/>
      <c r="C14" s="114"/>
      <c r="D14" s="114"/>
      <c r="E14" s="114"/>
      <c r="F14" s="115"/>
      <c r="G14" s="101"/>
    </row>
    <row r="15" spans="1:7" x14ac:dyDescent="0.25">
      <c r="A15" s="119"/>
      <c r="B15" s="120"/>
      <c r="C15" s="114"/>
      <c r="D15" s="114"/>
      <c r="E15" s="114"/>
      <c r="F15" s="114"/>
      <c r="G15" s="101"/>
    </row>
    <row r="16" spans="1:7" x14ac:dyDescent="0.25">
      <c r="A16" s="119"/>
      <c r="B16" s="120"/>
      <c r="C16" s="114"/>
      <c r="D16" s="114"/>
      <c r="E16" s="114"/>
      <c r="F16" s="114"/>
      <c r="G16" s="101"/>
    </row>
    <row r="17" spans="1:7" x14ac:dyDescent="0.25">
      <c r="A17" s="119"/>
      <c r="B17" s="120"/>
      <c r="C17" s="114"/>
      <c r="D17" s="114"/>
      <c r="E17" s="114"/>
      <c r="F17" s="114"/>
      <c r="G17" s="101"/>
    </row>
    <row r="18" spans="1:7" x14ac:dyDescent="0.25">
      <c r="A18" s="119"/>
      <c r="B18" s="120"/>
      <c r="C18" s="114"/>
      <c r="D18" s="114"/>
      <c r="E18" s="114"/>
      <c r="F18" s="114"/>
      <c r="G18" s="101"/>
    </row>
    <row r="19" spans="1:7" x14ac:dyDescent="0.25">
      <c r="A19" s="119"/>
      <c r="B19" s="120"/>
      <c r="C19" s="114"/>
      <c r="D19" s="114"/>
      <c r="E19" s="114"/>
      <c r="F19" s="114"/>
      <c r="G19" s="101"/>
    </row>
    <row r="20" spans="1:7" x14ac:dyDescent="0.25">
      <c r="A20" s="119"/>
      <c r="B20" s="120"/>
      <c r="C20" s="114"/>
      <c r="D20" s="114"/>
      <c r="E20" s="114"/>
      <c r="F20" s="114"/>
      <c r="G20" s="101"/>
    </row>
    <row r="21" spans="1:7" x14ac:dyDescent="0.25">
      <c r="A21" s="119"/>
      <c r="B21" s="120"/>
      <c r="C21" s="114"/>
      <c r="D21" s="114"/>
      <c r="E21" s="114"/>
      <c r="F21" s="114"/>
      <c r="G21" s="101"/>
    </row>
    <row r="22" spans="1:7" x14ac:dyDescent="0.25">
      <c r="A22" s="119"/>
      <c r="B22" s="120"/>
      <c r="C22" s="114"/>
      <c r="D22" s="114"/>
      <c r="E22" s="114"/>
      <c r="F22" s="114"/>
      <c r="G22" s="101"/>
    </row>
    <row r="23" spans="1:7" x14ac:dyDescent="0.25">
      <c r="A23" s="119"/>
      <c r="B23" s="120"/>
      <c r="C23" s="114"/>
      <c r="D23" s="114"/>
      <c r="E23" s="114"/>
      <c r="F23" s="114"/>
      <c r="G23" s="101"/>
    </row>
    <row r="24" spans="1:7" x14ac:dyDescent="0.25">
      <c r="A24" s="119"/>
      <c r="B24" s="120"/>
      <c r="C24" s="114"/>
      <c r="D24" s="114"/>
      <c r="E24" s="114"/>
      <c r="F24" s="114"/>
      <c r="G24" s="101"/>
    </row>
    <row r="25" spans="1:7" x14ac:dyDescent="0.25">
      <c r="A25" s="119"/>
      <c r="B25" s="120"/>
      <c r="C25" s="114"/>
      <c r="D25" s="114"/>
      <c r="E25" s="114"/>
      <c r="F25" s="114"/>
      <c r="G25" s="101"/>
    </row>
    <row r="26" spans="1:7" x14ac:dyDescent="0.25">
      <c r="A26" s="119"/>
      <c r="B26" s="120"/>
      <c r="C26" s="114"/>
      <c r="D26" s="114"/>
      <c r="E26" s="114"/>
      <c r="F26" s="114"/>
      <c r="G26" s="101"/>
    </row>
    <row r="27" spans="1:7" x14ac:dyDescent="0.25">
      <c r="A27" s="119"/>
      <c r="B27" s="120"/>
      <c r="C27" s="114"/>
      <c r="D27" s="114"/>
      <c r="E27" s="114"/>
      <c r="F27" s="114"/>
      <c r="G27" s="101"/>
    </row>
    <row r="28" spans="1:7" x14ac:dyDescent="0.25">
      <c r="A28" s="119"/>
      <c r="B28" s="120"/>
      <c r="C28" s="114"/>
      <c r="D28" s="114"/>
      <c r="E28" s="114"/>
      <c r="F28" s="114"/>
      <c r="G28" s="101"/>
    </row>
    <row r="29" spans="1:7" x14ac:dyDescent="0.25">
      <c r="A29" s="119"/>
      <c r="B29" s="120"/>
      <c r="C29" s="114"/>
      <c r="D29" s="114"/>
      <c r="E29" s="114"/>
      <c r="F29" s="114"/>
      <c r="G29" s="101"/>
    </row>
    <row r="30" spans="1:7" x14ac:dyDescent="0.25">
      <c r="A30" s="119"/>
      <c r="B30" s="120"/>
      <c r="C30" s="114"/>
      <c r="D30" s="114"/>
      <c r="E30" s="114"/>
      <c r="F30" s="114"/>
      <c r="G30" s="101"/>
    </row>
    <row r="31" spans="1:7" x14ac:dyDescent="0.25">
      <c r="A31" s="119"/>
      <c r="B31" s="120"/>
      <c r="C31" s="114"/>
      <c r="D31" s="114"/>
      <c r="E31" s="114"/>
      <c r="F31" s="114"/>
      <c r="G31" s="101"/>
    </row>
    <row r="32" spans="1:7" x14ac:dyDescent="0.25">
      <c r="A32" s="119"/>
      <c r="B32" s="120"/>
      <c r="C32" s="114"/>
      <c r="D32" s="114"/>
      <c r="E32" s="114"/>
      <c r="F32" s="114"/>
      <c r="G32" s="101"/>
    </row>
    <row r="33" spans="1:7" x14ac:dyDescent="0.25">
      <c r="A33" s="119"/>
      <c r="B33" s="120"/>
      <c r="C33" s="114"/>
      <c r="D33" s="114"/>
      <c r="E33" s="114"/>
      <c r="F33" s="114"/>
      <c r="G33" s="101"/>
    </row>
    <row r="34" spans="1:7" x14ac:dyDescent="0.25">
      <c r="A34" s="119"/>
      <c r="B34" s="120"/>
      <c r="C34" s="114"/>
      <c r="D34" s="114"/>
      <c r="E34" s="114"/>
      <c r="F34" s="114"/>
      <c r="G34" s="101"/>
    </row>
    <row r="35" spans="1:7" x14ac:dyDescent="0.25">
      <c r="A35" s="119"/>
      <c r="B35" s="120"/>
      <c r="C35" s="114"/>
      <c r="D35" s="114"/>
      <c r="E35" s="114"/>
      <c r="F35" s="114"/>
      <c r="G35" s="101"/>
    </row>
    <row r="36" spans="1:7" x14ac:dyDescent="0.25">
      <c r="A36" s="119"/>
      <c r="B36" s="120"/>
      <c r="C36" s="114"/>
      <c r="D36" s="114"/>
      <c r="E36" s="114"/>
      <c r="F36" s="114"/>
      <c r="G36" s="101"/>
    </row>
    <row r="37" spans="1:7" x14ac:dyDescent="0.25">
      <c r="A37" s="119"/>
      <c r="B37" s="120"/>
      <c r="C37" s="114"/>
      <c r="D37" s="114"/>
      <c r="E37" s="114"/>
      <c r="F37" s="114"/>
      <c r="G37" s="101"/>
    </row>
    <row r="38" spans="1:7" x14ac:dyDescent="0.25">
      <c r="A38" s="119"/>
      <c r="B38" s="120"/>
      <c r="C38" s="114"/>
      <c r="D38" s="114"/>
      <c r="E38" s="114"/>
      <c r="F38" s="114"/>
      <c r="G38" s="101"/>
    </row>
    <row r="39" spans="1:7" x14ac:dyDescent="0.25">
      <c r="A39" s="119"/>
      <c r="B39" s="120"/>
      <c r="C39" s="114"/>
      <c r="D39" s="114"/>
      <c r="E39" s="114"/>
      <c r="F39" s="114"/>
      <c r="G39" s="101"/>
    </row>
    <row r="40" spans="1:7" x14ac:dyDescent="0.25">
      <c r="A40" s="119"/>
      <c r="B40" s="120"/>
      <c r="C40" s="114"/>
      <c r="D40" s="114"/>
      <c r="E40" s="114"/>
      <c r="F40" s="114"/>
      <c r="G40" s="101"/>
    </row>
    <row r="41" spans="1:7" x14ac:dyDescent="0.25">
      <c r="A41" s="119"/>
      <c r="B41" s="120"/>
      <c r="C41" s="114"/>
      <c r="D41" s="114"/>
      <c r="E41" s="114"/>
      <c r="F41" s="114"/>
      <c r="G41" s="101"/>
    </row>
    <row r="42" spans="1:7" x14ac:dyDescent="0.25">
      <c r="A42" s="119"/>
      <c r="B42" s="120"/>
      <c r="C42" s="114"/>
      <c r="D42" s="114"/>
      <c r="E42" s="114"/>
      <c r="F42" s="114"/>
      <c r="G42" s="101"/>
    </row>
    <row r="43" spans="1:7" x14ac:dyDescent="0.25">
      <c r="A43" s="119"/>
      <c r="B43" s="120"/>
      <c r="C43" s="114"/>
      <c r="D43" s="114"/>
      <c r="E43" s="114"/>
      <c r="F43" s="114"/>
      <c r="G43" s="101"/>
    </row>
    <row r="44" spans="1:7" x14ac:dyDescent="0.25">
      <c r="A44" s="119"/>
      <c r="B44" s="120"/>
      <c r="C44" s="114"/>
      <c r="D44" s="114"/>
      <c r="E44" s="114"/>
      <c r="F44" s="114"/>
      <c r="G44" s="101"/>
    </row>
    <row r="45" spans="1:7" x14ac:dyDescent="0.25">
      <c r="A45" s="119"/>
      <c r="B45" s="120"/>
      <c r="C45" s="114"/>
      <c r="D45" s="114"/>
      <c r="E45" s="114"/>
      <c r="F45" s="114"/>
      <c r="G45" s="101"/>
    </row>
    <row r="46" spans="1:7" x14ac:dyDescent="0.25">
      <c r="A46" s="119"/>
      <c r="B46" s="120"/>
      <c r="C46" s="114"/>
      <c r="D46" s="114"/>
      <c r="E46" s="114"/>
      <c r="F46" s="114"/>
      <c r="G46" s="101"/>
    </row>
    <row r="47" spans="1:7" x14ac:dyDescent="0.25">
      <c r="A47" s="119"/>
      <c r="B47" s="120"/>
      <c r="C47" s="114"/>
      <c r="D47" s="114"/>
      <c r="E47" s="114"/>
      <c r="F47" s="114"/>
      <c r="G47" s="101"/>
    </row>
    <row r="48" spans="1:7" x14ac:dyDescent="0.25">
      <c r="A48" s="119"/>
      <c r="B48" s="120"/>
      <c r="C48" s="114"/>
      <c r="D48" s="114"/>
      <c r="E48" s="114"/>
      <c r="F48" s="114"/>
      <c r="G48" s="101"/>
    </row>
    <row r="49" spans="1:7" x14ac:dyDescent="0.25">
      <c r="A49" s="119"/>
      <c r="B49" s="120"/>
      <c r="C49" s="114"/>
      <c r="D49" s="114"/>
      <c r="E49" s="114"/>
      <c r="F49" s="114"/>
      <c r="G49" s="101"/>
    </row>
    <row r="50" spans="1:7" x14ac:dyDescent="0.25">
      <c r="A50" s="119"/>
      <c r="B50" s="120"/>
      <c r="C50" s="114"/>
      <c r="D50" s="114"/>
      <c r="E50" s="114"/>
      <c r="F50" s="114"/>
      <c r="G50" s="101"/>
    </row>
    <row r="51" spans="1:7" x14ac:dyDescent="0.25">
      <c r="A51" s="119"/>
      <c r="B51" s="120"/>
      <c r="C51" s="114"/>
      <c r="D51" s="114"/>
      <c r="E51" s="114"/>
      <c r="F51" s="114"/>
      <c r="G51" s="101"/>
    </row>
    <row r="52" spans="1:7" x14ac:dyDescent="0.25">
      <c r="A52" s="119"/>
      <c r="B52" s="120"/>
      <c r="C52" s="114"/>
      <c r="D52" s="114"/>
      <c r="E52" s="114"/>
      <c r="F52" s="114"/>
      <c r="G52" s="101"/>
    </row>
    <row r="53" spans="1:7" x14ac:dyDescent="0.25">
      <c r="A53" s="119"/>
      <c r="B53" s="120"/>
      <c r="C53" s="114"/>
      <c r="D53" s="114"/>
      <c r="E53" s="114"/>
      <c r="F53" s="114"/>
      <c r="G53" s="101"/>
    </row>
    <row r="54" spans="1:7" x14ac:dyDescent="0.25">
      <c r="A54" s="119"/>
      <c r="B54" s="120"/>
      <c r="C54" s="114"/>
      <c r="D54" s="114"/>
      <c r="E54" s="114"/>
      <c r="F54" s="114"/>
      <c r="G54" s="101"/>
    </row>
    <row r="55" spans="1:7" x14ac:dyDescent="0.25">
      <c r="A55" s="119"/>
      <c r="B55" s="120"/>
      <c r="C55" s="114"/>
      <c r="D55" s="114"/>
      <c r="E55" s="114"/>
      <c r="F55" s="114"/>
      <c r="G55" s="101"/>
    </row>
    <row r="56" spans="1:7" x14ac:dyDescent="0.25">
      <c r="A56" s="119"/>
      <c r="B56" s="120"/>
      <c r="C56" s="114"/>
      <c r="D56" s="114"/>
      <c r="E56" s="114"/>
      <c r="F56" s="114"/>
      <c r="G56" s="101"/>
    </row>
    <row r="57" spans="1:7" x14ac:dyDescent="0.25">
      <c r="A57" s="119"/>
      <c r="B57" s="120"/>
      <c r="C57" s="114"/>
      <c r="D57" s="114"/>
      <c r="E57" s="114"/>
      <c r="F57" s="114"/>
      <c r="G57" s="101"/>
    </row>
    <row r="58" spans="1:7" x14ac:dyDescent="0.25">
      <c r="A58" s="119"/>
      <c r="B58" s="120"/>
      <c r="C58" s="114"/>
      <c r="D58" s="114"/>
      <c r="E58" s="114"/>
      <c r="F58" s="114"/>
      <c r="G58" s="101"/>
    </row>
    <row r="59" spans="1:7" x14ac:dyDescent="0.25">
      <c r="A59" s="119"/>
      <c r="B59" s="120"/>
      <c r="C59" s="114"/>
      <c r="D59" s="114"/>
      <c r="E59" s="114"/>
      <c r="F59" s="114"/>
      <c r="G59" s="101"/>
    </row>
    <row r="60" spans="1:7" x14ac:dyDescent="0.25">
      <c r="A60" s="119"/>
      <c r="B60" s="120"/>
      <c r="C60" s="114"/>
      <c r="D60" s="114"/>
      <c r="E60" s="114"/>
      <c r="F60" s="114"/>
      <c r="G60" s="101"/>
    </row>
    <row r="61" spans="1:7" x14ac:dyDescent="0.25">
      <c r="A61" s="119"/>
      <c r="B61" s="120"/>
      <c r="C61" s="114"/>
      <c r="D61" s="114"/>
      <c r="E61" s="114"/>
      <c r="F61" s="114"/>
      <c r="G61" s="101"/>
    </row>
    <row r="62" spans="1:7" x14ac:dyDescent="0.25">
      <c r="A62" s="119"/>
      <c r="B62" s="120"/>
      <c r="C62" s="114"/>
      <c r="D62" s="114"/>
      <c r="E62" s="114"/>
      <c r="F62" s="114"/>
      <c r="G62" s="101"/>
    </row>
    <row r="63" spans="1:7" x14ac:dyDescent="0.25">
      <c r="A63" s="119"/>
      <c r="B63" s="120"/>
      <c r="C63" s="114"/>
      <c r="D63" s="114"/>
      <c r="E63" s="114"/>
      <c r="F63" s="114"/>
      <c r="G63" s="101"/>
    </row>
    <row r="64" spans="1:7" x14ac:dyDescent="0.25">
      <c r="A64" s="119"/>
      <c r="B64" s="120"/>
      <c r="C64" s="114"/>
      <c r="D64" s="114"/>
      <c r="E64" s="114"/>
      <c r="F64" s="114"/>
      <c r="G64" s="101"/>
    </row>
    <row r="65" spans="1:7" x14ac:dyDescent="0.25">
      <c r="A65" s="119"/>
      <c r="B65" s="120"/>
      <c r="C65" s="114"/>
      <c r="D65" s="114"/>
      <c r="E65" s="114"/>
      <c r="F65" s="114"/>
      <c r="G65" s="101"/>
    </row>
    <row r="66" spans="1:7" x14ac:dyDescent="0.25">
      <c r="A66" s="119"/>
      <c r="B66" s="120"/>
      <c r="C66" s="114"/>
      <c r="D66" s="114"/>
      <c r="E66" s="114"/>
      <c r="F66" s="114"/>
      <c r="G66" s="101"/>
    </row>
    <row r="67" spans="1:7" x14ac:dyDescent="0.25">
      <c r="A67" s="119"/>
      <c r="B67" s="120"/>
      <c r="C67" s="114"/>
      <c r="D67" s="114"/>
      <c r="E67" s="114"/>
      <c r="F67" s="114"/>
      <c r="G67" s="101"/>
    </row>
    <row r="68" spans="1:7" x14ac:dyDescent="0.25">
      <c r="A68" s="119"/>
      <c r="B68" s="120"/>
      <c r="C68" s="114"/>
      <c r="D68" s="114"/>
      <c r="E68" s="114"/>
      <c r="F68" s="114"/>
      <c r="G68" s="101"/>
    </row>
    <row r="69" spans="1:7" x14ac:dyDescent="0.25">
      <c r="A69" s="119"/>
      <c r="B69" s="120"/>
      <c r="C69" s="114"/>
      <c r="D69" s="114"/>
      <c r="E69" s="114"/>
      <c r="F69" s="114"/>
      <c r="G69" s="101"/>
    </row>
    <row r="70" spans="1:7" x14ac:dyDescent="0.25">
      <c r="A70" s="119"/>
      <c r="B70" s="120"/>
      <c r="C70" s="114"/>
      <c r="D70" s="114"/>
      <c r="E70" s="114"/>
      <c r="F70" s="114"/>
      <c r="G70" s="101"/>
    </row>
    <row r="71" spans="1:7" x14ac:dyDescent="0.25">
      <c r="A71" s="119"/>
      <c r="B71" s="120"/>
      <c r="C71" s="114"/>
      <c r="D71" s="114"/>
      <c r="E71" s="114"/>
      <c r="F71" s="114"/>
      <c r="G71" s="101"/>
    </row>
    <row r="72" spans="1:7" x14ac:dyDescent="0.25">
      <c r="A72" s="119"/>
      <c r="B72" s="120"/>
      <c r="C72" s="114"/>
      <c r="D72" s="114"/>
      <c r="E72" s="114"/>
      <c r="F72" s="114"/>
      <c r="G72" s="101"/>
    </row>
    <row r="73" spans="1:7" x14ac:dyDescent="0.25">
      <c r="A73" s="119"/>
      <c r="B73" s="120"/>
      <c r="C73" s="114"/>
      <c r="D73" s="114"/>
      <c r="E73" s="114"/>
      <c r="F73" s="114"/>
      <c r="G73" s="101"/>
    </row>
    <row r="74" spans="1:7" x14ac:dyDescent="0.25">
      <c r="A74" s="119"/>
      <c r="B74" s="120"/>
      <c r="C74" s="114"/>
      <c r="D74" s="114"/>
      <c r="E74" s="114"/>
      <c r="F74" s="114"/>
      <c r="G74" s="101"/>
    </row>
    <row r="75" spans="1:7" x14ac:dyDescent="0.25">
      <c r="A75" s="119"/>
      <c r="B75" s="120"/>
      <c r="C75" s="114"/>
      <c r="D75" s="114"/>
      <c r="E75" s="114"/>
      <c r="F75" s="114"/>
      <c r="G75" s="101"/>
    </row>
    <row r="76" spans="1:7" x14ac:dyDescent="0.25">
      <c r="A76" s="119"/>
      <c r="B76" s="120"/>
      <c r="C76" s="114"/>
      <c r="D76" s="114"/>
      <c r="E76" s="114"/>
      <c r="F76" s="114"/>
      <c r="G76" s="101"/>
    </row>
    <row r="77" spans="1:7" x14ac:dyDescent="0.25">
      <c r="A77" s="119"/>
      <c r="B77" s="120"/>
      <c r="C77" s="114"/>
      <c r="D77" s="114"/>
      <c r="E77" s="114"/>
      <c r="F77" s="114"/>
      <c r="G77" s="101"/>
    </row>
    <row r="78" spans="1:7" x14ac:dyDescent="0.25">
      <c r="A78" s="119"/>
      <c r="B78" s="120"/>
      <c r="C78" s="114"/>
      <c r="D78" s="114"/>
      <c r="E78" s="114"/>
      <c r="F78" s="114"/>
      <c r="G78" s="101"/>
    </row>
    <row r="79" spans="1:7" x14ac:dyDescent="0.25">
      <c r="A79" s="119"/>
      <c r="B79" s="120"/>
      <c r="C79" s="114"/>
      <c r="D79" s="114"/>
      <c r="E79" s="114"/>
      <c r="F79" s="114"/>
      <c r="G79" s="101"/>
    </row>
    <row r="80" spans="1:7" x14ac:dyDescent="0.25">
      <c r="A80" s="119"/>
      <c r="B80" s="120"/>
      <c r="C80" s="114"/>
      <c r="D80" s="114"/>
      <c r="E80" s="114"/>
      <c r="F80" s="114"/>
      <c r="G80" s="101"/>
    </row>
    <row r="81" spans="1:7" x14ac:dyDescent="0.25">
      <c r="A81" s="119"/>
      <c r="B81" s="120"/>
      <c r="C81" s="114"/>
      <c r="D81" s="114"/>
      <c r="E81" s="114"/>
      <c r="F81" s="114"/>
      <c r="G81" s="101"/>
    </row>
    <row r="82" spans="1:7" x14ac:dyDescent="0.25">
      <c r="A82" s="119"/>
      <c r="B82" s="120"/>
      <c r="C82" s="114"/>
      <c r="D82" s="114"/>
      <c r="E82" s="114"/>
      <c r="F82" s="114"/>
      <c r="G82" s="101"/>
    </row>
    <row r="83" spans="1:7" x14ac:dyDescent="0.25">
      <c r="A83" s="119"/>
      <c r="B83" s="120"/>
      <c r="C83" s="114"/>
      <c r="D83" s="114"/>
      <c r="E83" s="114"/>
      <c r="F83" s="114"/>
      <c r="G83" s="101"/>
    </row>
    <row r="84" spans="1:7" x14ac:dyDescent="0.25">
      <c r="A84" s="119"/>
      <c r="B84" s="120"/>
      <c r="C84" s="114"/>
      <c r="D84" s="114"/>
      <c r="E84" s="114"/>
      <c r="F84" s="114"/>
      <c r="G84" s="101"/>
    </row>
    <row r="85" spans="1:7" x14ac:dyDescent="0.25">
      <c r="A85" s="119"/>
      <c r="B85" s="120"/>
      <c r="C85" s="114"/>
      <c r="D85" s="114"/>
      <c r="E85" s="114"/>
      <c r="F85" s="114"/>
      <c r="G85" s="101"/>
    </row>
    <row r="86" spans="1:7" x14ac:dyDescent="0.25">
      <c r="A86" s="119"/>
      <c r="B86" s="120"/>
      <c r="C86" s="114"/>
      <c r="D86" s="114"/>
      <c r="E86" s="114"/>
      <c r="F86" s="114"/>
      <c r="G86" s="101"/>
    </row>
    <row r="87" spans="1:7" x14ac:dyDescent="0.25">
      <c r="A87" s="119"/>
      <c r="B87" s="120"/>
      <c r="C87" s="114"/>
      <c r="D87" s="114"/>
      <c r="E87" s="114"/>
      <c r="F87" s="114"/>
      <c r="G87" s="101"/>
    </row>
    <row r="88" spans="1:7" x14ac:dyDescent="0.25">
      <c r="A88" s="119"/>
      <c r="B88" s="120"/>
      <c r="C88" s="114"/>
      <c r="D88" s="114"/>
      <c r="E88" s="114"/>
      <c r="F88" s="114"/>
      <c r="G88" s="101"/>
    </row>
    <row r="89" spans="1:7" x14ac:dyDescent="0.25">
      <c r="A89" s="119"/>
      <c r="B89" s="120"/>
      <c r="C89" s="114"/>
      <c r="D89" s="114"/>
      <c r="E89" s="114"/>
      <c r="F89" s="114"/>
      <c r="G89" s="101"/>
    </row>
    <row r="90" spans="1:7" x14ac:dyDescent="0.25">
      <c r="A90" s="119"/>
      <c r="B90" s="120"/>
      <c r="C90" s="114"/>
      <c r="D90" s="114"/>
      <c r="E90" s="114"/>
      <c r="F90" s="114"/>
      <c r="G90" s="101"/>
    </row>
    <row r="91" spans="1:7" x14ac:dyDescent="0.25">
      <c r="A91" s="119"/>
      <c r="B91" s="120"/>
      <c r="C91" s="114"/>
      <c r="D91" s="114"/>
      <c r="E91" s="114"/>
      <c r="F91" s="114"/>
      <c r="G91" s="101"/>
    </row>
    <row r="92" spans="1:7" x14ac:dyDescent="0.25">
      <c r="A92" s="119"/>
      <c r="B92" s="120"/>
      <c r="C92" s="114"/>
      <c r="D92" s="114"/>
      <c r="E92" s="114"/>
      <c r="F92" s="114"/>
      <c r="G92" s="101"/>
    </row>
    <row r="93" spans="1:7" x14ac:dyDescent="0.25">
      <c r="A93" s="119"/>
      <c r="B93" s="120"/>
      <c r="C93" s="114"/>
      <c r="D93" s="114"/>
      <c r="E93" s="114"/>
      <c r="F93" s="114"/>
      <c r="G93" s="101"/>
    </row>
    <row r="94" spans="1:7" x14ac:dyDescent="0.25">
      <c r="A94" s="102"/>
      <c r="B94" s="113"/>
      <c r="C94" s="103"/>
      <c r="D94" s="104"/>
      <c r="E94" s="104"/>
      <c r="F94" s="104"/>
      <c r="G94" s="105"/>
    </row>
    <row r="95" spans="1:7" x14ac:dyDescent="0.25">
      <c r="A95" s="106"/>
      <c r="B95" s="107"/>
      <c r="C95" s="107"/>
      <c r="D95" s="108"/>
      <c r="E95" s="108"/>
      <c r="F95" s="108"/>
      <c r="G95" s="108"/>
    </row>
    <row r="96" spans="1:7" x14ac:dyDescent="0.25">
      <c r="A96" s="106"/>
      <c r="B96" s="107"/>
      <c r="C96" s="107"/>
      <c r="D96" s="108"/>
      <c r="E96" s="108"/>
      <c r="F96" s="108"/>
      <c r="G96" s="108"/>
    </row>
    <row r="97" spans="1:7" x14ac:dyDescent="0.25">
      <c r="A97" s="106"/>
      <c r="B97" s="107"/>
      <c r="C97" s="107"/>
      <c r="D97" s="108"/>
      <c r="E97" s="108"/>
      <c r="F97" s="108"/>
      <c r="G97" s="108"/>
    </row>
    <row r="98" spans="1:7" x14ac:dyDescent="0.25">
      <c r="A98" s="106"/>
      <c r="B98" s="107"/>
      <c r="C98" s="107"/>
      <c r="D98" s="108"/>
      <c r="E98" s="108"/>
      <c r="F98" s="108"/>
      <c r="G98" s="108"/>
    </row>
    <row r="99" spans="1:7" x14ac:dyDescent="0.25">
      <c r="A99" s="106"/>
      <c r="B99" s="107"/>
      <c r="C99" s="107"/>
      <c r="D99" s="108"/>
      <c r="E99" s="108"/>
      <c r="F99" s="108"/>
      <c r="G99" s="108"/>
    </row>
    <row r="100" spans="1:7" x14ac:dyDescent="0.25">
      <c r="A100" s="106"/>
      <c r="B100" s="107"/>
      <c r="C100" s="107"/>
      <c r="D100" s="108"/>
      <c r="E100" s="108"/>
      <c r="F100" s="108"/>
      <c r="G100" s="108"/>
    </row>
    <row r="101" spans="1:7" x14ac:dyDescent="0.25">
      <c r="A101" s="106"/>
      <c r="B101" s="107"/>
      <c r="C101" s="107"/>
      <c r="D101" s="108"/>
      <c r="E101" s="108"/>
      <c r="F101" s="108"/>
      <c r="G101" s="108"/>
    </row>
    <row r="102" spans="1:7" x14ac:dyDescent="0.25">
      <c r="A102" s="106"/>
      <c r="B102" s="107"/>
      <c r="C102" s="107"/>
      <c r="D102" s="108"/>
      <c r="E102" s="108"/>
      <c r="F102" s="108"/>
      <c r="G102" s="108"/>
    </row>
    <row r="103" spans="1:7" x14ac:dyDescent="0.25">
      <c r="A103" s="106"/>
      <c r="B103" s="107"/>
      <c r="C103" s="107"/>
      <c r="D103" s="108"/>
      <c r="E103" s="108"/>
      <c r="F103" s="108"/>
      <c r="G103" s="108"/>
    </row>
    <row r="104" spans="1:7" x14ac:dyDescent="0.25">
      <c r="A104" s="106"/>
      <c r="B104" s="107"/>
      <c r="C104" s="107"/>
      <c r="D104" s="108"/>
      <c r="E104" s="108"/>
      <c r="F104" s="108"/>
      <c r="G104" s="108"/>
    </row>
    <row r="105" spans="1:7" x14ac:dyDescent="0.25">
      <c r="A105" s="106"/>
      <c r="B105" s="107"/>
      <c r="C105" s="107"/>
      <c r="D105" s="108"/>
      <c r="E105" s="108"/>
      <c r="F105" s="108"/>
      <c r="G105" s="108"/>
    </row>
    <row r="106" spans="1:7" x14ac:dyDescent="0.25">
      <c r="A106" s="106"/>
      <c r="B106" s="107"/>
      <c r="C106" s="107"/>
      <c r="D106" s="108"/>
      <c r="E106" s="108"/>
      <c r="F106" s="108"/>
      <c r="G106" s="108"/>
    </row>
    <row r="107" spans="1:7" x14ac:dyDescent="0.25">
      <c r="A107" s="106"/>
      <c r="B107" s="107"/>
      <c r="C107" s="107"/>
      <c r="D107" s="108"/>
      <c r="E107" s="108"/>
      <c r="F107" s="108"/>
      <c r="G107" s="108"/>
    </row>
    <row r="108" spans="1:7" x14ac:dyDescent="0.25">
      <c r="A108" s="106"/>
      <c r="B108" s="107"/>
      <c r="C108" s="107"/>
      <c r="D108" s="108"/>
      <c r="E108" s="108"/>
      <c r="F108" s="108"/>
      <c r="G108" s="108"/>
    </row>
    <row r="109" spans="1:7" x14ac:dyDescent="0.25">
      <c r="A109" s="106"/>
      <c r="B109" s="107"/>
      <c r="C109" s="107"/>
      <c r="D109" s="108"/>
      <c r="E109" s="108"/>
      <c r="F109" s="108"/>
      <c r="G109" s="108"/>
    </row>
    <row r="110" spans="1:7" x14ac:dyDescent="0.25">
      <c r="A110" s="106"/>
      <c r="B110" s="107"/>
      <c r="C110" s="107"/>
      <c r="D110" s="108"/>
      <c r="E110" s="108"/>
      <c r="F110" s="108"/>
      <c r="G110" s="108"/>
    </row>
    <row r="111" spans="1:7" x14ac:dyDescent="0.25">
      <c r="A111" s="106"/>
      <c r="B111" s="107"/>
      <c r="C111" s="107"/>
      <c r="D111" s="108"/>
      <c r="E111" s="108"/>
      <c r="F111" s="108"/>
      <c r="G111" s="108"/>
    </row>
    <row r="112" spans="1:7" x14ac:dyDescent="0.25">
      <c r="A112" s="106"/>
      <c r="B112" s="107"/>
      <c r="C112" s="107"/>
      <c r="D112" s="108"/>
      <c r="E112" s="108"/>
      <c r="F112" s="108"/>
      <c r="G112" s="108"/>
    </row>
    <row r="113" spans="1:7" x14ac:dyDescent="0.25">
      <c r="A113" s="106"/>
      <c r="B113" s="107"/>
      <c r="C113" s="107"/>
      <c r="D113" s="108"/>
      <c r="E113" s="108"/>
      <c r="F113" s="108"/>
      <c r="G113" s="108"/>
    </row>
    <row r="114" spans="1:7" x14ac:dyDescent="0.25">
      <c r="A114" s="106"/>
      <c r="B114" s="107"/>
      <c r="C114" s="107"/>
      <c r="D114" s="108"/>
      <c r="E114" s="108"/>
      <c r="F114" s="108"/>
      <c r="G114" s="108"/>
    </row>
    <row r="115" spans="1:7" x14ac:dyDescent="0.25">
      <c r="A115" s="106"/>
      <c r="B115" s="107"/>
      <c r="C115" s="107"/>
      <c r="D115" s="108"/>
      <c r="E115" s="108"/>
      <c r="F115" s="108"/>
      <c r="G115" s="108"/>
    </row>
    <row r="116" spans="1:7" x14ac:dyDescent="0.25">
      <c r="A116" s="106"/>
      <c r="B116" s="107"/>
      <c r="C116" s="107"/>
      <c r="D116" s="108"/>
      <c r="E116" s="108"/>
      <c r="F116" s="108"/>
      <c r="G116" s="108"/>
    </row>
    <row r="117" spans="1:7" x14ac:dyDescent="0.25">
      <c r="A117" s="106"/>
      <c r="B117" s="107"/>
      <c r="C117" s="107"/>
      <c r="D117" s="108"/>
      <c r="E117" s="108"/>
      <c r="F117" s="108"/>
      <c r="G117" s="108"/>
    </row>
    <row r="118" spans="1:7" x14ac:dyDescent="0.25">
      <c r="A118" s="106"/>
      <c r="B118" s="107"/>
      <c r="C118" s="107"/>
      <c r="D118" s="108"/>
      <c r="E118" s="108"/>
      <c r="F118" s="108"/>
      <c r="G118" s="108"/>
    </row>
    <row r="119" spans="1:7" x14ac:dyDescent="0.25">
      <c r="A119" s="106"/>
      <c r="B119" s="109" t="s">
        <v>109</v>
      </c>
      <c r="C119" s="107"/>
      <c r="D119" s="108"/>
      <c r="E119" s="109" t="s">
        <v>110</v>
      </c>
      <c r="F119" s="108"/>
      <c r="G119" s="108"/>
    </row>
    <row r="120" spans="1:7" x14ac:dyDescent="0.25">
      <c r="A120" s="106"/>
      <c r="B120" s="110" t="s">
        <v>111</v>
      </c>
      <c r="C120" s="107"/>
      <c r="D120" s="108"/>
      <c r="E120" s="110" t="s">
        <v>112</v>
      </c>
      <c r="F120" s="108"/>
      <c r="G120" s="108"/>
    </row>
    <row r="121" spans="1:7" x14ac:dyDescent="0.25">
      <c r="A121" s="106"/>
      <c r="B121" s="110" t="s">
        <v>108</v>
      </c>
      <c r="C121" s="107"/>
      <c r="D121" s="108"/>
      <c r="E121" s="110" t="s">
        <v>113</v>
      </c>
      <c r="F121" s="108"/>
      <c r="G121" s="108"/>
    </row>
    <row r="122" spans="1:7" x14ac:dyDescent="0.25">
      <c r="A122" s="106"/>
      <c r="B122" s="110" t="s">
        <v>114</v>
      </c>
      <c r="C122" s="107"/>
      <c r="D122" s="108"/>
      <c r="E122" s="110" t="s">
        <v>115</v>
      </c>
      <c r="F122" s="108"/>
      <c r="G122" s="108"/>
    </row>
    <row r="123" spans="1:7" x14ac:dyDescent="0.25">
      <c r="A123" s="106"/>
      <c r="B123" s="110" t="s">
        <v>116</v>
      </c>
      <c r="C123" s="107"/>
      <c r="D123" s="108"/>
      <c r="E123" s="110" t="s">
        <v>117</v>
      </c>
      <c r="F123" s="108"/>
      <c r="G123" s="108"/>
    </row>
    <row r="124" spans="1:7" x14ac:dyDescent="0.25">
      <c r="A124" s="106"/>
      <c r="B124" s="110" t="s">
        <v>118</v>
      </c>
      <c r="C124" s="107"/>
      <c r="D124" s="108"/>
      <c r="E124" s="110" t="s">
        <v>119</v>
      </c>
      <c r="F124" s="108"/>
      <c r="G124" s="108"/>
    </row>
    <row r="125" spans="1:7" x14ac:dyDescent="0.25">
      <c r="A125" s="106"/>
      <c r="B125" s="110" t="s">
        <v>120</v>
      </c>
      <c r="C125" s="107"/>
      <c r="D125" s="108"/>
      <c r="E125" s="110" t="s">
        <v>121</v>
      </c>
      <c r="F125" s="108"/>
      <c r="G125" s="108"/>
    </row>
    <row r="126" spans="1:7" x14ac:dyDescent="0.25">
      <c r="A126" s="106"/>
      <c r="B126" s="110"/>
      <c r="C126" s="107"/>
      <c r="D126" s="108"/>
      <c r="E126" s="110" t="s">
        <v>122</v>
      </c>
      <c r="F126" s="108"/>
      <c r="G126" s="108"/>
    </row>
    <row r="127" spans="1:7" x14ac:dyDescent="0.25">
      <c r="A127" s="106"/>
      <c r="B127" s="111"/>
      <c r="C127" s="107"/>
      <c r="D127" s="108"/>
      <c r="E127" s="110" t="s">
        <v>123</v>
      </c>
      <c r="F127" s="108"/>
      <c r="G127" s="108"/>
    </row>
    <row r="128" spans="1:7" x14ac:dyDescent="0.25">
      <c r="A128" s="106"/>
      <c r="B128" s="110"/>
      <c r="C128" s="107"/>
      <c r="D128" s="108"/>
      <c r="E128" s="110" t="s">
        <v>124</v>
      </c>
      <c r="F128" s="108"/>
      <c r="G128" s="108"/>
    </row>
    <row r="129" spans="1:7" x14ac:dyDescent="0.25">
      <c r="A129" s="106"/>
      <c r="B129" s="112"/>
      <c r="C129" s="107"/>
      <c r="D129" s="108"/>
      <c r="E129" s="110" t="s">
        <v>125</v>
      </c>
      <c r="F129" s="108"/>
      <c r="G129" s="108"/>
    </row>
    <row r="130" spans="1:7" x14ac:dyDescent="0.25">
      <c r="A130" s="106"/>
      <c r="B130" s="112"/>
      <c r="C130" s="107"/>
      <c r="D130" s="108"/>
      <c r="E130" s="110" t="s">
        <v>126</v>
      </c>
      <c r="F130" s="108"/>
      <c r="G130" s="108"/>
    </row>
    <row r="131" spans="1:7" x14ac:dyDescent="0.25">
      <c r="A131" s="106"/>
      <c r="B131" s="112"/>
      <c r="C131" s="107"/>
      <c r="D131" s="108"/>
      <c r="E131" s="110" t="s">
        <v>127</v>
      </c>
      <c r="F131" s="108"/>
      <c r="G131" s="108"/>
    </row>
    <row r="132" spans="1:7" x14ac:dyDescent="0.25">
      <c r="A132" s="106"/>
      <c r="B132" s="112"/>
      <c r="C132" s="107"/>
      <c r="D132" s="108"/>
      <c r="E132" s="110" t="s">
        <v>128</v>
      </c>
      <c r="F132" s="108"/>
      <c r="G132" s="108"/>
    </row>
    <row r="133" spans="1:7" x14ac:dyDescent="0.25">
      <c r="A133" s="106"/>
      <c r="B133" s="112"/>
      <c r="C133" s="107"/>
      <c r="D133" s="108"/>
      <c r="E133" s="110" t="s">
        <v>129</v>
      </c>
      <c r="F133" s="108"/>
      <c r="G133" s="108"/>
    </row>
    <row r="134" spans="1:7" x14ac:dyDescent="0.25">
      <c r="A134" s="106"/>
      <c r="B134" s="112"/>
      <c r="C134" s="107"/>
      <c r="D134" s="108"/>
      <c r="E134" s="110" t="s">
        <v>130</v>
      </c>
      <c r="F134" s="108"/>
      <c r="G134" s="108"/>
    </row>
  </sheetData>
  <sheetProtection formatCells="0" formatColumns="0" insertColumns="0" insertRows="0" insertHyperlinks="0" sort="0" autoFilter="0"/>
  <protectedRanges>
    <protectedRange sqref="A3:F4 A8:F93 F6:F7 A6:A7" name="Rango1"/>
    <protectedRange sqref="A5:F5 B6:C7 E6:E7" name="Rango1_1"/>
    <protectedRange sqref="D7" name="Rango1_2"/>
    <protectedRange sqref="D6" name="Rango1_3"/>
  </protectedRanges>
  <mergeCells count="1">
    <mergeCell ref="A1:F1"/>
  </mergeCells>
  <dataValidations count="3">
    <dataValidation type="list" allowBlank="1" showInputMessage="1" showErrorMessage="1" sqref="B8:B93">
      <formula1>$D$135:$D$143</formula1>
    </dataValidation>
    <dataValidation type="list" allowBlank="1" showInputMessage="1" showErrorMessage="1" sqref="E8:E93">
      <formula1>$G$135:$G$149</formula1>
    </dataValidation>
    <dataValidation type="list" allowBlank="1" showInputMessage="1" showErrorMessage="1" sqref="A3:A94">
      <formula1>$B$120:$B$128</formula1>
    </dataValidation>
  </dataValidations>
  <pageMargins left="0.70866141732283472" right="0.70866141732283472" top="0.74803149606299213" bottom="0.74803149606299213" header="0.31496062992125984" footer="0.31496062992125984"/>
  <pageSetup scale="75"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A238"/>
  <sheetViews>
    <sheetView tabSelected="1" view="pageBreakPreview" topLeftCell="M24" zoomScale="80" zoomScaleNormal="80" zoomScaleSheetLayoutView="80" workbookViewId="0">
      <selection activeCell="T8" sqref="T8"/>
    </sheetView>
  </sheetViews>
  <sheetFormatPr baseColWidth="10" defaultColWidth="11.42578125" defaultRowHeight="14.25" x14ac:dyDescent="0.2"/>
  <cols>
    <col min="1" max="1" width="29" style="94" customWidth="1"/>
    <col min="2" max="2" width="21" style="94" customWidth="1"/>
    <col min="3" max="3" width="32.28515625" style="94" customWidth="1"/>
    <col min="4" max="4" width="35.140625" style="95" customWidth="1"/>
    <col min="5" max="5" width="14.28515625" style="55" customWidth="1"/>
    <col min="6" max="6" width="29.7109375" style="55" customWidth="1"/>
    <col min="7" max="7" width="30.140625" style="54" hidden="1" customWidth="1"/>
    <col min="8" max="8" width="38" style="54" customWidth="1"/>
    <col min="9" max="9" width="11.7109375" style="54" customWidth="1"/>
    <col min="10" max="10" width="15.140625" style="54" customWidth="1"/>
    <col min="11" max="11" width="24.7109375" style="54" customWidth="1"/>
    <col min="12" max="12" width="18" style="54" customWidth="1"/>
    <col min="13" max="13" width="33" style="54" customWidth="1"/>
    <col min="14" max="14" width="32" style="54" customWidth="1"/>
    <col min="15" max="15" width="15.140625" style="55" customWidth="1"/>
    <col min="16" max="16" width="15.140625" style="64" customWidth="1"/>
    <col min="17" max="17" width="15.140625" style="55" customWidth="1"/>
    <col min="18" max="20" width="15.140625" style="54" customWidth="1"/>
    <col min="21" max="21" width="19.28515625" style="54" customWidth="1"/>
    <col min="22" max="22" width="15.140625" style="55" customWidth="1"/>
    <col min="23" max="23" width="15.140625" style="54" customWidth="1"/>
    <col min="24" max="24" width="27.85546875" style="54" customWidth="1"/>
    <col min="25" max="25" width="11" style="54" customWidth="1"/>
    <col min="26" max="26" width="15.140625" style="54" customWidth="1"/>
    <col min="27" max="27" width="17.42578125" style="54" customWidth="1"/>
    <col min="28" max="29" width="15.140625" style="54" hidden="1" customWidth="1"/>
    <col min="30" max="30" width="27" style="146" customWidth="1"/>
    <col min="31" max="32" width="15.140625" style="54" customWidth="1"/>
    <col min="33" max="33" width="20.28515625" style="54" customWidth="1"/>
    <col min="34" max="34" width="46.140625" style="54" customWidth="1"/>
    <col min="35" max="35" width="58.85546875" style="54" customWidth="1"/>
    <col min="36" max="36" width="26" style="54" customWidth="1"/>
    <col min="37" max="38" width="0" style="54" hidden="1" customWidth="1"/>
    <col min="39" max="39" width="17.42578125" style="54" hidden="1" customWidth="1"/>
    <col min="40" max="40" width="13.140625" style="54" hidden="1" customWidth="1"/>
    <col min="41" max="41" width="14" style="54" hidden="1" customWidth="1"/>
    <col min="42" max="42" width="14.5703125" style="54" hidden="1" customWidth="1"/>
    <col min="43" max="43" width="13.42578125" style="54" hidden="1" customWidth="1"/>
    <col min="44" max="44" width="14.140625" style="54" hidden="1" customWidth="1"/>
    <col min="45" max="45" width="13.85546875" style="54" hidden="1" customWidth="1"/>
    <col min="46" max="46" width="15.85546875" style="54" hidden="1" customWidth="1"/>
    <col min="47" max="47" width="16" style="54" hidden="1" customWidth="1"/>
    <col min="48" max="49" width="11.42578125" style="54" hidden="1" customWidth="1"/>
    <col min="50" max="50" width="13.28515625" style="54" hidden="1" customWidth="1"/>
    <col min="51" max="51" width="14" style="54" hidden="1" customWidth="1"/>
    <col min="52" max="64" width="11.42578125" style="54" hidden="1" customWidth="1"/>
    <col min="65" max="65" width="31" style="54" hidden="1" customWidth="1"/>
    <col min="66" max="66" width="23.85546875" style="54" hidden="1" customWidth="1"/>
    <col min="67" max="67" width="9.85546875" style="54" hidden="1" customWidth="1"/>
    <col min="68" max="68" width="11.42578125" style="54" hidden="1" customWidth="1"/>
    <col min="69" max="69" width="19.5703125" style="54" hidden="1" customWidth="1"/>
    <col min="70" max="70" width="11.42578125" style="55" hidden="1" customWidth="1"/>
    <col min="71" max="77" width="11.42578125" style="54" hidden="1" customWidth="1"/>
    <col min="78" max="87" width="11.42578125" style="54" customWidth="1"/>
    <col min="88" max="16384" width="11.42578125" style="54"/>
  </cols>
  <sheetData>
    <row r="1" spans="1:79" ht="33.75" customHeight="1" x14ac:dyDescent="0.25">
      <c r="A1" s="283"/>
      <c r="B1" s="283"/>
      <c r="C1" s="283"/>
      <c r="D1" s="283"/>
      <c r="E1" s="283"/>
      <c r="F1" s="284" t="s">
        <v>131</v>
      </c>
      <c r="G1" s="285"/>
      <c r="H1" s="285"/>
      <c r="I1" s="285"/>
      <c r="J1" s="285"/>
      <c r="K1" s="285"/>
      <c r="L1" s="285"/>
      <c r="M1" s="285"/>
      <c r="N1" s="285"/>
      <c r="O1" s="285"/>
      <c r="P1" s="285"/>
      <c r="Q1" s="285"/>
      <c r="R1" s="285"/>
      <c r="S1" s="285"/>
      <c r="T1" s="285"/>
      <c r="U1" s="285"/>
      <c r="V1" s="285"/>
      <c r="W1" s="285"/>
      <c r="X1" s="285"/>
      <c r="Y1" s="285"/>
      <c r="Z1" s="285"/>
      <c r="AA1" s="285"/>
      <c r="AB1" s="285"/>
      <c r="AC1" s="285"/>
      <c r="AD1" s="285"/>
      <c r="AE1" s="285"/>
      <c r="AF1" s="285"/>
      <c r="AG1" s="286"/>
      <c r="AH1" s="292" t="s">
        <v>1026</v>
      </c>
      <c r="AI1" s="293"/>
      <c r="AJ1" s="293"/>
      <c r="AK1" s="268" t="s">
        <v>133</v>
      </c>
      <c r="AL1" s="269"/>
      <c r="AM1" s="129" t="s">
        <v>134</v>
      </c>
      <c r="AN1" s="121"/>
      <c r="AO1" s="121"/>
      <c r="AP1" s="121"/>
      <c r="AQ1" s="121"/>
      <c r="AR1" s="121"/>
      <c r="AS1" s="121"/>
      <c r="AT1" s="121"/>
      <c r="AU1" s="121"/>
      <c r="AV1" s="121"/>
      <c r="AW1" s="121"/>
      <c r="AX1" s="121"/>
      <c r="AY1" s="121"/>
      <c r="AZ1" s="121"/>
      <c r="BA1" s="121"/>
      <c r="BB1" s="121"/>
      <c r="BC1" s="121"/>
      <c r="BD1" s="121"/>
      <c r="BE1" s="121"/>
      <c r="BF1" s="121"/>
      <c r="BG1" s="121"/>
      <c r="BH1" s="121"/>
      <c r="CA1"/>
    </row>
    <row r="2" spans="1:79" ht="33.75" customHeight="1" x14ac:dyDescent="0.2">
      <c r="A2" s="283"/>
      <c r="B2" s="283"/>
      <c r="C2" s="283"/>
      <c r="D2" s="283"/>
      <c r="E2" s="283"/>
      <c r="F2" s="287"/>
      <c r="G2" s="288"/>
      <c r="H2" s="288"/>
      <c r="I2" s="288"/>
      <c r="J2" s="288"/>
      <c r="K2" s="288"/>
      <c r="L2" s="288"/>
      <c r="M2" s="288"/>
      <c r="N2" s="288"/>
      <c r="O2" s="288"/>
      <c r="P2" s="288"/>
      <c r="Q2" s="288"/>
      <c r="R2" s="288"/>
      <c r="S2" s="288"/>
      <c r="T2" s="288"/>
      <c r="U2" s="288"/>
      <c r="V2" s="288"/>
      <c r="W2" s="288"/>
      <c r="X2" s="288"/>
      <c r="Y2" s="288"/>
      <c r="Z2" s="288"/>
      <c r="AA2" s="288"/>
      <c r="AB2" s="288"/>
      <c r="AC2" s="288"/>
      <c r="AD2" s="288"/>
      <c r="AE2" s="288"/>
      <c r="AF2" s="288"/>
      <c r="AG2" s="289"/>
      <c r="AH2" s="292" t="s">
        <v>1028</v>
      </c>
      <c r="AI2" s="294"/>
      <c r="AJ2" s="294"/>
      <c r="AK2" s="270"/>
      <c r="AL2" s="271"/>
      <c r="AM2" s="129"/>
      <c r="AN2" s="121"/>
      <c r="AO2" s="121"/>
      <c r="AP2" s="121"/>
      <c r="AQ2" s="121"/>
      <c r="AR2" s="121"/>
      <c r="AS2" s="121"/>
      <c r="AT2" s="121"/>
      <c r="AU2" s="121"/>
      <c r="AV2" s="121"/>
      <c r="AW2" s="121"/>
      <c r="AX2" s="121"/>
      <c r="AY2" s="121"/>
      <c r="AZ2" s="121"/>
      <c r="BA2" s="121"/>
      <c r="BB2" s="121"/>
      <c r="BC2" s="121"/>
      <c r="BD2" s="121"/>
      <c r="BE2" s="121"/>
      <c r="BF2" s="121"/>
      <c r="BG2" s="121"/>
      <c r="BH2" s="121"/>
    </row>
    <row r="3" spans="1:79" ht="33.75" customHeight="1" thickBot="1" x14ac:dyDescent="0.25">
      <c r="A3" s="283"/>
      <c r="B3" s="283"/>
      <c r="C3" s="283"/>
      <c r="D3" s="283"/>
      <c r="E3" s="283"/>
      <c r="F3" s="290"/>
      <c r="G3" s="291"/>
      <c r="H3" s="291"/>
      <c r="I3" s="291"/>
      <c r="J3" s="291"/>
      <c r="K3" s="291"/>
      <c r="L3" s="291"/>
      <c r="M3" s="291"/>
      <c r="N3" s="291"/>
      <c r="O3" s="291"/>
      <c r="P3" s="291"/>
      <c r="Q3" s="291"/>
      <c r="R3" s="291"/>
      <c r="S3" s="291"/>
      <c r="T3" s="291"/>
      <c r="U3" s="291"/>
      <c r="V3" s="291"/>
      <c r="W3" s="291"/>
      <c r="X3" s="291"/>
      <c r="Y3" s="291"/>
      <c r="Z3" s="291"/>
      <c r="AA3" s="291"/>
      <c r="AB3" s="291"/>
      <c r="AC3" s="291"/>
      <c r="AD3" s="291"/>
      <c r="AE3" s="291"/>
      <c r="AF3" s="291"/>
      <c r="AG3" s="289"/>
      <c r="AH3" s="295" t="s">
        <v>1027</v>
      </c>
      <c r="AI3" s="296"/>
      <c r="AJ3" s="296"/>
      <c r="AK3" s="272"/>
      <c r="AL3" s="273"/>
      <c r="AM3" s="130"/>
      <c r="AN3" s="121"/>
      <c r="AO3" s="121"/>
      <c r="AP3" s="121"/>
      <c r="AQ3" s="121"/>
      <c r="AR3" s="121"/>
      <c r="AS3" s="121"/>
      <c r="AT3" s="121"/>
      <c r="AU3" s="121"/>
      <c r="AV3" s="121"/>
      <c r="AW3" s="121"/>
      <c r="AX3" s="121"/>
      <c r="AY3" s="121"/>
      <c r="AZ3" s="121"/>
      <c r="BA3" s="121"/>
      <c r="BB3" s="121"/>
      <c r="BC3" s="121"/>
      <c r="BD3" s="121"/>
      <c r="BE3" s="121"/>
      <c r="BF3" s="121"/>
      <c r="BG3" s="121"/>
      <c r="BH3" s="121"/>
    </row>
    <row r="4" spans="1:79" ht="80.25" customHeight="1" thickBot="1" x14ac:dyDescent="0.25">
      <c r="A4" s="303"/>
      <c r="B4" s="303"/>
      <c r="C4" s="303"/>
      <c r="D4" s="304"/>
      <c r="E4" s="305" t="s">
        <v>1024</v>
      </c>
      <c r="F4" s="306"/>
      <c r="G4" s="306"/>
      <c r="H4" s="306"/>
      <c r="I4" s="306"/>
      <c r="J4" s="307" t="s">
        <v>1010</v>
      </c>
      <c r="K4" s="308"/>
      <c r="L4" s="308"/>
      <c r="M4" s="310" t="s">
        <v>1011</v>
      </c>
      <c r="N4" s="310"/>
      <c r="O4" s="310"/>
      <c r="P4" s="310"/>
      <c r="Q4" s="310"/>
      <c r="R4" s="311"/>
      <c r="S4" s="281" t="s">
        <v>1049</v>
      </c>
      <c r="T4" s="282"/>
      <c r="U4" s="282"/>
      <c r="V4" s="276"/>
      <c r="W4" s="277"/>
      <c r="X4" s="277"/>
      <c r="Y4" s="277"/>
      <c r="Z4" s="278"/>
      <c r="AA4" s="152"/>
      <c r="AB4" s="153"/>
      <c r="AC4" s="153"/>
      <c r="AD4" s="153"/>
      <c r="AE4" s="153"/>
      <c r="AF4" s="153"/>
      <c r="AG4" s="155"/>
      <c r="AH4" s="279" t="s">
        <v>1025</v>
      </c>
      <c r="AI4" s="279"/>
      <c r="AJ4" s="280"/>
      <c r="AK4" s="153"/>
      <c r="AL4" s="153"/>
      <c r="AM4" s="154"/>
      <c r="AN4" s="297"/>
      <c r="AO4" s="298"/>
      <c r="AP4" s="298"/>
      <c r="AQ4" s="298"/>
      <c r="AR4" s="298"/>
      <c r="AS4" s="298"/>
      <c r="AT4" s="298"/>
      <c r="AU4" s="298"/>
      <c r="AV4" s="298"/>
      <c r="AW4" s="298"/>
      <c r="AX4" s="298"/>
      <c r="AY4" s="299"/>
      <c r="AZ4" s="122"/>
      <c r="BA4" s="122"/>
      <c r="BB4" s="122"/>
      <c r="BC4" s="122"/>
      <c r="BD4" s="122"/>
      <c r="BE4" s="122"/>
      <c r="BF4" s="122"/>
      <c r="BG4" s="122"/>
      <c r="BH4" s="122"/>
    </row>
    <row r="5" spans="1:79" ht="53.25" customHeight="1" thickTop="1" x14ac:dyDescent="0.2">
      <c r="A5" s="302"/>
      <c r="B5" s="302"/>
      <c r="C5" s="302"/>
      <c r="D5" s="302"/>
      <c r="E5" s="220" t="s">
        <v>141</v>
      </c>
      <c r="F5" s="302" t="s">
        <v>142</v>
      </c>
      <c r="G5" s="302"/>
      <c r="H5" s="302"/>
      <c r="I5" s="302"/>
      <c r="J5" s="309" t="s">
        <v>143</v>
      </c>
      <c r="K5" s="309"/>
      <c r="L5" s="309" t="s">
        <v>144</v>
      </c>
      <c r="M5" s="309"/>
      <c r="N5" s="309"/>
      <c r="O5" s="274" t="s">
        <v>145</v>
      </c>
      <c r="P5" s="274"/>
      <c r="Q5" s="274"/>
      <c r="R5" s="274"/>
      <c r="S5" s="274"/>
      <c r="T5" s="274"/>
      <c r="U5" s="274"/>
      <c r="V5" s="274"/>
      <c r="W5" s="274"/>
      <c r="X5" s="274"/>
      <c r="Y5" s="218"/>
      <c r="Z5" s="218" t="s">
        <v>146</v>
      </c>
      <c r="AA5" s="275" t="s">
        <v>147</v>
      </c>
      <c r="AB5" s="275"/>
      <c r="AC5" s="275"/>
      <c r="AD5" s="275"/>
      <c r="AE5" s="275"/>
      <c r="AF5" s="275" t="s">
        <v>148</v>
      </c>
      <c r="AG5" s="274"/>
      <c r="AH5" s="274"/>
      <c r="AI5" s="274"/>
      <c r="AJ5" s="274"/>
      <c r="AK5" s="320" t="s">
        <v>149</v>
      </c>
      <c r="AL5" s="321"/>
      <c r="AM5" s="321"/>
      <c r="AN5" s="317" t="s">
        <v>150</v>
      </c>
      <c r="AO5" s="318"/>
      <c r="AP5" s="318"/>
      <c r="AQ5" s="318"/>
      <c r="AR5" s="318"/>
      <c r="AS5" s="318"/>
      <c r="AT5" s="318"/>
      <c r="AU5" s="318"/>
      <c r="AV5" s="318"/>
      <c r="AW5" s="318"/>
      <c r="AX5" s="319"/>
      <c r="AY5" s="124" t="s">
        <v>151</v>
      </c>
      <c r="AZ5" s="123"/>
      <c r="BA5" s="123"/>
      <c r="BB5" s="123"/>
      <c r="BC5" s="123"/>
      <c r="BD5" s="123"/>
      <c r="BE5" s="123"/>
      <c r="BF5" s="123"/>
      <c r="BG5" s="123"/>
      <c r="BH5" s="123"/>
    </row>
    <row r="6" spans="1:79" s="64" customFormat="1" ht="48.75" thickBot="1" x14ac:dyDescent="0.3">
      <c r="A6" s="147" t="s">
        <v>153</v>
      </c>
      <c r="B6" s="147" t="s">
        <v>1038</v>
      </c>
      <c r="C6" s="147" t="s">
        <v>155</v>
      </c>
      <c r="D6" s="147" t="s">
        <v>156</v>
      </c>
      <c r="E6" s="147" t="s">
        <v>157</v>
      </c>
      <c r="F6" s="147" t="s">
        <v>158</v>
      </c>
      <c r="G6" s="147" t="s">
        <v>159</v>
      </c>
      <c r="H6" s="147" t="s">
        <v>160</v>
      </c>
      <c r="I6" s="147" t="s">
        <v>161</v>
      </c>
      <c r="J6" s="148" t="s">
        <v>162</v>
      </c>
      <c r="K6" s="148" t="s">
        <v>163</v>
      </c>
      <c r="L6" s="148" t="s">
        <v>164</v>
      </c>
      <c r="M6" s="148" t="s">
        <v>165</v>
      </c>
      <c r="N6" s="148" t="s">
        <v>166</v>
      </c>
      <c r="O6" s="219" t="s">
        <v>167</v>
      </c>
      <c r="P6" s="219" t="s">
        <v>168</v>
      </c>
      <c r="Q6" s="219" t="s">
        <v>169</v>
      </c>
      <c r="R6" s="219" t="s">
        <v>170</v>
      </c>
      <c r="S6" s="219" t="s">
        <v>171</v>
      </c>
      <c r="T6" s="219" t="s">
        <v>172</v>
      </c>
      <c r="U6" s="219" t="s">
        <v>173</v>
      </c>
      <c r="V6" s="219" t="s">
        <v>174</v>
      </c>
      <c r="W6" s="219" t="s">
        <v>175</v>
      </c>
      <c r="X6" s="219" t="s">
        <v>176</v>
      </c>
      <c r="Y6" s="219" t="s">
        <v>177</v>
      </c>
      <c r="Z6" s="219" t="s">
        <v>178</v>
      </c>
      <c r="AA6" s="219" t="s">
        <v>179</v>
      </c>
      <c r="AB6" s="219" t="s">
        <v>180</v>
      </c>
      <c r="AC6" s="219" t="s">
        <v>181</v>
      </c>
      <c r="AD6" s="149" t="s">
        <v>182</v>
      </c>
      <c r="AE6" s="219" t="s">
        <v>183</v>
      </c>
      <c r="AF6" s="219" t="s">
        <v>184</v>
      </c>
      <c r="AG6" s="219" t="s">
        <v>185</v>
      </c>
      <c r="AH6" s="219" t="s">
        <v>186</v>
      </c>
      <c r="AI6" s="219" t="s">
        <v>187</v>
      </c>
      <c r="AJ6" s="219" t="s">
        <v>188</v>
      </c>
      <c r="AK6" s="275" t="s">
        <v>189</v>
      </c>
      <c r="AL6" s="275"/>
      <c r="AM6" s="223" t="s">
        <v>190</v>
      </c>
      <c r="AN6" s="150" t="s">
        <v>191</v>
      </c>
      <c r="AO6" s="150" t="s">
        <v>192</v>
      </c>
      <c r="AP6" s="150" t="s">
        <v>193</v>
      </c>
      <c r="AQ6" s="150" t="s">
        <v>194</v>
      </c>
      <c r="AR6" s="150" t="s">
        <v>195</v>
      </c>
      <c r="AS6" s="150" t="s">
        <v>196</v>
      </c>
      <c r="AT6" s="150" t="s">
        <v>197</v>
      </c>
      <c r="AU6" s="150" t="s">
        <v>198</v>
      </c>
      <c r="AV6" s="150" t="s">
        <v>199</v>
      </c>
      <c r="AW6" s="150" t="s">
        <v>200</v>
      </c>
      <c r="AX6" s="150" t="s">
        <v>201</v>
      </c>
      <c r="AY6" s="150" t="s">
        <v>202</v>
      </c>
      <c r="AZ6" s="151"/>
      <c r="BA6" s="151"/>
      <c r="BB6" s="151"/>
      <c r="BC6" s="151"/>
      <c r="BD6" s="151"/>
      <c r="BE6" s="151"/>
      <c r="BF6" s="151"/>
      <c r="BG6" s="151"/>
      <c r="BH6" s="151"/>
      <c r="BM6" s="52" t="s">
        <v>203</v>
      </c>
      <c r="BR6" s="94"/>
    </row>
    <row r="7" spans="1:79" s="94" customFormat="1" ht="87" customHeight="1" thickBot="1" x14ac:dyDescent="0.3">
      <c r="A7" s="265" t="s">
        <v>204</v>
      </c>
      <c r="B7" s="265" t="s">
        <v>1035</v>
      </c>
      <c r="C7" s="265" t="s">
        <v>1001</v>
      </c>
      <c r="D7" s="265" t="s">
        <v>1002</v>
      </c>
      <c r="E7" s="143" t="s">
        <v>205</v>
      </c>
      <c r="F7" s="156" t="s">
        <v>206</v>
      </c>
      <c r="G7" s="192"/>
      <c r="H7" s="157" t="s">
        <v>207</v>
      </c>
      <c r="I7" s="189" t="s">
        <v>208</v>
      </c>
      <c r="J7" s="192" t="s">
        <v>209</v>
      </c>
      <c r="K7" s="156" t="s">
        <v>210</v>
      </c>
      <c r="L7" s="161" t="s">
        <v>211</v>
      </c>
      <c r="M7" s="161" t="s">
        <v>212</v>
      </c>
      <c r="N7" s="161" t="s">
        <v>213</v>
      </c>
      <c r="O7" s="192" t="s">
        <v>214</v>
      </c>
      <c r="P7" s="193">
        <f>IF(O7="","",IF(O7="BAJO",0,IF(O7="MEDIO",2,IF(O7="ALTO",6,IF(O7="MUY ALTO",10,)))))</f>
        <v>2</v>
      </c>
      <c r="Q7" s="192" t="s">
        <v>215</v>
      </c>
      <c r="R7" s="193">
        <f>IF(Q7="","",IF(Q7="Esporadica",1,IF(Q7="Ocasional",2,IF(Q7="Frecuente",3,IF(Q7="Continua",4,)))))</f>
        <v>3</v>
      </c>
      <c r="S7" s="193">
        <f>IF(P7="","",IF(P7=0,0,IF(P7&gt;=1,+P7*R7)))</f>
        <v>6</v>
      </c>
      <c r="T7" s="158" t="str">
        <f>IF(S7="","",IF(S7&lt;=4,"Bajo",IF(S7&lt;=8,"Medio",IF(S7&lt;=20,"Alto",IF(S7&lt;=40,"Muy Alto")))))</f>
        <v>Medio</v>
      </c>
      <c r="U7" s="192" t="s">
        <v>216</v>
      </c>
      <c r="V7" s="158">
        <f>IF(U7="","",IF(U7="Leve",10,IF(U7="Grave",25,IF(U7="Muy Grave",60,IF(U7="Mortal o catastrófico",100,)))))</f>
        <v>10</v>
      </c>
      <c r="W7" s="158">
        <f>IF(V7="","",IF(V7=0,"",IF(V7&gt;=1,+V7*S7,)))</f>
        <v>60</v>
      </c>
      <c r="X7" s="158" t="str">
        <f>IF(W7="","",IF(W7&lt;=20,"Mantener las medidas de control existentes",IF(W7&lt;=120,"Mejorar si es posible justificar la intervención y su rentabilidad.",IF(W7&lt;=500,"Corregir y adoptar medidas de control de inmediato si NR es igual o mayor a 360 debe suspender las actividades",IF(W7&lt;=4000,"Situación crítica Suspender actividades hasta que el riesgo sea controlado",)))))</f>
        <v>Mejorar si es posible justificar la intervención y su rentabilidad.</v>
      </c>
      <c r="Y7" s="158" t="str">
        <f>IF(W7="","",IF(W7&lt;=20,"IV",IF(W7&lt;=120,"III",IF(W7&lt;=500,"II",IF(W7&lt;=4000,"I",)))))</f>
        <v>III</v>
      </c>
      <c r="Z7" s="160" t="str">
        <f>IF(Y7="","",IF(Y7="I","No Aceptable",IF(Y7="II","Prioritario",IF(Y7="III","Mejorable",IF(Y7="IV","Aceptable",)))))</f>
        <v>Mejorable</v>
      </c>
      <c r="AA7" s="143">
        <v>1</v>
      </c>
      <c r="AB7" s="161"/>
      <c r="AC7" s="161"/>
      <c r="AD7" s="94" t="s">
        <v>217</v>
      </c>
      <c r="AE7" s="192" t="s">
        <v>205</v>
      </c>
      <c r="AF7" s="161" t="s">
        <v>218</v>
      </c>
      <c r="AG7" s="161" t="s">
        <v>218</v>
      </c>
      <c r="AH7" s="161" t="s">
        <v>218</v>
      </c>
      <c r="AI7" s="161" t="s">
        <v>1003</v>
      </c>
      <c r="AJ7" s="161" t="s">
        <v>219</v>
      </c>
      <c r="AK7" s="300"/>
      <c r="AL7" s="300"/>
      <c r="AM7" s="162"/>
      <c r="AN7" s="192"/>
      <c r="AO7" s="193"/>
      <c r="AP7" s="192"/>
      <c r="AQ7" s="193"/>
      <c r="AR7" s="193"/>
      <c r="AS7" s="158"/>
      <c r="AT7" s="192"/>
      <c r="AU7" s="158"/>
      <c r="AV7" s="158"/>
      <c r="AW7" s="158"/>
      <c r="AX7" s="158"/>
      <c r="AY7" s="160"/>
      <c r="AZ7" s="163"/>
      <c r="BA7" s="163"/>
      <c r="BB7" s="163"/>
      <c r="BC7" s="163"/>
      <c r="BD7" s="163"/>
      <c r="BE7" s="163"/>
      <c r="BF7" s="163"/>
      <c r="BG7" s="163"/>
      <c r="BH7" s="163"/>
      <c r="BK7" s="209"/>
      <c r="BL7" s="62"/>
      <c r="BM7" s="63"/>
      <c r="BN7" s="63"/>
      <c r="BO7" s="63"/>
      <c r="BP7" s="63"/>
      <c r="BQ7" s="63"/>
      <c r="BR7" s="63"/>
      <c r="BS7" s="24"/>
    </row>
    <row r="8" spans="1:79" s="94" customFormat="1" ht="87" customHeight="1" thickBot="1" x14ac:dyDescent="0.3">
      <c r="A8" s="266"/>
      <c r="B8" s="266"/>
      <c r="C8" s="266"/>
      <c r="D8" s="266"/>
      <c r="E8" s="225" t="s">
        <v>205</v>
      </c>
      <c r="F8" s="226" t="s">
        <v>220</v>
      </c>
      <c r="G8" s="192"/>
      <c r="H8" s="227" t="s">
        <v>1040</v>
      </c>
      <c r="I8" s="189" t="s">
        <v>208</v>
      </c>
      <c r="J8" s="194" t="s">
        <v>209</v>
      </c>
      <c r="K8" s="197" t="s">
        <v>1004</v>
      </c>
      <c r="L8" s="195" t="s">
        <v>448</v>
      </c>
      <c r="M8" s="195" t="s">
        <v>1005</v>
      </c>
      <c r="N8" s="195" t="s">
        <v>1006</v>
      </c>
      <c r="O8" s="194" t="s">
        <v>247</v>
      </c>
      <c r="P8" s="193">
        <f>IF(O8="","",IF(O8="BAJO",0,IF(O8="MEDIO",2,IF(O8="ALTO",6,IF(O8="MUY ALTO",10,)))))</f>
        <v>0</v>
      </c>
      <c r="Q8" s="192" t="s">
        <v>267</v>
      </c>
      <c r="R8" s="193">
        <f>IF(Q8="","",IF(Q8="Esporadica",1,IF(Q8="Ocasional",2,IF(Q8="Frecuente",3,IF(Q8="Continua",4,)))))</f>
        <v>0</v>
      </c>
      <c r="S8" s="193">
        <f>IF(P8="","",IF(P8=0,0,IF(P8&gt;=1,+P8*R8)))</f>
        <v>0</v>
      </c>
      <c r="T8" s="158" t="str">
        <f>IF(S8="","",IF(S8&lt;=4,"Bajo",IF(S8&lt;=8,"Medio",IF(S8&lt;=20,"Alto",IF(S8&lt;=40,"Muy Alto")))))</f>
        <v>Bajo</v>
      </c>
      <c r="U8" s="192" t="s">
        <v>216</v>
      </c>
      <c r="V8" s="158">
        <f>IF(U8="","",IF(U8="Leve",10,IF(U8="Grave",25,IF(U8="Muy Grave",60,IF(U8="Mortal o catastrófico",100,)))))</f>
        <v>10</v>
      </c>
      <c r="W8" s="158">
        <f>IF(V8="","",IF(V8=0,"",IF(V8&gt;=1,+V8*S8,)))</f>
        <v>0</v>
      </c>
      <c r="X8" s="190" t="s">
        <v>222</v>
      </c>
      <c r="Y8" s="158" t="str">
        <f t="shared" ref="Y8:Y14" si="0">IF(W8="","",IF(W8&lt;=20,"IV",IF(W8&lt;=120,"III",IF(W8&lt;=500,"II",IF(W8&lt;=4000,"I",)))))</f>
        <v>IV</v>
      </c>
      <c r="Z8" s="160" t="str">
        <f t="shared" ref="Z8:Z18" si="1">IF(Y8="","",IF(Y8="I","No Aceptable",IF(Y8="II","Prioritario",IF(Y8="III","Mejorable",IF(Y8="IV","Aceptable",)))))</f>
        <v>Aceptable</v>
      </c>
      <c r="AA8" s="143">
        <v>1</v>
      </c>
      <c r="AB8" s="195"/>
      <c r="AC8" s="195"/>
      <c r="AD8" s="196" t="s">
        <v>223</v>
      </c>
      <c r="AE8" s="197" t="s">
        <v>224</v>
      </c>
      <c r="AF8" s="196" t="s">
        <v>218</v>
      </c>
      <c r="AG8" s="196" t="s">
        <v>218</v>
      </c>
      <c r="AH8" s="196" t="s">
        <v>1007</v>
      </c>
      <c r="AI8" s="197" t="s">
        <v>1008</v>
      </c>
      <c r="AJ8" s="198" t="s">
        <v>1009</v>
      </c>
      <c r="AK8" s="161"/>
      <c r="AL8" s="161"/>
      <c r="AM8" s="162"/>
      <c r="AN8" s="192"/>
      <c r="AO8" s="193"/>
      <c r="AP8" s="192"/>
      <c r="AQ8" s="193"/>
      <c r="AR8" s="193"/>
      <c r="AS8" s="158"/>
      <c r="AT8" s="192"/>
      <c r="AU8" s="158"/>
      <c r="AV8" s="158"/>
      <c r="AW8" s="158"/>
      <c r="AX8" s="158"/>
      <c r="AY8" s="160"/>
      <c r="AZ8" s="163"/>
      <c r="BA8" s="163"/>
      <c r="BB8" s="163"/>
      <c r="BC8" s="163"/>
      <c r="BD8" s="163"/>
      <c r="BE8" s="163"/>
      <c r="BF8" s="163"/>
      <c r="BG8" s="163"/>
      <c r="BH8" s="163"/>
      <c r="BK8" s="209"/>
      <c r="BL8" s="62"/>
      <c r="BM8" s="63"/>
      <c r="BN8" s="63"/>
      <c r="BO8" s="63"/>
      <c r="BP8" s="63"/>
      <c r="BQ8" s="63"/>
      <c r="BR8" s="63"/>
      <c r="BS8" s="24"/>
    </row>
    <row r="9" spans="1:79" s="164" customFormat="1" ht="126.75" customHeight="1" thickBot="1" x14ac:dyDescent="0.3">
      <c r="A9" s="266"/>
      <c r="B9" s="266"/>
      <c r="C9" s="266"/>
      <c r="D9" s="266"/>
      <c r="E9" s="156" t="s">
        <v>205</v>
      </c>
      <c r="F9" s="156" t="s">
        <v>225</v>
      </c>
      <c r="G9" s="159"/>
      <c r="H9" s="157" t="s">
        <v>226</v>
      </c>
      <c r="I9" s="189" t="s">
        <v>208</v>
      </c>
      <c r="J9" s="192" t="s">
        <v>227</v>
      </c>
      <c r="K9" s="156" t="s">
        <v>228</v>
      </c>
      <c r="L9" s="161" t="s">
        <v>229</v>
      </c>
      <c r="M9" s="161" t="s">
        <v>230</v>
      </c>
      <c r="N9" s="161" t="s">
        <v>231</v>
      </c>
      <c r="O9" s="192" t="s">
        <v>214</v>
      </c>
      <c r="P9" s="193">
        <f>IF(O9="","",IF(O9="BAJO",0,IF(O9="MEDIO",2,IF(O9="ALTO",6,IF(O9="MUY ALTO",10,)))))</f>
        <v>2</v>
      </c>
      <c r="Q9" s="192" t="s">
        <v>215</v>
      </c>
      <c r="R9" s="193">
        <f>IF(Q9="","",IF(Q9="Esporadica",1,IF(Q9="Ocasional",2,IF(Q9="Frecuente",3,IF(Q9="Continua",4,)))))</f>
        <v>3</v>
      </c>
      <c r="S9" s="193">
        <f>IF(P9="","",IF(P9=0,0,IF(P9&gt;=1,+P9*R9)))</f>
        <v>6</v>
      </c>
      <c r="T9" s="158" t="str">
        <f>IF(S9="","",IF(S9&lt;=4,"Bajo",IF(S9&lt;=8,"Medio",IF(S9&lt;=20,"Alto",IF(S9&lt;=40,"Muy Alto")))))</f>
        <v>Medio</v>
      </c>
      <c r="U9" s="192" t="s">
        <v>216</v>
      </c>
      <c r="V9" s="158">
        <f>IF(U9="","",IF(U9="Leve",10,IF(U9="Grave",25,IF(U9="Muy Grave",60,IF(U9="Mortal o catastrófico",100,)))))</f>
        <v>10</v>
      </c>
      <c r="W9" s="158">
        <f>IF(V9="","",IF(V9=0,"",IF(V9&gt;=1,+V9*S9,)))</f>
        <v>60</v>
      </c>
      <c r="X9" s="158" t="str">
        <f t="shared" ref="X9:X14" si="2">IF(W9="","",IF(W9&lt;=20,"Mantener las medidas de control existentes",IF(W9&lt;=120,"Mejorar si es posible justificar la intervención y su rentabilidad.",IF(W9&lt;=500,"Corregir y adoptar medidas de control de inmediato si NR es igual o mayor a 360 debe suspender las actividades",IF(W9&lt;=4000,"Situación crítica Suspender actividades hasta que el riesgo sea controlado",)))))</f>
        <v>Mejorar si es posible justificar la intervención y su rentabilidad.</v>
      </c>
      <c r="Y9" s="158" t="str">
        <f t="shared" si="0"/>
        <v>III</v>
      </c>
      <c r="Z9" s="160" t="str">
        <f t="shared" si="1"/>
        <v>Mejorable</v>
      </c>
      <c r="AA9" s="143">
        <v>1</v>
      </c>
      <c r="AB9" s="161"/>
      <c r="AC9" s="161"/>
      <c r="AD9" s="156" t="s">
        <v>232</v>
      </c>
      <c r="AE9" s="192" t="s">
        <v>205</v>
      </c>
      <c r="AF9" s="161" t="s">
        <v>218</v>
      </c>
      <c r="AG9" s="161" t="s">
        <v>218</v>
      </c>
      <c r="AH9" s="161" t="s">
        <v>218</v>
      </c>
      <c r="AI9" s="161" t="s">
        <v>233</v>
      </c>
      <c r="AJ9" s="161" t="s">
        <v>219</v>
      </c>
      <c r="AK9" s="301"/>
      <c r="AL9" s="301"/>
      <c r="AM9" s="162"/>
      <c r="AN9" s="192"/>
      <c r="AO9" s="193"/>
      <c r="AP9" s="192"/>
      <c r="AQ9" s="193"/>
      <c r="AR9" s="193"/>
      <c r="AS9" s="158"/>
      <c r="AT9" s="192"/>
      <c r="AU9" s="158"/>
      <c r="AV9" s="158"/>
      <c r="AW9" s="158"/>
      <c r="AX9" s="158"/>
      <c r="AY9" s="160"/>
      <c r="AZ9" s="163"/>
      <c r="BA9" s="163"/>
      <c r="BB9" s="163"/>
      <c r="BC9" s="163"/>
      <c r="BD9" s="163"/>
      <c r="BE9" s="163"/>
      <c r="BF9" s="163"/>
      <c r="BG9" s="163"/>
      <c r="BH9" s="163"/>
      <c r="BK9" s="165"/>
      <c r="BL9" s="166"/>
      <c r="BM9" s="167"/>
      <c r="BN9" s="167"/>
      <c r="BO9" s="167"/>
      <c r="BP9" s="167"/>
      <c r="BQ9" s="167"/>
      <c r="BR9" s="167"/>
      <c r="BS9" s="168"/>
    </row>
    <row r="10" spans="1:79" s="164" customFormat="1" ht="87.75" customHeight="1" thickBot="1" x14ac:dyDescent="0.3">
      <c r="A10" s="266"/>
      <c r="B10" s="266"/>
      <c r="C10" s="266"/>
      <c r="D10" s="266"/>
      <c r="E10" s="156" t="s">
        <v>205</v>
      </c>
      <c r="F10" s="156" t="s">
        <v>234</v>
      </c>
      <c r="G10" s="192"/>
      <c r="H10" s="157" t="s">
        <v>235</v>
      </c>
      <c r="I10" s="189" t="s">
        <v>208</v>
      </c>
      <c r="J10" s="192" t="s">
        <v>209</v>
      </c>
      <c r="K10" s="156" t="s">
        <v>236</v>
      </c>
      <c r="L10" s="161" t="s">
        <v>218</v>
      </c>
      <c r="M10" s="161" t="s">
        <v>237</v>
      </c>
      <c r="N10" s="161" t="s">
        <v>218</v>
      </c>
      <c r="O10" s="192" t="s">
        <v>247</v>
      </c>
      <c r="P10" s="193">
        <f>IF(O10="","",IF(O10="BAJO",0,IF(O10="MEDIO",2,IF(O10="ALTO",6,IF(O10="MUY ALTO",10,)))))</f>
        <v>0</v>
      </c>
      <c r="Q10" s="192" t="s">
        <v>267</v>
      </c>
      <c r="R10" s="193">
        <f>IF(Q10="","",IF(Q10="Esporadica",1,IF(Q10="Ocasional",2,IF(Q10="Frecuente",3,IF(Q10="Continua",4,)))))</f>
        <v>0</v>
      </c>
      <c r="S10" s="193">
        <f>IF(P10="","",IF(P10=0,0,IF(P10&gt;=1,+P10*R10)))</f>
        <v>0</v>
      </c>
      <c r="T10" s="158" t="str">
        <f>IF(S10="","",IF(S10&lt;=4,"Bajo",IF(S10&lt;=8,"Medio",IF(S10&lt;=20,"Alto",IF(S10&lt;=40,"Muy Alto")))))</f>
        <v>Bajo</v>
      </c>
      <c r="U10" s="192" t="s">
        <v>216</v>
      </c>
      <c r="V10" s="158">
        <f>IF(U10="","",IF(U10="Leve",10,IF(U10="Grave",25,IF(U10="Muy Grave",60,IF(U10="Mortal o catastrófico",100,)))))</f>
        <v>10</v>
      </c>
      <c r="W10" s="158">
        <f>IF(V10="","",IF(V10=0,"",IF(V10&gt;=1,+V10*S10,)))</f>
        <v>0</v>
      </c>
      <c r="X10" s="158" t="str">
        <f t="shared" si="2"/>
        <v>Mantener las medidas de control existentes</v>
      </c>
      <c r="Y10" s="158" t="str">
        <f t="shared" si="0"/>
        <v>IV</v>
      </c>
      <c r="Z10" s="160" t="str">
        <f t="shared" si="1"/>
        <v>Aceptable</v>
      </c>
      <c r="AA10" s="143">
        <v>1</v>
      </c>
      <c r="AB10" s="161"/>
      <c r="AC10" s="161"/>
      <c r="AD10" s="156" t="s">
        <v>239</v>
      </c>
      <c r="AE10" s="192" t="s">
        <v>205</v>
      </c>
      <c r="AF10" s="161" t="s">
        <v>218</v>
      </c>
      <c r="AG10" s="161" t="s">
        <v>240</v>
      </c>
      <c r="AH10" s="161" t="s">
        <v>218</v>
      </c>
      <c r="AI10" s="161" t="s">
        <v>241</v>
      </c>
      <c r="AJ10" s="161" t="s">
        <v>242</v>
      </c>
      <c r="AK10" s="300"/>
      <c r="AL10" s="300"/>
      <c r="AM10" s="162"/>
      <c r="AN10" s="192"/>
      <c r="AO10" s="193"/>
      <c r="AP10" s="192"/>
      <c r="AQ10" s="193"/>
      <c r="AR10" s="193"/>
      <c r="AS10" s="158"/>
      <c r="AT10" s="192"/>
      <c r="AU10" s="158"/>
      <c r="AV10" s="158"/>
      <c r="AW10" s="158"/>
      <c r="AX10" s="158"/>
      <c r="AY10" s="160"/>
      <c r="AZ10" s="163"/>
      <c r="BA10" s="163"/>
      <c r="BB10" s="163"/>
      <c r="BC10" s="163"/>
      <c r="BD10" s="163"/>
      <c r="BE10" s="163"/>
      <c r="BF10" s="163"/>
      <c r="BG10" s="163"/>
      <c r="BH10" s="163"/>
      <c r="BK10" s="165"/>
      <c r="BL10" s="166"/>
      <c r="BM10" s="167"/>
      <c r="BN10" s="167"/>
      <c r="BO10" s="167"/>
      <c r="BP10" s="167"/>
      <c r="BQ10" s="167"/>
      <c r="BR10" s="167"/>
      <c r="BS10" s="168"/>
    </row>
    <row r="11" spans="1:79" ht="78.75" customHeight="1" thickBot="1" x14ac:dyDescent="0.25">
      <c r="A11" s="266"/>
      <c r="B11" s="266"/>
      <c r="C11" s="266"/>
      <c r="D11" s="266"/>
      <c r="E11" s="143" t="s">
        <v>205</v>
      </c>
      <c r="F11" s="156" t="s">
        <v>243</v>
      </c>
      <c r="G11" s="192"/>
      <c r="H11" s="157" t="s">
        <v>244</v>
      </c>
      <c r="I11" s="189" t="s">
        <v>208</v>
      </c>
      <c r="J11" s="192" t="s">
        <v>227</v>
      </c>
      <c r="K11" s="156" t="s">
        <v>1050</v>
      </c>
      <c r="L11" s="161" t="s">
        <v>218</v>
      </c>
      <c r="M11" s="161" t="s">
        <v>218</v>
      </c>
      <c r="N11" s="157" t="s">
        <v>246</v>
      </c>
      <c r="O11" s="192" t="s">
        <v>247</v>
      </c>
      <c r="P11" s="193">
        <f>IF(O11="","",IF(O11="BAJO",0,IF(O11="MEDIO",2,IF(O11="ALTO",6,IF(O11="MUY ALTO",10,)))))</f>
        <v>0</v>
      </c>
      <c r="Q11" s="192" t="s">
        <v>267</v>
      </c>
      <c r="R11" s="193">
        <f>IF(Q11="","",IF(Q11="Esporadica",1,IF(Q11="Ocasional",2,IF(Q11="Frecuente",3,IF(Q11="Continua",4,)))))</f>
        <v>0</v>
      </c>
      <c r="S11" s="193">
        <f>IF(P11="","",IF(P11=0,0,IF(P11&gt;=1,+P11*R11)))</f>
        <v>0</v>
      </c>
      <c r="T11" s="158" t="str">
        <f>IF(S11="","",IF(S11&lt;=4,"Bajo",IF(S11&lt;=8,"Medio",IF(S11&lt;=20,"Alto",IF(S11&lt;=40,"Muy Alto")))))</f>
        <v>Bajo</v>
      </c>
      <c r="U11" s="192" t="s">
        <v>216</v>
      </c>
      <c r="V11" s="158">
        <f>IF(U11="","",IF(U11="Leve",10,IF(U11="Grave",25,IF(U11="Muy Grave",60,IF(U11="Mortal o catastrófico",100,)))))</f>
        <v>10</v>
      </c>
      <c r="W11" s="158">
        <f>IF(V11="","",IF(V11=0,"",IF(V11&gt;=1,+V11*S11,)))</f>
        <v>0</v>
      </c>
      <c r="X11" s="158" t="str">
        <f t="shared" si="2"/>
        <v>Mantener las medidas de control existentes</v>
      </c>
      <c r="Y11" s="158" t="str">
        <f t="shared" si="0"/>
        <v>IV</v>
      </c>
      <c r="Z11" s="160" t="str">
        <f t="shared" si="1"/>
        <v>Aceptable</v>
      </c>
      <c r="AA11" s="143">
        <v>1</v>
      </c>
      <c r="AB11" s="125"/>
      <c r="AC11" s="125"/>
      <c r="AD11" s="156" t="s">
        <v>249</v>
      </c>
      <c r="AE11" s="192" t="s">
        <v>205</v>
      </c>
      <c r="AF11" s="161" t="s">
        <v>218</v>
      </c>
      <c r="AG11" s="161" t="s">
        <v>218</v>
      </c>
      <c r="AH11" s="161" t="s">
        <v>218</v>
      </c>
      <c r="AI11" s="161" t="s">
        <v>1051</v>
      </c>
      <c r="AJ11" s="161" t="s">
        <v>242</v>
      </c>
      <c r="AK11" s="312"/>
      <c r="AL11" s="312"/>
      <c r="AM11" s="187"/>
      <c r="AN11" s="182"/>
      <c r="AO11" s="183"/>
      <c r="AP11" s="182"/>
      <c r="AQ11" s="183"/>
      <c r="AR11" s="183"/>
      <c r="AS11" s="184"/>
      <c r="AT11" s="182"/>
      <c r="AU11" s="184"/>
      <c r="AV11" s="184"/>
      <c r="AW11" s="184"/>
      <c r="AX11" s="184"/>
      <c r="AY11" s="185"/>
      <c r="AZ11" s="186"/>
      <c r="BA11" s="186"/>
      <c r="BB11" s="186"/>
      <c r="BC11" s="186"/>
      <c r="BD11" s="186"/>
      <c r="BE11" s="186"/>
      <c r="BF11" s="186"/>
      <c r="BG11" s="186"/>
      <c r="BH11" s="186"/>
      <c r="BK11" s="209"/>
      <c r="BL11" s="62"/>
      <c r="BM11" s="63"/>
      <c r="BN11" s="63"/>
      <c r="BO11" s="63"/>
      <c r="BP11" s="63"/>
      <c r="BQ11" s="63"/>
      <c r="BR11" s="63"/>
      <c r="BS11" s="24"/>
    </row>
    <row r="12" spans="1:79" s="94" customFormat="1" ht="111" customHeight="1" thickBot="1" x14ac:dyDescent="0.3">
      <c r="A12" s="266"/>
      <c r="B12" s="267"/>
      <c r="C12" s="266"/>
      <c r="D12" s="266"/>
      <c r="E12" s="156" t="s">
        <v>205</v>
      </c>
      <c r="F12" s="156" t="s">
        <v>263</v>
      </c>
      <c r="G12" s="192"/>
      <c r="H12" s="169" t="s">
        <v>1032</v>
      </c>
      <c r="I12" s="189" t="s">
        <v>208</v>
      </c>
      <c r="J12" s="192" t="s">
        <v>221</v>
      </c>
      <c r="K12" s="156" t="s">
        <v>265</v>
      </c>
      <c r="L12" s="161" t="s">
        <v>218</v>
      </c>
      <c r="M12" s="161" t="s">
        <v>266</v>
      </c>
      <c r="N12" s="161" t="s">
        <v>218</v>
      </c>
      <c r="O12" s="192" t="s">
        <v>214</v>
      </c>
      <c r="P12" s="193">
        <f t="shared" ref="P12:P14" si="3">IF(O12="","",IF(O12="BAJO",0,IF(O12="MEDIO",2,IF(O12="ALTO",6,IF(O12="MUY ALTO",10,)))))</f>
        <v>2</v>
      </c>
      <c r="Q12" s="192" t="s">
        <v>267</v>
      </c>
      <c r="R12" s="193">
        <f t="shared" ref="R12:R14" si="4">IF(Q12="","",IF(Q12="Esporadica",1,IF(Q12="Ocasional",2,IF(Q12="Frecuente",3,IF(Q12="Continua",4,)))))</f>
        <v>0</v>
      </c>
      <c r="S12" s="193">
        <f t="shared" ref="S12:S14" si="5">IF(P12="","",IF(P12=0,0,IF(P12&gt;=1,+P12*R12)))</f>
        <v>0</v>
      </c>
      <c r="T12" s="158" t="str">
        <f t="shared" ref="T12:T13" si="6">IF(S12="","",IF(S12&lt;=4,"Bajo",IF(S12&lt;=8,"Medio",IF(S12&lt;=20,"Alto",IF(S12&lt;=40,"Muy Alto")))))</f>
        <v>Bajo</v>
      </c>
      <c r="U12" s="192" t="s">
        <v>238</v>
      </c>
      <c r="V12" s="158">
        <f t="shared" ref="V12:V14" si="7">IF(U12="","",IF(U12="Leve",10,IF(U12="Grave",25,IF(U12="Muy Grave",60,IF(U12="Mortal o catastrófico",100,)))))</f>
        <v>25</v>
      </c>
      <c r="W12" s="158">
        <f t="shared" ref="W12:W14" si="8">IF(V12="","",IF(V12=0,"",IF(V12&gt;=1,+V12*S12,)))</f>
        <v>0</v>
      </c>
      <c r="X12" s="158" t="str">
        <f t="shared" si="2"/>
        <v>Mantener las medidas de control existentes</v>
      </c>
      <c r="Y12" s="158" t="str">
        <f t="shared" si="0"/>
        <v>IV</v>
      </c>
      <c r="Z12" s="160" t="str">
        <f t="shared" si="1"/>
        <v>Aceptable</v>
      </c>
      <c r="AA12" s="143">
        <v>1</v>
      </c>
      <c r="AB12" s="161"/>
      <c r="AC12" s="161"/>
      <c r="AD12" s="143" t="s">
        <v>269</v>
      </c>
      <c r="AE12" s="192" t="s">
        <v>205</v>
      </c>
      <c r="AF12" s="161" t="s">
        <v>270</v>
      </c>
      <c r="AG12" s="161" t="s">
        <v>270</v>
      </c>
      <c r="AH12" s="161" t="s">
        <v>218</v>
      </c>
      <c r="AI12" s="161" t="s">
        <v>1029</v>
      </c>
      <c r="AJ12" s="161" t="s">
        <v>242</v>
      </c>
      <c r="AK12" s="313"/>
      <c r="AL12" s="314"/>
      <c r="AM12" s="162"/>
      <c r="AN12" s="192"/>
      <c r="AO12" s="193"/>
      <c r="AP12" s="192"/>
      <c r="AQ12" s="193"/>
      <c r="AR12" s="193"/>
      <c r="AS12" s="158"/>
      <c r="AT12" s="192"/>
      <c r="AU12" s="158"/>
      <c r="AV12" s="158"/>
      <c r="AW12" s="158"/>
      <c r="AX12" s="158"/>
      <c r="AY12" s="160"/>
      <c r="AZ12" s="163"/>
      <c r="BA12" s="163"/>
      <c r="BB12" s="163"/>
      <c r="BC12" s="163"/>
      <c r="BD12" s="163"/>
      <c r="BE12" s="163"/>
      <c r="BF12" s="163"/>
      <c r="BG12" s="163"/>
      <c r="BH12" s="163"/>
      <c r="BK12" s="224"/>
      <c r="BL12" s="62"/>
      <c r="BM12" s="63"/>
      <c r="BN12" s="63"/>
      <c r="BO12" s="63"/>
      <c r="BP12" s="63"/>
      <c r="BQ12" s="63"/>
      <c r="BR12" s="63"/>
      <c r="BS12" s="24"/>
    </row>
    <row r="13" spans="1:79" s="94" customFormat="1" ht="90.75" customHeight="1" thickBot="1" x14ac:dyDescent="0.3">
      <c r="A13" s="265" t="s">
        <v>272</v>
      </c>
      <c r="B13" s="265" t="s">
        <v>1036</v>
      </c>
      <c r="C13" s="265" t="s">
        <v>1037</v>
      </c>
      <c r="D13" s="265" t="s">
        <v>1012</v>
      </c>
      <c r="E13" s="192" t="s">
        <v>205</v>
      </c>
      <c r="F13" s="192" t="s">
        <v>234</v>
      </c>
      <c r="G13" s="192"/>
      <c r="H13" s="192" t="s">
        <v>273</v>
      </c>
      <c r="I13" s="189" t="s">
        <v>208</v>
      </c>
      <c r="J13" s="192" t="s">
        <v>209</v>
      </c>
      <c r="K13" s="156" t="s">
        <v>1052</v>
      </c>
      <c r="L13" s="161" t="s">
        <v>1013</v>
      </c>
      <c r="M13" s="161" t="s">
        <v>218</v>
      </c>
      <c r="N13" s="161" t="s">
        <v>276</v>
      </c>
      <c r="O13" s="192" t="s">
        <v>247</v>
      </c>
      <c r="P13" s="193">
        <f t="shared" si="3"/>
        <v>0</v>
      </c>
      <c r="Q13" s="192" t="s">
        <v>215</v>
      </c>
      <c r="R13" s="193">
        <f t="shared" si="4"/>
        <v>3</v>
      </c>
      <c r="S13" s="193">
        <f t="shared" si="5"/>
        <v>0</v>
      </c>
      <c r="T13" s="158" t="str">
        <f t="shared" si="6"/>
        <v>Bajo</v>
      </c>
      <c r="U13" s="192" t="s">
        <v>216</v>
      </c>
      <c r="V13" s="158">
        <f t="shared" si="7"/>
        <v>10</v>
      </c>
      <c r="W13" s="158">
        <f t="shared" si="8"/>
        <v>0</v>
      </c>
      <c r="X13" s="158" t="str">
        <f t="shared" si="2"/>
        <v>Mantener las medidas de control existentes</v>
      </c>
      <c r="Y13" s="158" t="str">
        <f t="shared" si="0"/>
        <v>IV</v>
      </c>
      <c r="Z13" s="160" t="str">
        <f t="shared" si="1"/>
        <v>Aceptable</v>
      </c>
      <c r="AA13" s="143">
        <v>1</v>
      </c>
      <c r="AB13" s="161"/>
      <c r="AC13" s="161"/>
      <c r="AD13" s="170" t="s">
        <v>277</v>
      </c>
      <c r="AE13" s="192" t="s">
        <v>205</v>
      </c>
      <c r="AF13" s="161" t="s">
        <v>218</v>
      </c>
      <c r="AG13" s="161" t="s">
        <v>218</v>
      </c>
      <c r="AH13" s="161" t="s">
        <v>278</v>
      </c>
      <c r="AI13" s="161" t="s">
        <v>1014</v>
      </c>
      <c r="AJ13" s="161" t="s">
        <v>242</v>
      </c>
      <c r="AK13" s="300"/>
      <c r="AL13" s="300"/>
      <c r="AM13" s="162"/>
      <c r="AN13" s="192"/>
      <c r="AO13" s="193"/>
      <c r="AP13" s="192"/>
      <c r="AQ13" s="193"/>
      <c r="AR13" s="193"/>
      <c r="AS13" s="158"/>
      <c r="AT13" s="192"/>
      <c r="AU13" s="158"/>
      <c r="AV13" s="158"/>
      <c r="AW13" s="158"/>
      <c r="AX13" s="158"/>
      <c r="AY13" s="160"/>
      <c r="AZ13" s="163"/>
      <c r="BA13" s="163"/>
      <c r="BB13" s="163"/>
      <c r="BC13" s="163"/>
      <c r="BD13" s="163"/>
      <c r="BE13" s="163"/>
      <c r="BF13" s="163"/>
      <c r="BG13" s="163"/>
      <c r="BH13" s="163"/>
      <c r="BL13" s="62"/>
      <c r="BM13" s="63"/>
      <c r="BN13" s="63"/>
      <c r="BO13" s="63"/>
      <c r="BP13" s="63"/>
      <c r="BQ13" s="63"/>
      <c r="BR13" s="63"/>
      <c r="BS13" s="24"/>
    </row>
    <row r="14" spans="1:79" s="94" customFormat="1" ht="78.75" customHeight="1" thickBot="1" x14ac:dyDescent="0.3">
      <c r="A14" s="266"/>
      <c r="B14" s="266"/>
      <c r="C14" s="266"/>
      <c r="D14" s="266"/>
      <c r="E14" s="192" t="s">
        <v>205</v>
      </c>
      <c r="F14" s="192" t="s">
        <v>280</v>
      </c>
      <c r="G14" s="192"/>
      <c r="H14" s="192" t="s">
        <v>1015</v>
      </c>
      <c r="I14" s="189" t="s">
        <v>208</v>
      </c>
      <c r="J14" s="192" t="s">
        <v>227</v>
      </c>
      <c r="K14" s="156" t="s">
        <v>282</v>
      </c>
      <c r="L14" s="161" t="s">
        <v>1016</v>
      </c>
      <c r="M14" s="161" t="s">
        <v>218</v>
      </c>
      <c r="N14" s="161" t="s">
        <v>218</v>
      </c>
      <c r="O14" s="192" t="s">
        <v>247</v>
      </c>
      <c r="P14" s="193">
        <f t="shared" si="3"/>
        <v>0</v>
      </c>
      <c r="Q14" s="192" t="s">
        <v>215</v>
      </c>
      <c r="R14" s="193">
        <f t="shared" si="4"/>
        <v>3</v>
      </c>
      <c r="S14" s="193">
        <f t="shared" si="5"/>
        <v>0</v>
      </c>
      <c r="T14" s="158" t="s">
        <v>23</v>
      </c>
      <c r="U14" s="192" t="s">
        <v>216</v>
      </c>
      <c r="V14" s="158">
        <f t="shared" si="7"/>
        <v>10</v>
      </c>
      <c r="W14" s="158">
        <f t="shared" si="8"/>
        <v>0</v>
      </c>
      <c r="X14" s="158" t="str">
        <f t="shared" si="2"/>
        <v>Mantener las medidas de control existentes</v>
      </c>
      <c r="Y14" s="158" t="str">
        <f t="shared" si="0"/>
        <v>IV</v>
      </c>
      <c r="Z14" s="160" t="str">
        <f t="shared" si="1"/>
        <v>Aceptable</v>
      </c>
      <c r="AA14" s="143">
        <v>1</v>
      </c>
      <c r="AB14" s="161"/>
      <c r="AC14" s="161"/>
      <c r="AD14" s="170" t="s">
        <v>284</v>
      </c>
      <c r="AE14" s="192" t="s">
        <v>205</v>
      </c>
      <c r="AF14" s="161" t="s">
        <v>218</v>
      </c>
      <c r="AG14" s="161" t="s">
        <v>218</v>
      </c>
      <c r="AH14" s="161" t="s">
        <v>285</v>
      </c>
      <c r="AI14" s="161" t="s">
        <v>286</v>
      </c>
      <c r="AJ14" s="161" t="s">
        <v>242</v>
      </c>
      <c r="AK14" s="161"/>
      <c r="AL14" s="161"/>
      <c r="AM14" s="162"/>
      <c r="AN14" s="192"/>
      <c r="AO14" s="193"/>
      <c r="AP14" s="192"/>
      <c r="AQ14" s="193"/>
      <c r="AR14" s="193"/>
      <c r="AS14" s="158"/>
      <c r="AT14" s="192"/>
      <c r="AU14" s="158"/>
      <c r="AV14" s="158"/>
      <c r="AW14" s="158"/>
      <c r="AX14" s="158"/>
      <c r="AY14" s="160"/>
      <c r="AZ14" s="163"/>
      <c r="BA14" s="163"/>
      <c r="BB14" s="163"/>
      <c r="BC14" s="163"/>
      <c r="BD14" s="163"/>
      <c r="BE14" s="163"/>
      <c r="BF14" s="163"/>
      <c r="BG14" s="163"/>
      <c r="BH14" s="163"/>
      <c r="BL14" s="62"/>
      <c r="BM14" s="63"/>
      <c r="BN14" s="63"/>
      <c r="BO14" s="63"/>
      <c r="BP14" s="63"/>
      <c r="BQ14" s="63"/>
      <c r="BR14" s="63"/>
      <c r="BS14" s="24"/>
    </row>
    <row r="15" spans="1:79" s="94" customFormat="1" ht="78.75" customHeight="1" thickBot="1" x14ac:dyDescent="0.3">
      <c r="A15" s="266"/>
      <c r="B15" s="266"/>
      <c r="C15" s="266"/>
      <c r="D15" s="266"/>
      <c r="E15" s="192" t="s">
        <v>205</v>
      </c>
      <c r="F15" s="192" t="s">
        <v>225</v>
      </c>
      <c r="G15" s="192"/>
      <c r="H15" s="227" t="s">
        <v>1040</v>
      </c>
      <c r="I15" s="189" t="s">
        <v>208</v>
      </c>
      <c r="J15" s="194" t="s">
        <v>209</v>
      </c>
      <c r="K15" s="197" t="s">
        <v>1004</v>
      </c>
      <c r="L15" s="195" t="s">
        <v>448</v>
      </c>
      <c r="M15" s="195" t="s">
        <v>1005</v>
      </c>
      <c r="N15" s="195" t="s">
        <v>1006</v>
      </c>
      <c r="O15" s="194" t="s">
        <v>247</v>
      </c>
      <c r="P15" s="193">
        <f t="shared" ref="P15:P35" si="9">IF(O15="","",IF(O15="BAJO",0,IF(O15="MEDIO",2,IF(O15="ALTO",6,IF(O15="MUY ALTO",10,)))))</f>
        <v>0</v>
      </c>
      <c r="Q15" s="192" t="s">
        <v>267</v>
      </c>
      <c r="R15" s="193">
        <f t="shared" ref="R15:R35" si="10">IF(Q15="","",IF(Q15="Esporadica",1,IF(Q15="Ocasional",2,IF(Q15="Frecuente",3,IF(Q15="Continua",4,)))))</f>
        <v>0</v>
      </c>
      <c r="S15" s="193">
        <f t="shared" ref="S15:S35" si="11">IF(P15="","",IF(P15=0,0,IF(P15&gt;=1,+P15*R15)))</f>
        <v>0</v>
      </c>
      <c r="T15" s="158" t="s">
        <v>21</v>
      </c>
      <c r="U15" s="192" t="s">
        <v>216</v>
      </c>
      <c r="V15" s="158">
        <f t="shared" ref="V15:V35" si="12">IF(U15="","",IF(U15="Leve",10,IF(U15="Grave",25,IF(U15="Muy Grave",60,IF(U15="Mortal o catastrófico",100,)))))</f>
        <v>10</v>
      </c>
      <c r="W15" s="158">
        <f t="shared" ref="W15:W35" si="13">IF(V15="","",IF(V15=0,"",IF(V15&gt;=1,+V15*S15,)))</f>
        <v>0</v>
      </c>
      <c r="X15" s="158" t="str">
        <f t="shared" ref="X15:X35" si="14">IF(W15="","",IF(W15&lt;=20,"Mantener las medidas de control existentes",IF(W15&lt;=120,"Mejorar si es posible justificar la intervención y su rentabilidad.",IF(W15&lt;=500,"Corregir y adoptar medidas de control de inmediato si NR es igual o mayor a 360 debe suspender las actividades",IF(W15&lt;=4000,"Situación crítica Suspender actividades hasta que el riesgo sea controlado",)))))</f>
        <v>Mantener las medidas de control existentes</v>
      </c>
      <c r="Y15" s="158" t="str">
        <f t="shared" ref="Y15:Y35" si="15">IF(W15="","",IF(W15&lt;=20,"IV",IF(W15&lt;=120,"III",IF(W15&lt;=500,"II",IF(W15&lt;=4000,"I",)))))</f>
        <v>IV</v>
      </c>
      <c r="Z15" s="160" t="str">
        <f t="shared" si="1"/>
        <v>Aceptable</v>
      </c>
      <c r="AA15" s="143">
        <v>1</v>
      </c>
      <c r="AB15" s="195"/>
      <c r="AC15" s="195"/>
      <c r="AD15" s="196" t="s">
        <v>1017</v>
      </c>
      <c r="AE15" s="197" t="s">
        <v>224</v>
      </c>
      <c r="AF15" s="196" t="s">
        <v>218</v>
      </c>
      <c r="AG15" s="196" t="s">
        <v>218</v>
      </c>
      <c r="AH15" s="196" t="s">
        <v>1007</v>
      </c>
      <c r="AI15" s="197" t="s">
        <v>1008</v>
      </c>
      <c r="AJ15" s="198" t="s">
        <v>1009</v>
      </c>
      <c r="AK15" s="161"/>
      <c r="AL15" s="161"/>
      <c r="AM15" s="162"/>
      <c r="AN15" s="192"/>
      <c r="AO15" s="193"/>
      <c r="AP15" s="192"/>
      <c r="AQ15" s="193"/>
      <c r="AR15" s="193"/>
      <c r="AS15" s="158"/>
      <c r="AT15" s="192"/>
      <c r="AU15" s="158"/>
      <c r="AV15" s="158"/>
      <c r="AW15" s="158"/>
      <c r="AX15" s="158"/>
      <c r="AY15" s="160"/>
      <c r="AZ15" s="163"/>
      <c r="BA15" s="163"/>
      <c r="BB15" s="163"/>
      <c r="BC15" s="163"/>
      <c r="BD15" s="163"/>
      <c r="BE15" s="163"/>
      <c r="BF15" s="163"/>
      <c r="BG15" s="163"/>
      <c r="BH15" s="163"/>
      <c r="BL15" s="62"/>
      <c r="BM15" s="63"/>
      <c r="BN15" s="63"/>
      <c r="BO15" s="63"/>
      <c r="BP15" s="63"/>
      <c r="BQ15" s="63"/>
      <c r="BR15" s="63"/>
      <c r="BS15" s="24"/>
    </row>
    <row r="16" spans="1:79" s="94" customFormat="1" ht="150" customHeight="1" thickBot="1" x14ac:dyDescent="0.3">
      <c r="A16" s="266"/>
      <c r="B16" s="266"/>
      <c r="C16" s="266"/>
      <c r="D16" s="266"/>
      <c r="E16" s="192" t="s">
        <v>205</v>
      </c>
      <c r="F16" s="192" t="s">
        <v>243</v>
      </c>
      <c r="G16" s="192"/>
      <c r="H16" s="192" t="s">
        <v>1053</v>
      </c>
      <c r="I16" s="189" t="s">
        <v>208</v>
      </c>
      <c r="J16" s="192" t="s">
        <v>209</v>
      </c>
      <c r="K16" s="156" t="s">
        <v>288</v>
      </c>
      <c r="L16" s="161" t="s">
        <v>218</v>
      </c>
      <c r="M16" s="161" t="s">
        <v>218</v>
      </c>
      <c r="N16" s="157" t="s">
        <v>289</v>
      </c>
      <c r="O16" s="192" t="s">
        <v>247</v>
      </c>
      <c r="P16" s="193">
        <f t="shared" si="9"/>
        <v>0</v>
      </c>
      <c r="Q16" s="192" t="s">
        <v>267</v>
      </c>
      <c r="R16" s="193">
        <f t="shared" si="10"/>
        <v>0</v>
      </c>
      <c r="S16" s="193">
        <f t="shared" si="11"/>
        <v>0</v>
      </c>
      <c r="T16" s="158" t="s">
        <v>23</v>
      </c>
      <c r="U16" s="192" t="s">
        <v>216</v>
      </c>
      <c r="V16" s="158">
        <f t="shared" si="12"/>
        <v>10</v>
      </c>
      <c r="W16" s="158">
        <f t="shared" si="13"/>
        <v>0</v>
      </c>
      <c r="X16" s="158" t="str">
        <f t="shared" si="14"/>
        <v>Mantener las medidas de control existentes</v>
      </c>
      <c r="Y16" s="158" t="str">
        <f t="shared" si="15"/>
        <v>IV</v>
      </c>
      <c r="Z16" s="160" t="str">
        <f t="shared" si="1"/>
        <v>Aceptable</v>
      </c>
      <c r="AA16" s="143">
        <v>13</v>
      </c>
      <c r="AB16" s="161"/>
      <c r="AC16" s="161"/>
      <c r="AD16" s="170" t="s">
        <v>290</v>
      </c>
      <c r="AE16" s="192" t="s">
        <v>205</v>
      </c>
      <c r="AF16" s="161" t="s">
        <v>218</v>
      </c>
      <c r="AG16" s="161" t="s">
        <v>218</v>
      </c>
      <c r="AH16" s="161" t="s">
        <v>218</v>
      </c>
      <c r="AI16" s="161" t="s">
        <v>291</v>
      </c>
      <c r="AJ16" s="161" t="s">
        <v>242</v>
      </c>
      <c r="AK16" s="300"/>
      <c r="AL16" s="300"/>
      <c r="AM16" s="162"/>
      <c r="AN16" s="192"/>
      <c r="AO16" s="193"/>
      <c r="AP16" s="192"/>
      <c r="AQ16" s="193"/>
      <c r="AR16" s="193"/>
      <c r="AS16" s="158"/>
      <c r="AT16" s="192"/>
      <c r="AU16" s="158"/>
      <c r="AV16" s="158"/>
      <c r="AW16" s="158"/>
      <c r="AX16" s="158"/>
      <c r="AY16" s="160"/>
      <c r="AZ16" s="163"/>
      <c r="BA16" s="163"/>
      <c r="BB16" s="163"/>
      <c r="BC16" s="163"/>
      <c r="BD16" s="163"/>
      <c r="BE16" s="163"/>
      <c r="BF16" s="163"/>
      <c r="BG16" s="163"/>
      <c r="BH16" s="163"/>
      <c r="BL16" s="62"/>
      <c r="BM16" s="63"/>
      <c r="BN16" s="63"/>
      <c r="BO16" s="63"/>
      <c r="BP16" s="63"/>
      <c r="BQ16" s="63"/>
      <c r="BR16" s="63"/>
      <c r="BS16" s="24"/>
    </row>
    <row r="17" spans="1:71" s="94" customFormat="1" ht="85.5" customHeight="1" thickBot="1" x14ac:dyDescent="0.3">
      <c r="A17" s="266"/>
      <c r="B17" s="266"/>
      <c r="C17" s="266"/>
      <c r="D17" s="266"/>
      <c r="E17" s="143" t="s">
        <v>205</v>
      </c>
      <c r="F17" s="192" t="s">
        <v>251</v>
      </c>
      <c r="G17" s="192"/>
      <c r="H17" s="192" t="s">
        <v>292</v>
      </c>
      <c r="I17" s="189" t="s">
        <v>208</v>
      </c>
      <c r="J17" s="192" t="s">
        <v>209</v>
      </c>
      <c r="K17" s="156" t="s">
        <v>258</v>
      </c>
      <c r="L17" s="161" t="s">
        <v>293</v>
      </c>
      <c r="M17" s="161" t="s">
        <v>259</v>
      </c>
      <c r="N17" s="161" t="s">
        <v>218</v>
      </c>
      <c r="O17" s="192" t="s">
        <v>247</v>
      </c>
      <c r="P17" s="193">
        <f t="shared" si="9"/>
        <v>0</v>
      </c>
      <c r="Q17" s="192" t="s">
        <v>267</v>
      </c>
      <c r="R17" s="193">
        <f t="shared" si="10"/>
        <v>0</v>
      </c>
      <c r="S17" s="193">
        <f t="shared" si="11"/>
        <v>0</v>
      </c>
      <c r="T17" s="158" t="s">
        <v>21</v>
      </c>
      <c r="U17" s="192" t="s">
        <v>216</v>
      </c>
      <c r="V17" s="158">
        <f t="shared" si="12"/>
        <v>10</v>
      </c>
      <c r="W17" s="158">
        <f t="shared" si="13"/>
        <v>0</v>
      </c>
      <c r="X17" s="158" t="str">
        <f t="shared" si="14"/>
        <v>Mantener las medidas de control existentes</v>
      </c>
      <c r="Y17" s="158" t="str">
        <f t="shared" si="15"/>
        <v>IV</v>
      </c>
      <c r="Z17" s="160" t="str">
        <f t="shared" si="1"/>
        <v>Aceptable</v>
      </c>
      <c r="AA17" s="143">
        <v>14</v>
      </c>
      <c r="AB17" s="161"/>
      <c r="AC17" s="161"/>
      <c r="AD17" s="170" t="s">
        <v>261</v>
      </c>
      <c r="AE17" s="192" t="s">
        <v>205</v>
      </c>
      <c r="AF17" s="161" t="s">
        <v>218</v>
      </c>
      <c r="AG17" s="161" t="s">
        <v>218</v>
      </c>
      <c r="AH17" s="161" t="s">
        <v>218</v>
      </c>
      <c r="AI17" s="161" t="s">
        <v>262</v>
      </c>
      <c r="AJ17" s="161" t="s">
        <v>242</v>
      </c>
      <c r="AK17" s="300"/>
      <c r="AL17" s="300"/>
      <c r="AM17" s="162"/>
      <c r="AN17" s="192"/>
      <c r="AO17" s="193"/>
      <c r="AP17" s="192"/>
      <c r="AQ17" s="193"/>
      <c r="AR17" s="193"/>
      <c r="AS17" s="158"/>
      <c r="AT17" s="192"/>
      <c r="AU17" s="158"/>
      <c r="AV17" s="158"/>
      <c r="AW17" s="158"/>
      <c r="AX17" s="158"/>
      <c r="AY17" s="160"/>
      <c r="AZ17" s="163"/>
      <c r="BA17" s="163"/>
      <c r="BB17" s="163"/>
      <c r="BC17" s="163"/>
      <c r="BD17" s="163"/>
      <c r="BE17" s="163"/>
      <c r="BF17" s="163"/>
      <c r="BG17" s="163"/>
      <c r="BH17" s="163"/>
      <c r="BL17" s="62"/>
      <c r="BM17" s="63"/>
      <c r="BN17" s="63"/>
      <c r="BO17" s="63"/>
      <c r="BP17" s="63"/>
      <c r="BQ17" s="63"/>
      <c r="BR17" s="63"/>
      <c r="BS17" s="24"/>
    </row>
    <row r="18" spans="1:71" s="94" customFormat="1" ht="117.75" customHeight="1" thickBot="1" x14ac:dyDescent="0.3">
      <c r="A18" s="267"/>
      <c r="B18" s="267"/>
      <c r="C18" s="267"/>
      <c r="D18" s="267"/>
      <c r="E18" s="156" t="s">
        <v>205</v>
      </c>
      <c r="F18" s="156" t="s">
        <v>251</v>
      </c>
      <c r="G18" s="192"/>
      <c r="H18" s="156" t="s">
        <v>294</v>
      </c>
      <c r="I18" s="189" t="s">
        <v>208</v>
      </c>
      <c r="J18" s="192" t="s">
        <v>227</v>
      </c>
      <c r="K18" s="156" t="s">
        <v>258</v>
      </c>
      <c r="L18" s="156" t="s">
        <v>295</v>
      </c>
      <c r="M18" s="143" t="s">
        <v>218</v>
      </c>
      <c r="N18" s="143" t="s">
        <v>218</v>
      </c>
      <c r="O18" s="192" t="s">
        <v>247</v>
      </c>
      <c r="P18" s="193">
        <f t="shared" si="9"/>
        <v>0</v>
      </c>
      <c r="Q18" s="192" t="s">
        <v>215</v>
      </c>
      <c r="R18" s="193">
        <f t="shared" si="10"/>
        <v>3</v>
      </c>
      <c r="S18" s="193">
        <f t="shared" si="11"/>
        <v>0</v>
      </c>
      <c r="T18" s="158" t="s">
        <v>21</v>
      </c>
      <c r="U18" s="192" t="s">
        <v>216</v>
      </c>
      <c r="V18" s="158">
        <f t="shared" si="12"/>
        <v>10</v>
      </c>
      <c r="W18" s="158">
        <f t="shared" si="13"/>
        <v>0</v>
      </c>
      <c r="X18" s="158" t="str">
        <f t="shared" si="14"/>
        <v>Mantener las medidas de control existentes</v>
      </c>
      <c r="Y18" s="158" t="str">
        <f t="shared" si="15"/>
        <v>IV</v>
      </c>
      <c r="Z18" s="160" t="str">
        <f t="shared" si="1"/>
        <v>Aceptable</v>
      </c>
      <c r="AA18" s="143">
        <v>15</v>
      </c>
      <c r="AB18" s="161"/>
      <c r="AC18" s="161"/>
      <c r="AD18" s="157" t="s">
        <v>296</v>
      </c>
      <c r="AE18" s="156" t="s">
        <v>205</v>
      </c>
      <c r="AF18" s="143" t="s">
        <v>270</v>
      </c>
      <c r="AG18" s="143" t="s">
        <v>270</v>
      </c>
      <c r="AH18" s="156" t="s">
        <v>218</v>
      </c>
      <c r="AI18" s="161" t="s">
        <v>297</v>
      </c>
      <c r="AJ18" s="143" t="s">
        <v>242</v>
      </c>
      <c r="AK18" s="300"/>
      <c r="AL18" s="300"/>
      <c r="AM18" s="162"/>
      <c r="AN18" s="192"/>
      <c r="AO18" s="193"/>
      <c r="AP18" s="192"/>
      <c r="AQ18" s="193"/>
      <c r="AR18" s="193"/>
      <c r="AS18" s="158"/>
      <c r="AT18" s="192"/>
      <c r="AU18" s="158"/>
      <c r="AV18" s="158"/>
      <c r="AW18" s="158"/>
      <c r="AX18" s="158"/>
      <c r="AY18" s="160"/>
      <c r="AZ18" s="163"/>
      <c r="BA18" s="163"/>
      <c r="BB18" s="163"/>
      <c r="BC18" s="163"/>
      <c r="BD18" s="163"/>
      <c r="BE18" s="163"/>
      <c r="BF18" s="163"/>
      <c r="BG18" s="163"/>
      <c r="BH18" s="163"/>
      <c r="BL18" s="62"/>
      <c r="BM18" s="63"/>
      <c r="BN18" s="63"/>
      <c r="BO18" s="63"/>
      <c r="BP18" s="63"/>
      <c r="BQ18" s="63"/>
      <c r="BR18" s="63"/>
      <c r="BS18" s="24"/>
    </row>
    <row r="19" spans="1:71" ht="161.25" customHeight="1" thickBot="1" x14ac:dyDescent="0.25">
      <c r="A19" s="265" t="s">
        <v>1039</v>
      </c>
      <c r="B19" s="265" t="s">
        <v>1018</v>
      </c>
      <c r="C19" s="265" t="s">
        <v>1019</v>
      </c>
      <c r="D19" s="265" t="s">
        <v>1020</v>
      </c>
      <c r="E19" s="192" t="s">
        <v>205</v>
      </c>
      <c r="F19" s="192" t="s">
        <v>243</v>
      </c>
      <c r="G19" s="192"/>
      <c r="H19" s="192" t="s">
        <v>301</v>
      </c>
      <c r="I19" s="189" t="s">
        <v>208</v>
      </c>
      <c r="J19" s="192" t="s">
        <v>221</v>
      </c>
      <c r="K19" s="156" t="s">
        <v>288</v>
      </c>
      <c r="L19" s="161" t="s">
        <v>218</v>
      </c>
      <c r="M19" s="161" t="s">
        <v>218</v>
      </c>
      <c r="N19" s="157" t="s">
        <v>289</v>
      </c>
      <c r="O19" s="192" t="s">
        <v>214</v>
      </c>
      <c r="P19" s="193">
        <f t="shared" si="9"/>
        <v>2</v>
      </c>
      <c r="Q19" s="192" t="s">
        <v>215</v>
      </c>
      <c r="R19" s="193">
        <f t="shared" si="10"/>
        <v>3</v>
      </c>
      <c r="S19" s="193">
        <f t="shared" si="11"/>
        <v>6</v>
      </c>
      <c r="T19" s="158" t="s">
        <v>23</v>
      </c>
      <c r="U19" s="192" t="s">
        <v>216</v>
      </c>
      <c r="V19" s="158">
        <f t="shared" si="12"/>
        <v>10</v>
      </c>
      <c r="W19" s="158">
        <f t="shared" si="13"/>
        <v>60</v>
      </c>
      <c r="X19" s="158" t="str">
        <f t="shared" si="14"/>
        <v>Mejorar si es posible justificar la intervención y su rentabilidad.</v>
      </c>
      <c r="Y19" s="158" t="str">
        <f t="shared" si="15"/>
        <v>III</v>
      </c>
      <c r="Z19" s="160" t="str">
        <f>IF(Y19="","",IF(Y19="I","No Aceptable",IF(Y19="II","Prioritario",IF(Y19="III","Mejorable",IF(Y19="IV","Aceptable",)))))</f>
        <v>Mejorable</v>
      </c>
      <c r="AA19" s="161">
        <v>42</v>
      </c>
      <c r="AB19" s="161"/>
      <c r="AC19" s="161"/>
      <c r="AD19" s="170" t="s">
        <v>290</v>
      </c>
      <c r="AE19" s="192" t="s">
        <v>205</v>
      </c>
      <c r="AF19" s="161" t="s">
        <v>218</v>
      </c>
      <c r="AG19" s="161" t="s">
        <v>218</v>
      </c>
      <c r="AH19" s="161" t="s">
        <v>218</v>
      </c>
      <c r="AI19" s="161" t="s">
        <v>302</v>
      </c>
      <c r="AJ19" s="161" t="s">
        <v>242</v>
      </c>
      <c r="AK19" s="312"/>
      <c r="AL19" s="312"/>
      <c r="AM19" s="187"/>
      <c r="AN19" s="182"/>
      <c r="AO19" s="183"/>
      <c r="AP19" s="182"/>
      <c r="AQ19" s="183"/>
      <c r="AR19" s="183"/>
      <c r="AS19" s="184"/>
      <c r="AT19" s="182"/>
      <c r="AU19" s="184"/>
      <c r="AV19" s="184"/>
      <c r="AW19" s="184"/>
      <c r="AX19" s="184"/>
      <c r="AY19" s="185"/>
      <c r="AZ19" s="186"/>
      <c r="BA19" s="186"/>
      <c r="BB19" s="186"/>
      <c r="BC19" s="186"/>
      <c r="BD19" s="186"/>
      <c r="BE19" s="186"/>
      <c r="BF19" s="186"/>
      <c r="BG19" s="186"/>
      <c r="BH19" s="186"/>
    </row>
    <row r="20" spans="1:71" ht="161.25" customHeight="1" x14ac:dyDescent="0.2">
      <c r="A20" s="266"/>
      <c r="B20" s="266"/>
      <c r="C20" s="266"/>
      <c r="D20" s="266"/>
      <c r="E20" s="192" t="s">
        <v>205</v>
      </c>
      <c r="F20" s="226" t="s">
        <v>220</v>
      </c>
      <c r="G20" s="192"/>
      <c r="H20" s="227" t="s">
        <v>1054</v>
      </c>
      <c r="I20" s="189" t="s">
        <v>208</v>
      </c>
      <c r="J20" s="194" t="s">
        <v>209</v>
      </c>
      <c r="K20" s="197" t="s">
        <v>1004</v>
      </c>
      <c r="L20" s="195" t="s">
        <v>448</v>
      </c>
      <c r="M20" s="195" t="s">
        <v>1005</v>
      </c>
      <c r="N20" s="195" t="s">
        <v>1006</v>
      </c>
      <c r="O20" s="194" t="s">
        <v>247</v>
      </c>
      <c r="P20" s="193">
        <f t="shared" si="9"/>
        <v>0</v>
      </c>
      <c r="Q20" s="192" t="s">
        <v>267</v>
      </c>
      <c r="R20" s="193">
        <f t="shared" si="10"/>
        <v>0</v>
      </c>
      <c r="S20" s="193">
        <f t="shared" si="11"/>
        <v>0</v>
      </c>
      <c r="T20" s="158" t="s">
        <v>23</v>
      </c>
      <c r="U20" s="192" t="s">
        <v>216</v>
      </c>
      <c r="V20" s="158">
        <f t="shared" si="12"/>
        <v>10</v>
      </c>
      <c r="W20" s="158">
        <f t="shared" si="13"/>
        <v>0</v>
      </c>
      <c r="X20" s="158" t="str">
        <f t="shared" si="14"/>
        <v>Mantener las medidas de control existentes</v>
      </c>
      <c r="Y20" s="158" t="str">
        <f t="shared" si="15"/>
        <v>IV</v>
      </c>
      <c r="Z20" s="191" t="str">
        <f>IF(Y20="","",IF(Y20="I","No Aceptable",IF(Y20="II","Prioritario",IF(Y20="III","Mejorable",IF(Y20="IV","Aceptable",)))))</f>
        <v>Aceptable</v>
      </c>
      <c r="AA20" s="195">
        <v>42</v>
      </c>
      <c r="AB20" s="195"/>
      <c r="AC20" s="195"/>
      <c r="AD20" s="196" t="s">
        <v>1017</v>
      </c>
      <c r="AE20" s="197" t="s">
        <v>224</v>
      </c>
      <c r="AF20" s="196" t="s">
        <v>218</v>
      </c>
      <c r="AG20" s="196" t="s">
        <v>218</v>
      </c>
      <c r="AH20" s="196" t="s">
        <v>218</v>
      </c>
      <c r="AI20" s="197" t="s">
        <v>287</v>
      </c>
      <c r="AJ20" s="198" t="s">
        <v>1021</v>
      </c>
      <c r="AK20" s="217"/>
      <c r="AL20" s="217"/>
      <c r="AM20" s="187"/>
      <c r="AN20" s="182"/>
      <c r="AO20" s="183"/>
      <c r="AP20" s="182"/>
      <c r="AQ20" s="183"/>
      <c r="AR20" s="183"/>
      <c r="AS20" s="184"/>
      <c r="AT20" s="182"/>
      <c r="AU20" s="184"/>
      <c r="AV20" s="184"/>
      <c r="AW20" s="184"/>
      <c r="AX20" s="184"/>
      <c r="AY20" s="185"/>
      <c r="AZ20" s="186"/>
      <c r="BA20" s="186"/>
      <c r="BB20" s="186"/>
      <c r="BC20" s="186"/>
      <c r="BD20" s="186"/>
      <c r="BE20" s="186"/>
      <c r="BF20" s="186"/>
      <c r="BG20" s="186"/>
      <c r="BH20" s="186"/>
    </row>
    <row r="21" spans="1:71" ht="111.75" customHeight="1" x14ac:dyDescent="0.2">
      <c r="A21" s="266"/>
      <c r="B21" s="266"/>
      <c r="C21" s="266"/>
      <c r="D21" s="266"/>
      <c r="E21" s="192" t="s">
        <v>205</v>
      </c>
      <c r="F21" s="192" t="s">
        <v>234</v>
      </c>
      <c r="G21" s="192"/>
      <c r="H21" s="192" t="s">
        <v>273</v>
      </c>
      <c r="I21" s="189" t="s">
        <v>208</v>
      </c>
      <c r="J21" s="192" t="s">
        <v>209</v>
      </c>
      <c r="K21" s="156" t="s">
        <v>1052</v>
      </c>
      <c r="L21" s="161" t="s">
        <v>275</v>
      </c>
      <c r="M21" s="161" t="s">
        <v>218</v>
      </c>
      <c r="N21" s="161" t="s">
        <v>303</v>
      </c>
      <c r="O21" s="192" t="s">
        <v>247</v>
      </c>
      <c r="P21" s="193">
        <f t="shared" si="9"/>
        <v>0</v>
      </c>
      <c r="Q21" s="192" t="s">
        <v>215</v>
      </c>
      <c r="R21" s="193">
        <f t="shared" si="10"/>
        <v>3</v>
      </c>
      <c r="S21" s="193">
        <f t="shared" si="11"/>
        <v>0</v>
      </c>
      <c r="T21" s="158" t="s">
        <v>23</v>
      </c>
      <c r="U21" s="192" t="s">
        <v>216</v>
      </c>
      <c r="V21" s="158">
        <f t="shared" si="12"/>
        <v>10</v>
      </c>
      <c r="W21" s="158">
        <f t="shared" si="13"/>
        <v>0</v>
      </c>
      <c r="X21" s="158" t="str">
        <f t="shared" si="14"/>
        <v>Mantener las medidas de control existentes</v>
      </c>
      <c r="Y21" s="158" t="str">
        <f t="shared" si="15"/>
        <v>IV</v>
      </c>
      <c r="Z21" s="160" t="str">
        <f>IF(Y21="","",IF(Y21="I","No Aceptable",IF(Y21="II","Prioritario",IF(Y21="III","Mejorable",IF(Y21="IV","Aceptable",)))))</f>
        <v>Aceptable</v>
      </c>
      <c r="AA21" s="161">
        <v>42</v>
      </c>
      <c r="AB21" s="161"/>
      <c r="AC21" s="161"/>
      <c r="AD21" s="170" t="s">
        <v>304</v>
      </c>
      <c r="AE21" s="192" t="s">
        <v>205</v>
      </c>
      <c r="AF21" s="161" t="s">
        <v>218</v>
      </c>
      <c r="AG21" s="161" t="s">
        <v>218</v>
      </c>
      <c r="AH21" s="161" t="s">
        <v>278</v>
      </c>
      <c r="AI21" s="161" t="s">
        <v>305</v>
      </c>
      <c r="AJ21" s="161" t="s">
        <v>242</v>
      </c>
      <c r="AK21" s="312"/>
      <c r="AL21" s="312"/>
      <c r="AM21" s="187"/>
      <c r="AN21" s="182"/>
      <c r="AO21" s="183"/>
      <c r="AP21" s="182"/>
      <c r="AQ21" s="183"/>
      <c r="AR21" s="183"/>
      <c r="AS21" s="184"/>
      <c r="AT21" s="182"/>
      <c r="AU21" s="184"/>
      <c r="AV21" s="184"/>
      <c r="AW21" s="184"/>
      <c r="AX21" s="184"/>
      <c r="AY21" s="185"/>
      <c r="AZ21" s="186"/>
      <c r="BA21" s="186"/>
      <c r="BB21" s="186"/>
      <c r="BC21" s="186"/>
      <c r="BD21" s="186"/>
      <c r="BE21" s="186"/>
      <c r="BF21" s="186"/>
      <c r="BG21" s="186"/>
      <c r="BH21" s="186"/>
    </row>
    <row r="22" spans="1:71" ht="92.25" customHeight="1" x14ac:dyDescent="0.2">
      <c r="A22" s="266"/>
      <c r="B22" s="266"/>
      <c r="C22" s="266"/>
      <c r="D22" s="266"/>
      <c r="E22" s="143" t="s">
        <v>205</v>
      </c>
      <c r="F22" s="192" t="s">
        <v>251</v>
      </c>
      <c r="G22" s="192"/>
      <c r="H22" s="192" t="s">
        <v>292</v>
      </c>
      <c r="I22" s="189" t="s">
        <v>208</v>
      </c>
      <c r="J22" s="192" t="s">
        <v>209</v>
      </c>
      <c r="K22" s="156" t="s">
        <v>258</v>
      </c>
      <c r="L22" s="161" t="s">
        <v>293</v>
      </c>
      <c r="M22" s="161" t="s">
        <v>259</v>
      </c>
      <c r="N22" s="161" t="s">
        <v>218</v>
      </c>
      <c r="O22" s="192" t="s">
        <v>247</v>
      </c>
      <c r="P22" s="193">
        <f t="shared" si="9"/>
        <v>0</v>
      </c>
      <c r="Q22" s="192" t="s">
        <v>267</v>
      </c>
      <c r="R22" s="193">
        <f t="shared" si="10"/>
        <v>0</v>
      </c>
      <c r="S22" s="193">
        <f t="shared" si="11"/>
        <v>0</v>
      </c>
      <c r="T22" s="158" t="s">
        <v>21</v>
      </c>
      <c r="U22" s="192" t="s">
        <v>216</v>
      </c>
      <c r="V22" s="158">
        <f t="shared" si="12"/>
        <v>10</v>
      </c>
      <c r="W22" s="158">
        <f t="shared" si="13"/>
        <v>0</v>
      </c>
      <c r="X22" s="158" t="str">
        <f t="shared" si="14"/>
        <v>Mantener las medidas de control existentes</v>
      </c>
      <c r="Y22" s="158" t="str">
        <f t="shared" si="15"/>
        <v>IV</v>
      </c>
      <c r="Z22" s="160" t="str">
        <f>IF(Y22="","",IF(Y22="I","No Aceptable",IF(Y22="II","Prioritario",IF(Y22="III","Mejorable",IF(Y22="IV","Aceptable",)))))</f>
        <v>Aceptable</v>
      </c>
      <c r="AA22" s="161">
        <v>42</v>
      </c>
      <c r="AB22" s="161"/>
      <c r="AC22" s="161"/>
      <c r="AD22" s="170" t="s">
        <v>261</v>
      </c>
      <c r="AE22" s="192" t="s">
        <v>205</v>
      </c>
      <c r="AF22" s="161" t="s">
        <v>218</v>
      </c>
      <c r="AG22" s="161" t="s">
        <v>218</v>
      </c>
      <c r="AH22" s="161" t="s">
        <v>218</v>
      </c>
      <c r="AI22" s="161" t="s">
        <v>262</v>
      </c>
      <c r="AJ22" s="161" t="s">
        <v>242</v>
      </c>
      <c r="AK22" s="312"/>
      <c r="AL22" s="312"/>
      <c r="AM22" s="187"/>
      <c r="AN22" s="182"/>
      <c r="AO22" s="183"/>
      <c r="AP22" s="182"/>
      <c r="AQ22" s="183"/>
      <c r="AR22" s="183"/>
      <c r="AS22" s="184"/>
      <c r="AT22" s="182"/>
      <c r="AU22" s="184"/>
      <c r="AV22" s="184"/>
      <c r="AW22" s="184"/>
      <c r="AX22" s="184"/>
      <c r="AY22" s="185"/>
      <c r="AZ22" s="186"/>
      <c r="BA22" s="186"/>
      <c r="BB22" s="186"/>
      <c r="BC22" s="186"/>
      <c r="BD22" s="186"/>
      <c r="BE22" s="186"/>
      <c r="BF22" s="186"/>
      <c r="BG22" s="186"/>
      <c r="BH22" s="186"/>
    </row>
    <row r="23" spans="1:71" ht="111.75" customHeight="1" x14ac:dyDescent="0.2">
      <c r="A23" s="266"/>
      <c r="B23" s="266"/>
      <c r="C23" s="266"/>
      <c r="D23" s="266"/>
      <c r="E23" s="156" t="s">
        <v>208</v>
      </c>
      <c r="F23" s="156" t="s">
        <v>251</v>
      </c>
      <c r="G23" s="192"/>
      <c r="H23" s="156" t="s">
        <v>294</v>
      </c>
      <c r="I23" s="189" t="s">
        <v>208</v>
      </c>
      <c r="J23" s="192" t="s">
        <v>227</v>
      </c>
      <c r="K23" s="156" t="s">
        <v>306</v>
      </c>
      <c r="L23" s="156" t="s">
        <v>295</v>
      </c>
      <c r="M23" s="143" t="s">
        <v>218</v>
      </c>
      <c r="N23" s="143" t="s">
        <v>218</v>
      </c>
      <c r="O23" s="192" t="s">
        <v>247</v>
      </c>
      <c r="P23" s="193">
        <f t="shared" si="9"/>
        <v>0</v>
      </c>
      <c r="Q23" s="192" t="s">
        <v>215</v>
      </c>
      <c r="R23" s="193">
        <f t="shared" si="10"/>
        <v>3</v>
      </c>
      <c r="S23" s="193">
        <f t="shared" si="11"/>
        <v>0</v>
      </c>
      <c r="T23" s="158" t="s">
        <v>23</v>
      </c>
      <c r="U23" s="192" t="s">
        <v>216</v>
      </c>
      <c r="V23" s="158">
        <f t="shared" si="12"/>
        <v>10</v>
      </c>
      <c r="W23" s="158">
        <f t="shared" si="13"/>
        <v>0</v>
      </c>
      <c r="X23" s="158" t="str">
        <f t="shared" si="14"/>
        <v>Mantener las medidas de control existentes</v>
      </c>
      <c r="Y23" s="158" t="str">
        <f t="shared" si="15"/>
        <v>IV</v>
      </c>
      <c r="Z23" s="160" t="str">
        <f>IF(Y23="","",IF(Y23="I","No Aceptable",IF(Y23="II","Prioritario",IF(Y23="III","Mejorable",IF(Y23="IV","Aceptable",)))))</f>
        <v>Aceptable</v>
      </c>
      <c r="AA23" s="161">
        <v>42</v>
      </c>
      <c r="AB23" s="161"/>
      <c r="AC23" s="161"/>
      <c r="AD23" s="157" t="s">
        <v>296</v>
      </c>
      <c r="AE23" s="156" t="s">
        <v>205</v>
      </c>
      <c r="AF23" s="143" t="s">
        <v>270</v>
      </c>
      <c r="AG23" s="143" t="s">
        <v>270</v>
      </c>
      <c r="AH23" s="156" t="s">
        <v>218</v>
      </c>
      <c r="AI23" s="161" t="s">
        <v>1057</v>
      </c>
      <c r="AJ23" s="143" t="s">
        <v>242</v>
      </c>
      <c r="AK23" s="312"/>
      <c r="AL23" s="312"/>
      <c r="AM23" s="187"/>
      <c r="AN23" s="182"/>
      <c r="AO23" s="183"/>
      <c r="AP23" s="182"/>
      <c r="AQ23" s="183"/>
      <c r="AR23" s="183"/>
      <c r="AS23" s="184"/>
      <c r="AT23" s="182"/>
      <c r="AU23" s="184"/>
      <c r="AV23" s="184"/>
      <c r="AW23" s="184"/>
      <c r="AX23" s="184"/>
      <c r="AY23" s="185"/>
      <c r="AZ23" s="186"/>
      <c r="BA23" s="186"/>
      <c r="BB23" s="186"/>
      <c r="BC23" s="186"/>
      <c r="BD23" s="186"/>
      <c r="BE23" s="186"/>
      <c r="BF23" s="186"/>
      <c r="BG23" s="186"/>
      <c r="BH23" s="186"/>
    </row>
    <row r="24" spans="1:71" ht="73.5" customHeight="1" x14ac:dyDescent="0.2">
      <c r="A24" s="266"/>
      <c r="B24" s="266"/>
      <c r="C24" s="266"/>
      <c r="D24" s="266"/>
      <c r="E24" s="156" t="s">
        <v>208</v>
      </c>
      <c r="F24" s="156" t="s">
        <v>251</v>
      </c>
      <c r="G24" s="192"/>
      <c r="H24" s="157" t="s">
        <v>1022</v>
      </c>
      <c r="I24" s="189" t="s">
        <v>208</v>
      </c>
      <c r="J24" s="192" t="s">
        <v>209</v>
      </c>
      <c r="K24" s="156" t="s">
        <v>1055</v>
      </c>
      <c r="L24" s="161" t="s">
        <v>218</v>
      </c>
      <c r="M24" s="161" t="s">
        <v>218</v>
      </c>
      <c r="N24" s="161" t="s">
        <v>218</v>
      </c>
      <c r="O24" s="192" t="s">
        <v>214</v>
      </c>
      <c r="P24" s="193">
        <f t="shared" si="9"/>
        <v>2</v>
      </c>
      <c r="Q24" s="192" t="s">
        <v>267</v>
      </c>
      <c r="R24" s="193">
        <f t="shared" si="10"/>
        <v>0</v>
      </c>
      <c r="S24" s="193">
        <f t="shared" si="11"/>
        <v>0</v>
      </c>
      <c r="T24" s="158" t="s">
        <v>21</v>
      </c>
      <c r="U24" s="192" t="s">
        <v>238</v>
      </c>
      <c r="V24" s="158">
        <f t="shared" si="12"/>
        <v>25</v>
      </c>
      <c r="W24" s="158">
        <f t="shared" si="13"/>
        <v>0</v>
      </c>
      <c r="X24" s="158" t="str">
        <f t="shared" si="14"/>
        <v>Mantener las medidas de control existentes</v>
      </c>
      <c r="Y24" s="158" t="str">
        <f t="shared" si="15"/>
        <v>IV</v>
      </c>
      <c r="Z24" s="160" t="str">
        <f t="shared" ref="Z24:Z28" si="16">IF(Y24="","",IF(Y24="I","No Aceptable",IF(Y24="II","Prioritario",IF(Y24="III","Mejorable",IF(Y24="IV","Aceptable",)))))</f>
        <v>Aceptable</v>
      </c>
      <c r="AA24" s="143">
        <v>42</v>
      </c>
      <c r="AB24" s="161"/>
      <c r="AC24" s="161"/>
      <c r="AD24" s="156" t="s">
        <v>253</v>
      </c>
      <c r="AE24" s="192" t="s">
        <v>205</v>
      </c>
      <c r="AF24" s="161" t="s">
        <v>218</v>
      </c>
      <c r="AG24" s="161" t="s">
        <v>218</v>
      </c>
      <c r="AH24" s="161" t="s">
        <v>218</v>
      </c>
      <c r="AI24" s="161" t="s">
        <v>1056</v>
      </c>
      <c r="AJ24" s="161" t="s">
        <v>242</v>
      </c>
      <c r="AK24" s="312"/>
      <c r="AL24" s="312"/>
      <c r="AM24" s="187"/>
      <c r="AN24" s="182"/>
      <c r="AO24" s="183"/>
      <c r="AP24" s="182"/>
      <c r="AQ24" s="183"/>
      <c r="AR24" s="183"/>
      <c r="AS24" s="184"/>
      <c r="AT24" s="182"/>
      <c r="AU24" s="184"/>
      <c r="AV24" s="184"/>
      <c r="AW24" s="184"/>
      <c r="AX24" s="184"/>
      <c r="AY24" s="185"/>
      <c r="AZ24" s="186"/>
      <c r="BA24" s="186"/>
      <c r="BB24" s="186"/>
      <c r="BC24" s="186"/>
      <c r="BD24" s="186"/>
      <c r="BE24" s="186"/>
      <c r="BF24" s="186"/>
      <c r="BG24" s="186"/>
      <c r="BH24" s="186"/>
    </row>
    <row r="25" spans="1:71" ht="82.5" customHeight="1" x14ac:dyDescent="0.2">
      <c r="A25" s="266"/>
      <c r="B25" s="266"/>
      <c r="C25" s="266"/>
      <c r="D25" s="266"/>
      <c r="E25" s="156" t="s">
        <v>208</v>
      </c>
      <c r="F25" s="156" t="s">
        <v>251</v>
      </c>
      <c r="G25" s="192"/>
      <c r="H25" s="157" t="s">
        <v>1030</v>
      </c>
      <c r="I25" s="189" t="s">
        <v>208</v>
      </c>
      <c r="J25" s="192" t="s">
        <v>209</v>
      </c>
      <c r="K25" s="156" t="s">
        <v>309</v>
      </c>
      <c r="L25" s="161" t="s">
        <v>218</v>
      </c>
      <c r="M25" s="161" t="s">
        <v>218</v>
      </c>
      <c r="N25" s="161" t="s">
        <v>218</v>
      </c>
      <c r="O25" s="192" t="s">
        <v>214</v>
      </c>
      <c r="P25" s="193">
        <f t="shared" si="9"/>
        <v>2</v>
      </c>
      <c r="Q25" s="192" t="s">
        <v>215</v>
      </c>
      <c r="R25" s="193">
        <f t="shared" si="10"/>
        <v>3</v>
      </c>
      <c r="S25" s="193">
        <f t="shared" si="11"/>
        <v>6</v>
      </c>
      <c r="T25" s="158" t="s">
        <v>21</v>
      </c>
      <c r="U25" s="192" t="s">
        <v>216</v>
      </c>
      <c r="V25" s="158">
        <f t="shared" si="12"/>
        <v>10</v>
      </c>
      <c r="W25" s="158">
        <f t="shared" si="13"/>
        <v>60</v>
      </c>
      <c r="X25" s="158" t="str">
        <f t="shared" si="14"/>
        <v>Mejorar si es posible justificar la intervención y su rentabilidad.</v>
      </c>
      <c r="Y25" s="158" t="str">
        <f t="shared" si="15"/>
        <v>III</v>
      </c>
      <c r="Z25" s="160" t="str">
        <f t="shared" si="16"/>
        <v>Mejorable</v>
      </c>
      <c r="AA25" s="143">
        <v>42</v>
      </c>
      <c r="AB25" s="161"/>
      <c r="AC25" s="161"/>
      <c r="AD25" s="156" t="s">
        <v>256</v>
      </c>
      <c r="AE25" s="192" t="s">
        <v>205</v>
      </c>
      <c r="AF25" s="161" t="s">
        <v>218</v>
      </c>
      <c r="AG25" s="161" t="s">
        <v>218</v>
      </c>
      <c r="AH25" s="161" t="s">
        <v>218</v>
      </c>
      <c r="AI25" s="161" t="s">
        <v>257</v>
      </c>
      <c r="AJ25" s="161" t="s">
        <v>242</v>
      </c>
      <c r="AK25" s="312"/>
      <c r="AL25" s="312"/>
      <c r="AM25" s="187"/>
      <c r="AN25" s="182"/>
      <c r="AO25" s="183"/>
      <c r="AP25" s="182"/>
      <c r="AQ25" s="183"/>
      <c r="AR25" s="183"/>
      <c r="AS25" s="184"/>
      <c r="AT25" s="182"/>
      <c r="AU25" s="184"/>
      <c r="AV25" s="184"/>
      <c r="AW25" s="184"/>
      <c r="AX25" s="184"/>
      <c r="AY25" s="185"/>
      <c r="AZ25" s="186"/>
      <c r="BA25" s="186"/>
      <c r="BB25" s="186"/>
      <c r="BC25" s="186"/>
      <c r="BD25" s="186"/>
      <c r="BE25" s="186"/>
      <c r="BF25" s="186"/>
      <c r="BG25" s="186"/>
      <c r="BH25" s="186"/>
    </row>
    <row r="26" spans="1:71" ht="86.25" customHeight="1" x14ac:dyDescent="0.2">
      <c r="A26" s="266"/>
      <c r="B26" s="266"/>
      <c r="C26" s="266"/>
      <c r="D26" s="266"/>
      <c r="E26" s="192" t="s">
        <v>205</v>
      </c>
      <c r="F26" s="192" t="s">
        <v>234</v>
      </c>
      <c r="G26" s="192"/>
      <c r="H26" s="192" t="s">
        <v>313</v>
      </c>
      <c r="I26" s="189" t="s">
        <v>208</v>
      </c>
      <c r="J26" s="192" t="s">
        <v>209</v>
      </c>
      <c r="K26" s="156" t="s">
        <v>274</v>
      </c>
      <c r="L26" s="161" t="s">
        <v>218</v>
      </c>
      <c r="M26" s="161" t="s">
        <v>218</v>
      </c>
      <c r="N26" s="161" t="s">
        <v>303</v>
      </c>
      <c r="O26" s="192" t="s">
        <v>247</v>
      </c>
      <c r="P26" s="193">
        <f t="shared" si="9"/>
        <v>0</v>
      </c>
      <c r="Q26" s="192" t="s">
        <v>267</v>
      </c>
      <c r="R26" s="193">
        <f t="shared" si="10"/>
        <v>0</v>
      </c>
      <c r="S26" s="193">
        <f t="shared" si="11"/>
        <v>0</v>
      </c>
      <c r="T26" s="158" t="s">
        <v>23</v>
      </c>
      <c r="U26" s="192" t="s">
        <v>216</v>
      </c>
      <c r="V26" s="158">
        <f t="shared" si="12"/>
        <v>10</v>
      </c>
      <c r="W26" s="158">
        <f t="shared" si="13"/>
        <v>0</v>
      </c>
      <c r="X26" s="158" t="str">
        <f t="shared" si="14"/>
        <v>Mantener las medidas de control existentes</v>
      </c>
      <c r="Y26" s="158" t="str">
        <f t="shared" si="15"/>
        <v>IV</v>
      </c>
      <c r="Z26" s="160" t="str">
        <f t="shared" si="16"/>
        <v>Aceptable</v>
      </c>
      <c r="AA26" s="161">
        <v>42</v>
      </c>
      <c r="AB26" s="161"/>
      <c r="AC26" s="161"/>
      <c r="AD26" s="170" t="s">
        <v>304</v>
      </c>
      <c r="AE26" s="192" t="s">
        <v>205</v>
      </c>
      <c r="AF26" s="161" t="s">
        <v>218</v>
      </c>
      <c r="AG26" s="161" t="s">
        <v>218</v>
      </c>
      <c r="AH26" s="161" t="s">
        <v>278</v>
      </c>
      <c r="AI26" s="161" t="s">
        <v>279</v>
      </c>
      <c r="AJ26" s="161" t="s">
        <v>242</v>
      </c>
      <c r="AK26" s="312"/>
      <c r="AL26" s="312"/>
      <c r="AM26" s="187"/>
      <c r="AN26" s="182"/>
      <c r="AO26" s="183"/>
      <c r="AP26" s="182"/>
      <c r="AQ26" s="183"/>
      <c r="AR26" s="183"/>
      <c r="AS26" s="184"/>
      <c r="AT26" s="182"/>
      <c r="AU26" s="184"/>
      <c r="AV26" s="184"/>
      <c r="AW26" s="184"/>
      <c r="AX26" s="184"/>
      <c r="AY26" s="185"/>
      <c r="AZ26" s="186"/>
      <c r="BA26" s="186"/>
      <c r="BB26" s="186"/>
      <c r="BC26" s="186"/>
      <c r="BD26" s="186"/>
      <c r="BE26" s="186"/>
      <c r="BF26" s="186"/>
      <c r="BG26" s="186"/>
      <c r="BH26" s="186"/>
    </row>
    <row r="27" spans="1:71" ht="72.75" customHeight="1" x14ac:dyDescent="0.2">
      <c r="A27" s="266"/>
      <c r="B27" s="266"/>
      <c r="C27" s="266"/>
      <c r="D27" s="266"/>
      <c r="E27" s="192" t="s">
        <v>205</v>
      </c>
      <c r="F27" s="192" t="s">
        <v>280</v>
      </c>
      <c r="G27" s="192"/>
      <c r="H27" s="192" t="s">
        <v>281</v>
      </c>
      <c r="I27" s="189" t="s">
        <v>208</v>
      </c>
      <c r="J27" s="192" t="s">
        <v>227</v>
      </c>
      <c r="K27" s="156" t="s">
        <v>282</v>
      </c>
      <c r="L27" s="161" t="s">
        <v>283</v>
      </c>
      <c r="M27" s="161" t="s">
        <v>218</v>
      </c>
      <c r="N27" s="161" t="s">
        <v>218</v>
      </c>
      <c r="O27" s="192" t="s">
        <v>247</v>
      </c>
      <c r="P27" s="193">
        <f t="shared" si="9"/>
        <v>0</v>
      </c>
      <c r="Q27" s="192" t="s">
        <v>267</v>
      </c>
      <c r="R27" s="193">
        <f t="shared" si="10"/>
        <v>0</v>
      </c>
      <c r="S27" s="193">
        <f t="shared" si="11"/>
        <v>0</v>
      </c>
      <c r="T27" s="158" t="s">
        <v>21</v>
      </c>
      <c r="U27" s="192" t="s">
        <v>216</v>
      </c>
      <c r="V27" s="158">
        <f t="shared" si="12"/>
        <v>10</v>
      </c>
      <c r="W27" s="158">
        <f t="shared" si="13"/>
        <v>0</v>
      </c>
      <c r="X27" s="158" t="str">
        <f t="shared" si="14"/>
        <v>Mantener las medidas de control existentes</v>
      </c>
      <c r="Y27" s="158" t="str">
        <f t="shared" si="15"/>
        <v>IV</v>
      </c>
      <c r="Z27" s="160" t="str">
        <f t="shared" si="16"/>
        <v>Aceptable</v>
      </c>
      <c r="AA27" s="161">
        <v>42</v>
      </c>
      <c r="AB27" s="161"/>
      <c r="AC27" s="161"/>
      <c r="AD27" s="170" t="s">
        <v>314</v>
      </c>
      <c r="AE27" s="192" t="s">
        <v>205</v>
      </c>
      <c r="AF27" s="161" t="s">
        <v>218</v>
      </c>
      <c r="AG27" s="161" t="s">
        <v>218</v>
      </c>
      <c r="AH27" s="161" t="s">
        <v>285</v>
      </c>
      <c r="AI27" s="161" t="s">
        <v>286</v>
      </c>
      <c r="AJ27" s="161" t="s">
        <v>242</v>
      </c>
      <c r="AK27" s="312"/>
      <c r="AL27" s="312"/>
      <c r="AM27" s="187"/>
      <c r="AN27" s="182"/>
      <c r="AO27" s="183"/>
      <c r="AP27" s="182"/>
      <c r="AQ27" s="183"/>
      <c r="AR27" s="183"/>
      <c r="AS27" s="184"/>
      <c r="AT27" s="182"/>
      <c r="AU27" s="184"/>
      <c r="AV27" s="184"/>
      <c r="AW27" s="184"/>
      <c r="AX27" s="184"/>
      <c r="AY27" s="185"/>
      <c r="AZ27" s="186"/>
      <c r="BA27" s="186"/>
      <c r="BB27" s="186"/>
      <c r="BC27" s="186"/>
      <c r="BD27" s="186"/>
      <c r="BE27" s="186"/>
      <c r="BF27" s="186"/>
      <c r="BG27" s="186"/>
      <c r="BH27" s="186"/>
    </row>
    <row r="28" spans="1:71" ht="127.5" customHeight="1" x14ac:dyDescent="0.2">
      <c r="A28" s="266"/>
      <c r="B28" s="267"/>
      <c r="C28" s="266"/>
      <c r="D28" s="266"/>
      <c r="E28" s="143" t="s">
        <v>205</v>
      </c>
      <c r="F28" s="192" t="s">
        <v>263</v>
      </c>
      <c r="G28" s="192"/>
      <c r="H28" s="169" t="s">
        <v>1031</v>
      </c>
      <c r="I28" s="189" t="s">
        <v>208</v>
      </c>
      <c r="J28" s="192" t="s">
        <v>221</v>
      </c>
      <c r="K28" s="156" t="s">
        <v>265</v>
      </c>
      <c r="L28" s="161" t="s">
        <v>218</v>
      </c>
      <c r="M28" s="161" t="s">
        <v>266</v>
      </c>
      <c r="N28" s="161" t="s">
        <v>218</v>
      </c>
      <c r="O28" s="192" t="s">
        <v>214</v>
      </c>
      <c r="P28" s="193">
        <f t="shared" si="9"/>
        <v>2</v>
      </c>
      <c r="Q28" s="192" t="s">
        <v>215</v>
      </c>
      <c r="R28" s="193">
        <f t="shared" si="10"/>
        <v>3</v>
      </c>
      <c r="S28" s="193">
        <f t="shared" si="11"/>
        <v>6</v>
      </c>
      <c r="T28" s="158" t="s">
        <v>21</v>
      </c>
      <c r="U28" s="192" t="s">
        <v>216</v>
      </c>
      <c r="V28" s="158">
        <f t="shared" si="12"/>
        <v>10</v>
      </c>
      <c r="W28" s="158">
        <f t="shared" si="13"/>
        <v>60</v>
      </c>
      <c r="X28" s="158" t="str">
        <f t="shared" si="14"/>
        <v>Mejorar si es posible justificar la intervención y su rentabilidad.</v>
      </c>
      <c r="Y28" s="158" t="str">
        <f t="shared" si="15"/>
        <v>III</v>
      </c>
      <c r="Z28" s="160" t="str">
        <f t="shared" si="16"/>
        <v>Mejorable</v>
      </c>
      <c r="AA28" s="143">
        <v>42</v>
      </c>
      <c r="AB28" s="161"/>
      <c r="AC28" s="161"/>
      <c r="AD28" s="156" t="s">
        <v>269</v>
      </c>
      <c r="AE28" s="192" t="s">
        <v>205</v>
      </c>
      <c r="AF28" s="161" t="s">
        <v>270</v>
      </c>
      <c r="AG28" s="161" t="s">
        <v>270</v>
      </c>
      <c r="AH28" s="161" t="s">
        <v>218</v>
      </c>
      <c r="AI28" s="161" t="s">
        <v>1058</v>
      </c>
      <c r="AJ28" s="161" t="s">
        <v>242</v>
      </c>
      <c r="AK28" s="315"/>
      <c r="AL28" s="316"/>
      <c r="AM28" s="187"/>
      <c r="AN28" s="182"/>
      <c r="AO28" s="183"/>
      <c r="AP28" s="182"/>
      <c r="AQ28" s="183"/>
      <c r="AR28" s="183"/>
      <c r="AS28" s="184"/>
      <c r="AT28" s="182"/>
      <c r="AU28" s="184"/>
      <c r="AV28" s="184"/>
      <c r="AW28" s="184"/>
      <c r="AX28" s="184"/>
      <c r="AY28" s="185"/>
      <c r="AZ28" s="186"/>
      <c r="BA28" s="186"/>
      <c r="BB28" s="186"/>
      <c r="BC28" s="186"/>
      <c r="BD28" s="186"/>
      <c r="BE28" s="186"/>
      <c r="BF28" s="186"/>
      <c r="BG28" s="186"/>
      <c r="BH28" s="186"/>
    </row>
    <row r="29" spans="1:71" ht="26.25" customHeight="1" x14ac:dyDescent="0.2">
      <c r="A29" s="199"/>
      <c r="B29" s="200"/>
      <c r="C29" s="199"/>
      <c r="D29" s="199"/>
      <c r="E29" s="207"/>
      <c r="F29" s="202"/>
      <c r="G29" s="202"/>
      <c r="H29" s="208"/>
      <c r="I29" s="203"/>
      <c r="J29" s="202"/>
      <c r="K29" s="201"/>
      <c r="L29" s="200"/>
      <c r="M29" s="200"/>
      <c r="N29" s="206"/>
      <c r="O29" s="202"/>
      <c r="P29" s="193" t="str">
        <f t="shared" si="9"/>
        <v/>
      </c>
      <c r="Q29" s="192"/>
      <c r="R29" s="193" t="str">
        <f t="shared" si="10"/>
        <v/>
      </c>
      <c r="S29" s="193" t="str">
        <f t="shared" si="11"/>
        <v/>
      </c>
      <c r="T29" s="158"/>
      <c r="U29" s="192"/>
      <c r="V29" s="158" t="str">
        <f t="shared" si="12"/>
        <v/>
      </c>
      <c r="W29" s="158" t="str">
        <f t="shared" si="13"/>
        <v/>
      </c>
      <c r="X29" s="158" t="str">
        <f t="shared" si="14"/>
        <v/>
      </c>
      <c r="Y29" s="158" t="str">
        <f t="shared" si="15"/>
        <v/>
      </c>
      <c r="Z29" s="205"/>
      <c r="AA29" s="207"/>
      <c r="AB29" s="200"/>
      <c r="AC29" s="200"/>
      <c r="AD29" s="201"/>
      <c r="AE29" s="202"/>
      <c r="AF29" s="200"/>
      <c r="AG29" s="200"/>
      <c r="AH29" s="200"/>
      <c r="AI29" s="200"/>
      <c r="AJ29" s="200"/>
      <c r="AK29" s="221"/>
      <c r="AL29" s="222"/>
      <c r="AM29" s="187"/>
      <c r="AN29" s="182"/>
      <c r="AO29" s="183"/>
      <c r="AP29" s="182"/>
      <c r="AQ29" s="183"/>
      <c r="AR29" s="183"/>
      <c r="AS29" s="184"/>
      <c r="AT29" s="182"/>
      <c r="AU29" s="184"/>
      <c r="AV29" s="184"/>
      <c r="AW29" s="184"/>
      <c r="AX29" s="184"/>
      <c r="AY29" s="185"/>
      <c r="AZ29" s="186"/>
      <c r="BA29" s="186"/>
      <c r="BB29" s="186"/>
      <c r="BC29" s="186"/>
      <c r="BD29" s="186"/>
      <c r="BE29" s="186"/>
      <c r="BF29" s="186"/>
      <c r="BG29" s="186"/>
      <c r="BH29" s="186"/>
    </row>
    <row r="30" spans="1:71" ht="89.25" customHeight="1" thickBot="1" x14ac:dyDescent="0.25">
      <c r="A30" s="265" t="s">
        <v>1042</v>
      </c>
      <c r="B30" s="265" t="s">
        <v>1023</v>
      </c>
      <c r="C30" s="265" t="s">
        <v>326</v>
      </c>
      <c r="D30" s="265" t="s">
        <v>1043</v>
      </c>
      <c r="E30" s="192" t="s">
        <v>205</v>
      </c>
      <c r="F30" s="192" t="s">
        <v>243</v>
      </c>
      <c r="G30" s="192"/>
      <c r="H30" s="192" t="s">
        <v>1044</v>
      </c>
      <c r="I30" s="189" t="s">
        <v>208</v>
      </c>
      <c r="J30" s="192" t="s">
        <v>209</v>
      </c>
      <c r="K30" s="156" t="s">
        <v>1060</v>
      </c>
      <c r="L30" s="161" t="s">
        <v>218</v>
      </c>
      <c r="M30" s="161" t="s">
        <v>218</v>
      </c>
      <c r="N30" s="157" t="s">
        <v>289</v>
      </c>
      <c r="O30" s="192" t="s">
        <v>214</v>
      </c>
      <c r="P30" s="193">
        <f t="shared" si="9"/>
        <v>2</v>
      </c>
      <c r="Q30" s="192" t="s">
        <v>215</v>
      </c>
      <c r="R30" s="193">
        <f t="shared" si="10"/>
        <v>3</v>
      </c>
      <c r="S30" s="193">
        <f t="shared" si="11"/>
        <v>6</v>
      </c>
      <c r="T30" s="158" t="s">
        <v>23</v>
      </c>
      <c r="U30" s="192" t="s">
        <v>216</v>
      </c>
      <c r="V30" s="158">
        <f t="shared" si="12"/>
        <v>10</v>
      </c>
      <c r="W30" s="158">
        <f t="shared" si="13"/>
        <v>60</v>
      </c>
      <c r="X30" s="158" t="str">
        <f t="shared" si="14"/>
        <v>Mejorar si es posible justificar la intervención y su rentabilidad.</v>
      </c>
      <c r="Y30" s="158" t="str">
        <f t="shared" si="15"/>
        <v>III</v>
      </c>
      <c r="Z30" s="160" t="str">
        <f t="shared" ref="Z30:Z34" si="17">IF(Y30="","",IF(Y30="I","No Aceptable",IF(Y30="II","Prioritario",IF(Y30="III","Mejorable",IF(Y30="IV","Aceptable",)))))</f>
        <v>Mejorable</v>
      </c>
      <c r="AA30" s="161">
        <v>1</v>
      </c>
      <c r="AB30" s="161"/>
      <c r="AC30" s="161"/>
      <c r="AD30" s="170" t="s">
        <v>290</v>
      </c>
      <c r="AE30" s="192" t="s">
        <v>205</v>
      </c>
      <c r="AF30" s="161" t="s">
        <v>218</v>
      </c>
      <c r="AG30" s="161" t="s">
        <v>218</v>
      </c>
      <c r="AH30" s="161" t="s">
        <v>218</v>
      </c>
      <c r="AI30" s="161" t="s">
        <v>291</v>
      </c>
      <c r="AJ30" s="161" t="s">
        <v>242</v>
      </c>
      <c r="AK30" s="312"/>
      <c r="AL30" s="312"/>
      <c r="AM30" s="187"/>
      <c r="AN30" s="182"/>
      <c r="AO30" s="183"/>
      <c r="AP30" s="182"/>
      <c r="AQ30" s="183"/>
      <c r="AR30" s="183"/>
      <c r="AS30" s="184"/>
      <c r="AT30" s="182"/>
      <c r="AU30" s="184"/>
      <c r="AV30" s="184"/>
      <c r="AW30" s="184"/>
      <c r="AX30" s="184"/>
      <c r="AY30" s="185"/>
      <c r="AZ30" s="186"/>
      <c r="BA30" s="186"/>
      <c r="BB30" s="186"/>
      <c r="BC30" s="186"/>
      <c r="BD30" s="186"/>
      <c r="BE30" s="186"/>
      <c r="BF30" s="186"/>
      <c r="BG30" s="186"/>
      <c r="BH30" s="186"/>
    </row>
    <row r="31" spans="1:71" ht="126.75" customHeight="1" x14ac:dyDescent="0.2">
      <c r="A31" s="266"/>
      <c r="B31" s="266"/>
      <c r="C31" s="266"/>
      <c r="D31" s="266"/>
      <c r="E31" s="192" t="s">
        <v>205</v>
      </c>
      <c r="F31" s="226" t="s">
        <v>220</v>
      </c>
      <c r="G31" s="192"/>
      <c r="H31" s="227" t="s">
        <v>1040</v>
      </c>
      <c r="I31" s="189" t="s">
        <v>208</v>
      </c>
      <c r="J31" s="194" t="s">
        <v>209</v>
      </c>
      <c r="K31" s="197" t="s">
        <v>1004</v>
      </c>
      <c r="L31" s="195" t="s">
        <v>448</v>
      </c>
      <c r="M31" s="195" t="s">
        <v>1005</v>
      </c>
      <c r="N31" s="195" t="s">
        <v>1006</v>
      </c>
      <c r="O31" s="194" t="s">
        <v>247</v>
      </c>
      <c r="P31" s="193">
        <f t="shared" si="9"/>
        <v>0</v>
      </c>
      <c r="Q31" s="192" t="s">
        <v>267</v>
      </c>
      <c r="R31" s="193">
        <f t="shared" si="10"/>
        <v>0</v>
      </c>
      <c r="S31" s="193">
        <f t="shared" si="11"/>
        <v>0</v>
      </c>
      <c r="T31" s="158" t="s">
        <v>23</v>
      </c>
      <c r="U31" s="192" t="s">
        <v>216</v>
      </c>
      <c r="V31" s="158">
        <f t="shared" si="12"/>
        <v>10</v>
      </c>
      <c r="W31" s="158">
        <f t="shared" si="13"/>
        <v>0</v>
      </c>
      <c r="X31" s="158" t="str">
        <f t="shared" si="14"/>
        <v>Mantener las medidas de control existentes</v>
      </c>
      <c r="Y31" s="158" t="str">
        <f t="shared" si="15"/>
        <v>IV</v>
      </c>
      <c r="Z31" s="191" t="str">
        <f t="shared" si="17"/>
        <v>Aceptable</v>
      </c>
      <c r="AA31" s="195">
        <v>1</v>
      </c>
      <c r="AB31" s="195"/>
      <c r="AC31" s="195"/>
      <c r="AD31" s="196" t="s">
        <v>223</v>
      </c>
      <c r="AE31" s="197" t="s">
        <v>224</v>
      </c>
      <c r="AF31" s="196" t="s">
        <v>218</v>
      </c>
      <c r="AG31" s="196" t="s">
        <v>218</v>
      </c>
      <c r="AH31" s="196" t="s">
        <v>329</v>
      </c>
      <c r="AI31" s="197" t="s">
        <v>330</v>
      </c>
      <c r="AJ31" s="198" t="s">
        <v>331</v>
      </c>
      <c r="AK31" s="217"/>
      <c r="AL31" s="217"/>
      <c r="AM31" s="187"/>
      <c r="AN31" s="182"/>
      <c r="AO31" s="183"/>
      <c r="AP31" s="182"/>
      <c r="AQ31" s="183"/>
      <c r="AR31" s="183"/>
      <c r="AS31" s="184"/>
      <c r="AT31" s="182"/>
      <c r="AU31" s="184"/>
      <c r="AV31" s="184"/>
      <c r="AW31" s="184"/>
      <c r="AX31" s="184"/>
      <c r="AY31" s="185"/>
      <c r="AZ31" s="186"/>
      <c r="BA31" s="186"/>
      <c r="BB31" s="186"/>
      <c r="BC31" s="186"/>
      <c r="BD31" s="186"/>
      <c r="BE31" s="186"/>
      <c r="BF31" s="186"/>
      <c r="BG31" s="186"/>
      <c r="BH31" s="186"/>
    </row>
    <row r="32" spans="1:71" ht="126" customHeight="1" x14ac:dyDescent="0.2">
      <c r="A32" s="266"/>
      <c r="B32" s="266"/>
      <c r="C32" s="266"/>
      <c r="D32" s="266"/>
      <c r="E32" s="143" t="s">
        <v>205</v>
      </c>
      <c r="F32" s="192" t="s">
        <v>263</v>
      </c>
      <c r="G32" s="192"/>
      <c r="H32" s="169" t="s">
        <v>1061</v>
      </c>
      <c r="I32" s="189" t="s">
        <v>208</v>
      </c>
      <c r="J32" s="192" t="s">
        <v>221</v>
      </c>
      <c r="K32" s="156" t="s">
        <v>265</v>
      </c>
      <c r="L32" s="161" t="s">
        <v>218</v>
      </c>
      <c r="M32" s="161" t="s">
        <v>266</v>
      </c>
      <c r="N32" s="161" t="s">
        <v>218</v>
      </c>
      <c r="O32" s="192" t="s">
        <v>247</v>
      </c>
      <c r="P32" s="193">
        <f t="shared" si="9"/>
        <v>0</v>
      </c>
      <c r="Q32" s="192" t="s">
        <v>267</v>
      </c>
      <c r="R32" s="193">
        <f t="shared" si="10"/>
        <v>0</v>
      </c>
      <c r="S32" s="193">
        <f t="shared" si="11"/>
        <v>0</v>
      </c>
      <c r="T32" s="158" t="s">
        <v>23</v>
      </c>
      <c r="U32" s="192" t="s">
        <v>216</v>
      </c>
      <c r="V32" s="158">
        <f t="shared" si="12"/>
        <v>10</v>
      </c>
      <c r="W32" s="158">
        <f t="shared" si="13"/>
        <v>0</v>
      </c>
      <c r="X32" s="158" t="str">
        <f t="shared" si="14"/>
        <v>Mantener las medidas de control existentes</v>
      </c>
      <c r="Y32" s="158" t="str">
        <f t="shared" si="15"/>
        <v>IV</v>
      </c>
      <c r="Z32" s="160" t="str">
        <f t="shared" si="17"/>
        <v>Aceptable</v>
      </c>
      <c r="AA32" s="143">
        <v>1</v>
      </c>
      <c r="AB32" s="161"/>
      <c r="AC32" s="161"/>
      <c r="AD32" s="156" t="s">
        <v>269</v>
      </c>
      <c r="AE32" s="192" t="s">
        <v>205</v>
      </c>
      <c r="AF32" s="161" t="s">
        <v>270</v>
      </c>
      <c r="AG32" s="161" t="s">
        <v>270</v>
      </c>
      <c r="AH32" s="161" t="s">
        <v>218</v>
      </c>
      <c r="AI32" s="161" t="s">
        <v>1058</v>
      </c>
      <c r="AJ32" s="161" t="s">
        <v>242</v>
      </c>
      <c r="AK32" s="217"/>
      <c r="AL32" s="217"/>
      <c r="AM32" s="187"/>
      <c r="AN32" s="182"/>
      <c r="AO32" s="183"/>
      <c r="AP32" s="182"/>
      <c r="AQ32" s="183"/>
      <c r="AR32" s="183"/>
      <c r="AS32" s="184"/>
      <c r="AT32" s="182"/>
      <c r="AU32" s="184"/>
      <c r="AV32" s="184"/>
      <c r="AW32" s="184"/>
      <c r="AX32" s="184"/>
      <c r="AY32" s="185"/>
      <c r="AZ32" s="186"/>
      <c r="BA32" s="186"/>
      <c r="BB32" s="186"/>
      <c r="BC32" s="186"/>
      <c r="BD32" s="186"/>
      <c r="BE32" s="186"/>
      <c r="BF32" s="186"/>
      <c r="BG32" s="186"/>
      <c r="BH32" s="186"/>
    </row>
    <row r="33" spans="1:70" ht="77.25" customHeight="1" x14ac:dyDescent="0.2">
      <c r="A33" s="266"/>
      <c r="B33" s="266"/>
      <c r="C33" s="266"/>
      <c r="D33" s="266"/>
      <c r="E33" s="156" t="s">
        <v>208</v>
      </c>
      <c r="F33" s="156" t="s">
        <v>251</v>
      </c>
      <c r="G33" s="192"/>
      <c r="H33" s="157" t="s">
        <v>1045</v>
      </c>
      <c r="I33" s="189" t="s">
        <v>208</v>
      </c>
      <c r="J33" s="192" t="s">
        <v>209</v>
      </c>
      <c r="K33" s="156" t="s">
        <v>1062</v>
      </c>
      <c r="L33" s="161" t="s">
        <v>218</v>
      </c>
      <c r="M33" s="161" t="s">
        <v>218</v>
      </c>
      <c r="N33" s="161" t="s">
        <v>218</v>
      </c>
      <c r="O33" s="192" t="s">
        <v>214</v>
      </c>
      <c r="P33" s="193">
        <f t="shared" si="9"/>
        <v>2</v>
      </c>
      <c r="Q33" s="192" t="s">
        <v>215</v>
      </c>
      <c r="R33" s="193">
        <f t="shared" si="10"/>
        <v>3</v>
      </c>
      <c r="S33" s="193">
        <f t="shared" si="11"/>
        <v>6</v>
      </c>
      <c r="T33" s="158" t="s">
        <v>21</v>
      </c>
      <c r="U33" s="192" t="s">
        <v>216</v>
      </c>
      <c r="V33" s="158">
        <f t="shared" si="12"/>
        <v>10</v>
      </c>
      <c r="W33" s="158">
        <f t="shared" si="13"/>
        <v>60</v>
      </c>
      <c r="X33" s="158" t="str">
        <f t="shared" si="14"/>
        <v>Mejorar si es posible justificar la intervención y su rentabilidad.</v>
      </c>
      <c r="Y33" s="158" t="str">
        <f t="shared" si="15"/>
        <v>III</v>
      </c>
      <c r="Z33" s="160" t="str">
        <f t="shared" si="17"/>
        <v>Mejorable</v>
      </c>
      <c r="AA33" s="143">
        <v>1</v>
      </c>
      <c r="AB33" s="161"/>
      <c r="AC33" s="161"/>
      <c r="AD33" s="156" t="s">
        <v>253</v>
      </c>
      <c r="AE33" s="192" t="s">
        <v>205</v>
      </c>
      <c r="AF33" s="161" t="s">
        <v>218</v>
      </c>
      <c r="AG33" s="161" t="s">
        <v>218</v>
      </c>
      <c r="AH33" s="161" t="s">
        <v>218</v>
      </c>
      <c r="AI33" s="161" t="s">
        <v>1059</v>
      </c>
      <c r="AJ33" s="161" t="s">
        <v>242</v>
      </c>
      <c r="AK33" s="217"/>
      <c r="AL33" s="217"/>
      <c r="AM33" s="187"/>
      <c r="AN33" s="182"/>
      <c r="AO33" s="183"/>
      <c r="AP33" s="182"/>
      <c r="AQ33" s="183"/>
      <c r="AR33" s="183"/>
      <c r="AS33" s="184"/>
      <c r="AT33" s="182"/>
      <c r="AU33" s="184"/>
      <c r="AV33" s="184"/>
      <c r="AW33" s="184"/>
      <c r="AX33" s="184"/>
      <c r="AY33" s="185"/>
      <c r="AZ33" s="186"/>
      <c r="BA33" s="186"/>
      <c r="BB33" s="186"/>
      <c r="BC33" s="186"/>
      <c r="BD33" s="186"/>
      <c r="BE33" s="186"/>
      <c r="BF33" s="186"/>
      <c r="BG33" s="186"/>
      <c r="BH33" s="186"/>
    </row>
    <row r="34" spans="1:70" ht="75.75" customHeight="1" x14ac:dyDescent="0.2">
      <c r="A34" s="267"/>
      <c r="B34" s="267"/>
      <c r="C34" s="267"/>
      <c r="D34" s="267"/>
      <c r="E34" s="156" t="s">
        <v>208</v>
      </c>
      <c r="F34" s="156" t="s">
        <v>251</v>
      </c>
      <c r="G34" s="192"/>
      <c r="H34" s="157" t="s">
        <v>1046</v>
      </c>
      <c r="I34" s="189" t="s">
        <v>208</v>
      </c>
      <c r="J34" s="192" t="s">
        <v>209</v>
      </c>
      <c r="K34" s="156" t="s">
        <v>1063</v>
      </c>
      <c r="L34" s="161" t="s">
        <v>218</v>
      </c>
      <c r="M34" s="161" t="s">
        <v>218</v>
      </c>
      <c r="N34" s="161" t="s">
        <v>218</v>
      </c>
      <c r="O34" s="192" t="s">
        <v>214</v>
      </c>
      <c r="P34" s="193">
        <f t="shared" si="9"/>
        <v>2</v>
      </c>
      <c r="Q34" s="192" t="s">
        <v>215</v>
      </c>
      <c r="R34" s="193">
        <f t="shared" si="10"/>
        <v>3</v>
      </c>
      <c r="S34" s="193">
        <f t="shared" si="11"/>
        <v>6</v>
      </c>
      <c r="T34" s="158" t="s">
        <v>21</v>
      </c>
      <c r="U34" s="192" t="s">
        <v>216</v>
      </c>
      <c r="V34" s="158">
        <f t="shared" si="12"/>
        <v>10</v>
      </c>
      <c r="W34" s="158">
        <f t="shared" si="13"/>
        <v>60</v>
      </c>
      <c r="X34" s="158" t="str">
        <f t="shared" si="14"/>
        <v>Mejorar si es posible justificar la intervención y su rentabilidad.</v>
      </c>
      <c r="Y34" s="158" t="str">
        <f t="shared" si="15"/>
        <v>III</v>
      </c>
      <c r="Z34" s="160" t="str">
        <f t="shared" si="17"/>
        <v>Mejorable</v>
      </c>
      <c r="AA34" s="143">
        <v>1</v>
      </c>
      <c r="AB34" s="161"/>
      <c r="AC34" s="161"/>
      <c r="AD34" s="156" t="s">
        <v>1047</v>
      </c>
      <c r="AE34" s="192" t="s">
        <v>205</v>
      </c>
      <c r="AF34" s="161" t="s">
        <v>218</v>
      </c>
      <c r="AG34" s="161" t="s">
        <v>218</v>
      </c>
      <c r="AH34" s="161" t="s">
        <v>218</v>
      </c>
      <c r="AI34" s="161" t="s">
        <v>1048</v>
      </c>
      <c r="AJ34" s="161" t="s">
        <v>242</v>
      </c>
      <c r="AK34" s="217"/>
      <c r="AL34" s="217"/>
      <c r="AM34" s="187"/>
      <c r="AN34" s="182"/>
      <c r="AO34" s="183"/>
      <c r="AP34" s="182"/>
      <c r="AQ34" s="183"/>
      <c r="AR34" s="183"/>
      <c r="AS34" s="184"/>
      <c r="AT34" s="182"/>
      <c r="AU34" s="184"/>
      <c r="AV34" s="184"/>
      <c r="AW34" s="184"/>
      <c r="AX34" s="184"/>
      <c r="AY34" s="185"/>
      <c r="AZ34" s="186"/>
      <c r="BA34" s="186"/>
      <c r="BB34" s="186"/>
      <c r="BC34" s="186"/>
      <c r="BD34" s="186"/>
      <c r="BE34" s="186"/>
      <c r="BF34" s="186"/>
      <c r="BG34" s="186"/>
      <c r="BH34" s="186"/>
    </row>
    <row r="35" spans="1:70" ht="27.75" customHeight="1" x14ac:dyDescent="0.2">
      <c r="A35" s="199"/>
      <c r="B35" s="200"/>
      <c r="C35" s="199"/>
      <c r="D35" s="199"/>
      <c r="E35" s="201"/>
      <c r="F35" s="201"/>
      <c r="G35" s="202"/>
      <c r="H35" s="204"/>
      <c r="I35" s="203"/>
      <c r="J35" s="202"/>
      <c r="K35" s="201"/>
      <c r="L35" s="200"/>
      <c r="M35" s="200"/>
      <c r="N35" s="200"/>
      <c r="O35" s="202"/>
      <c r="P35" s="193" t="str">
        <f t="shared" si="9"/>
        <v/>
      </c>
      <c r="Q35" s="192"/>
      <c r="R35" s="193" t="str">
        <f t="shared" si="10"/>
        <v/>
      </c>
      <c r="S35" s="193" t="str">
        <f t="shared" si="11"/>
        <v/>
      </c>
      <c r="T35" s="158"/>
      <c r="U35" s="192"/>
      <c r="V35" s="158" t="str">
        <f t="shared" si="12"/>
        <v/>
      </c>
      <c r="W35" s="158" t="str">
        <f t="shared" si="13"/>
        <v/>
      </c>
      <c r="X35" s="158" t="str">
        <f t="shared" si="14"/>
        <v/>
      </c>
      <c r="Y35" s="158" t="str">
        <f t="shared" si="15"/>
        <v/>
      </c>
      <c r="Z35" s="205"/>
      <c r="AA35" s="207"/>
      <c r="AB35" s="200"/>
      <c r="AC35" s="200"/>
      <c r="AD35" s="201"/>
      <c r="AE35" s="202"/>
      <c r="AF35" s="200"/>
      <c r="AG35" s="200"/>
      <c r="AH35" s="200"/>
      <c r="AI35" s="200"/>
      <c r="AJ35" s="200"/>
      <c r="AK35" s="217"/>
      <c r="AL35" s="217"/>
      <c r="AM35" s="187"/>
      <c r="AN35" s="182"/>
      <c r="AO35" s="183"/>
      <c r="AP35" s="182"/>
      <c r="AQ35" s="183"/>
      <c r="AR35" s="183"/>
      <c r="AS35" s="184"/>
      <c r="AT35" s="182"/>
      <c r="AU35" s="184"/>
      <c r="AV35" s="184"/>
      <c r="AW35" s="184"/>
      <c r="AX35" s="184"/>
      <c r="AY35" s="185"/>
      <c r="AZ35" s="186"/>
      <c r="BA35" s="186"/>
      <c r="BB35" s="186"/>
      <c r="BC35" s="186"/>
      <c r="BD35" s="186"/>
      <c r="BE35" s="186"/>
      <c r="BF35" s="186"/>
      <c r="BG35" s="186"/>
      <c r="BH35" s="186"/>
    </row>
    <row r="36" spans="1:70" s="96" customFormat="1" x14ac:dyDescent="0.2">
      <c r="A36" s="97"/>
      <c r="B36" s="97"/>
      <c r="C36" s="97"/>
      <c r="D36" s="98"/>
      <c r="E36" s="99"/>
      <c r="F36" s="99"/>
      <c r="O36" s="99"/>
      <c r="P36" s="183" t="str">
        <f t="shared" ref="P36:P96" si="18">IF(O36="","",IF(O36="BAJO",0,IF(O36="MEDIO",2,IF(O36="ALTO",6,IF(O36="MUY ALTO",10,)))))</f>
        <v/>
      </c>
      <c r="Q36" s="99"/>
      <c r="V36" s="99"/>
      <c r="AD36" s="145"/>
      <c r="BR36" s="99"/>
    </row>
    <row r="37" spans="1:70" ht="15.75" thickBot="1" x14ac:dyDescent="0.25">
      <c r="E37" s="55" t="s">
        <v>205</v>
      </c>
      <c r="F37" s="55" t="str">
        <f>LISTA_PELIGROS!A2</f>
        <v>FISICO</v>
      </c>
      <c r="G37" s="54" t="s">
        <v>280</v>
      </c>
      <c r="I37" s="54" t="s">
        <v>478</v>
      </c>
      <c r="J37" s="54" t="s">
        <v>227</v>
      </c>
      <c r="K37" s="54" t="s">
        <v>479</v>
      </c>
      <c r="L37" s="54" t="s">
        <v>30</v>
      </c>
      <c r="M37" s="54" t="s">
        <v>480</v>
      </c>
      <c r="N37" s="55" t="s">
        <v>205</v>
      </c>
      <c r="O37" s="24">
        <v>6</v>
      </c>
      <c r="P37" s="183">
        <f t="shared" si="18"/>
        <v>0</v>
      </c>
    </row>
    <row r="38" spans="1:70" ht="15.75" thickBot="1" x14ac:dyDescent="0.25">
      <c r="E38" s="55" t="s">
        <v>208</v>
      </c>
      <c r="F38" s="55" t="str">
        <f>LISTA_PELIGROS!A3</f>
        <v>Físico: Ruido Continuo</v>
      </c>
      <c r="G38" s="54" t="s">
        <v>206</v>
      </c>
      <c r="I38" s="54" t="s">
        <v>481</v>
      </c>
      <c r="J38" s="54" t="s">
        <v>209</v>
      </c>
      <c r="K38" s="54" t="s">
        <v>19</v>
      </c>
      <c r="L38" s="54" t="s">
        <v>32</v>
      </c>
      <c r="M38" s="54" t="s">
        <v>74</v>
      </c>
      <c r="N38" s="55" t="s">
        <v>208</v>
      </c>
      <c r="O38" s="24">
        <v>2</v>
      </c>
      <c r="P38" s="183">
        <f t="shared" si="18"/>
        <v>0</v>
      </c>
    </row>
    <row r="39" spans="1:70" x14ac:dyDescent="0.2">
      <c r="F39" s="55" t="str">
        <f>LISTA_PELIGROS!A4</f>
        <v>Físico: Ruido de Impacto</v>
      </c>
      <c r="G39" s="54" t="s">
        <v>225</v>
      </c>
      <c r="I39" s="54" t="s">
        <v>482</v>
      </c>
      <c r="J39" s="54" t="s">
        <v>221</v>
      </c>
      <c r="K39" s="54" t="s">
        <v>21</v>
      </c>
      <c r="L39" s="54" t="s">
        <v>36</v>
      </c>
      <c r="M39" s="54" t="s">
        <v>76</v>
      </c>
      <c r="N39" s="55"/>
      <c r="O39" s="259" t="s">
        <v>24</v>
      </c>
      <c r="P39" s="183">
        <f t="shared" si="18"/>
        <v>0</v>
      </c>
    </row>
    <row r="40" spans="1:70" ht="15" thickBot="1" x14ac:dyDescent="0.25">
      <c r="F40" s="55" t="str">
        <f>LISTA_PELIGROS!A5</f>
        <v>Físico: Ruido de Intermitente</v>
      </c>
      <c r="G40" s="54" t="s">
        <v>234</v>
      </c>
      <c r="I40" s="54" t="s">
        <v>483</v>
      </c>
      <c r="J40" s="54" t="s">
        <v>484</v>
      </c>
      <c r="K40" s="54" t="s">
        <v>23</v>
      </c>
      <c r="L40" s="54" t="s">
        <v>34</v>
      </c>
      <c r="M40" s="54" t="s">
        <v>78</v>
      </c>
      <c r="N40" s="55"/>
      <c r="O40" s="260"/>
      <c r="P40" s="183" t="str">
        <f t="shared" si="18"/>
        <v/>
      </c>
    </row>
    <row r="41" spans="1:70" x14ac:dyDescent="0.2">
      <c r="F41" s="55" t="str">
        <f>LISTA_PELIGROS!A6</f>
        <v>Físico:Vibraciones</v>
      </c>
      <c r="G41" s="54" t="s">
        <v>243</v>
      </c>
      <c r="I41" s="54" t="s">
        <v>485</v>
      </c>
      <c r="J41" s="56" t="s">
        <v>486</v>
      </c>
      <c r="K41" s="56"/>
      <c r="L41" s="56"/>
      <c r="M41" s="56"/>
      <c r="N41" s="57"/>
      <c r="O41" s="57"/>
      <c r="P41" s="183" t="str">
        <f t="shared" si="18"/>
        <v/>
      </c>
    </row>
    <row r="42" spans="1:70" x14ac:dyDescent="0.2">
      <c r="F42" s="55" t="str">
        <f>LISTA_PELIGROS!A7</f>
        <v>Físico:Presiones anormales</v>
      </c>
      <c r="G42" s="54" t="s">
        <v>251</v>
      </c>
      <c r="I42" s="54" t="s">
        <v>487</v>
      </c>
      <c r="J42" s="56" t="s">
        <v>488</v>
      </c>
      <c r="N42" s="55"/>
      <c r="P42" s="183" t="str">
        <f t="shared" si="18"/>
        <v/>
      </c>
    </row>
    <row r="43" spans="1:70" x14ac:dyDescent="0.2">
      <c r="F43" s="55" t="str">
        <f>LISTA_PELIGROS!A8</f>
        <v>Físico:Radiaciones ionizantes rayos X</v>
      </c>
      <c r="G43" s="54" t="s">
        <v>263</v>
      </c>
      <c r="I43" s="54" t="s">
        <v>489</v>
      </c>
      <c r="P43" s="183" t="str">
        <f t="shared" si="18"/>
        <v/>
      </c>
    </row>
    <row r="44" spans="1:70" x14ac:dyDescent="0.2">
      <c r="F44" s="55" t="str">
        <f>LISTA_PELIGROS!A9</f>
        <v>Físico:Radiaciones ionizantes rayos gama</v>
      </c>
      <c r="I44" s="54" t="s">
        <v>490</v>
      </c>
      <c r="P44" s="183" t="str">
        <f t="shared" si="18"/>
        <v/>
      </c>
    </row>
    <row r="45" spans="1:70" x14ac:dyDescent="0.2">
      <c r="F45" s="55" t="str">
        <f>LISTA_PELIGROS!A10</f>
        <v>Físico:Radiaciones ionizantes  alfa y neutrones</v>
      </c>
      <c r="I45" s="54" t="s">
        <v>491</v>
      </c>
      <c r="P45" s="183" t="str">
        <f t="shared" si="18"/>
        <v/>
      </c>
    </row>
    <row r="46" spans="1:70" x14ac:dyDescent="0.2">
      <c r="F46" s="55" t="str">
        <f>LISTA_PELIGROS!A11</f>
        <v>Físico: Radiaciones no ionizantes (radiación UV)</v>
      </c>
      <c r="I46" s="54" t="s">
        <v>492</v>
      </c>
      <c r="P46" s="183" t="str">
        <f t="shared" si="18"/>
        <v/>
      </c>
    </row>
    <row r="47" spans="1:70" x14ac:dyDescent="0.2">
      <c r="F47" s="55" t="str">
        <f>LISTA_PELIGROS!A12</f>
        <v>Físico: Radiaciones no ionizantes ( infrarroja)</v>
      </c>
      <c r="I47" s="54" t="s">
        <v>493</v>
      </c>
      <c r="P47" s="183" t="str">
        <f t="shared" si="18"/>
        <v/>
      </c>
    </row>
    <row r="48" spans="1:70" x14ac:dyDescent="0.2">
      <c r="F48" s="55" t="str">
        <f>LISTA_PELIGROS!A13</f>
        <v>Físico: Radiaciones no ionizantes (Microondas y radiofrecuencia)</v>
      </c>
      <c r="I48" s="54" t="s">
        <v>494</v>
      </c>
      <c r="P48" s="183" t="str">
        <f t="shared" si="18"/>
        <v/>
      </c>
    </row>
    <row r="49" spans="6:16" x14ac:dyDescent="0.2">
      <c r="F49" s="55" t="str">
        <f>LISTA_PELIGROS!A14</f>
        <v>Físico:Calor</v>
      </c>
      <c r="I49" s="54" t="s">
        <v>495</v>
      </c>
      <c r="P49" s="183" t="str">
        <f t="shared" si="18"/>
        <v/>
      </c>
    </row>
    <row r="50" spans="6:16" x14ac:dyDescent="0.2">
      <c r="F50" s="55" t="str">
        <f>LISTA_PELIGROS!A15</f>
        <v>Físico: Frío</v>
      </c>
      <c r="I50" s="54" t="s">
        <v>496</v>
      </c>
      <c r="P50" s="183" t="str">
        <f t="shared" si="18"/>
        <v/>
      </c>
    </row>
    <row r="51" spans="6:16" x14ac:dyDescent="0.2">
      <c r="F51" s="55" t="str">
        <f>LISTA_PELIGROS!A16</f>
        <v>Físico: Iluminación deficiente</v>
      </c>
      <c r="I51" s="54" t="s">
        <v>497</v>
      </c>
      <c r="P51" s="183" t="str">
        <f t="shared" si="18"/>
        <v/>
      </c>
    </row>
    <row r="52" spans="6:16" x14ac:dyDescent="0.2">
      <c r="F52" s="55" t="str">
        <f>LISTA_PELIGROS!A18</f>
        <v>Físico: Iluminación en exceso</v>
      </c>
      <c r="I52" s="54" t="s">
        <v>498</v>
      </c>
      <c r="P52" s="183" t="str">
        <f t="shared" si="18"/>
        <v/>
      </c>
    </row>
    <row r="53" spans="6:16" x14ac:dyDescent="0.2">
      <c r="F53" s="55" t="str">
        <f>LISTA_PELIGROS!A19</f>
        <v>QUIMICO</v>
      </c>
      <c r="I53" s="54" t="s">
        <v>499</v>
      </c>
      <c r="P53" s="183" t="str">
        <f t="shared" si="18"/>
        <v/>
      </c>
    </row>
    <row r="54" spans="6:16" x14ac:dyDescent="0.2">
      <c r="F54" s="55" t="str">
        <f>LISTA_PELIGROS!A20</f>
        <v>Químico: Gases y/o  vapores</v>
      </c>
      <c r="I54" s="54" t="s">
        <v>500</v>
      </c>
      <c r="P54" s="183" t="str">
        <f t="shared" si="18"/>
        <v/>
      </c>
    </row>
    <row r="55" spans="6:16" x14ac:dyDescent="0.2">
      <c r="F55" s="55" t="str">
        <f>LISTA_PELIGROS!A21</f>
        <v>Químico: Nieblas</v>
      </c>
      <c r="I55" s="54" t="s">
        <v>501</v>
      </c>
      <c r="P55" s="183" t="str">
        <f t="shared" si="18"/>
        <v/>
      </c>
    </row>
    <row r="56" spans="6:16" x14ac:dyDescent="0.2">
      <c r="F56" s="55" t="str">
        <f>LISTA_PELIGROS!A22</f>
        <v xml:space="preserve">Químico: Humos </v>
      </c>
      <c r="I56" s="54" t="s">
        <v>502</v>
      </c>
      <c r="P56" s="183" t="str">
        <f t="shared" si="18"/>
        <v/>
      </c>
    </row>
    <row r="57" spans="6:16" x14ac:dyDescent="0.2">
      <c r="F57" s="55" t="str">
        <f>LISTA_PELIGROS!A23</f>
        <v>Químico: Rocíos</v>
      </c>
      <c r="I57" s="54" t="s">
        <v>503</v>
      </c>
      <c r="P57" s="183" t="str">
        <f t="shared" si="18"/>
        <v/>
      </c>
    </row>
    <row r="58" spans="6:16" x14ac:dyDescent="0.2">
      <c r="F58" s="55" t="str">
        <f>LISTA_PELIGROS!A24</f>
        <v>Químico: Líquidos</v>
      </c>
      <c r="I58" s="54" t="s">
        <v>504</v>
      </c>
      <c r="P58" s="183" t="str">
        <f t="shared" si="18"/>
        <v/>
      </c>
    </row>
    <row r="59" spans="6:16" x14ac:dyDescent="0.2">
      <c r="F59" s="55" t="str">
        <f>LISTA_PELIGROS!A25</f>
        <v>Químico: Fibras</v>
      </c>
      <c r="I59" s="54" t="s">
        <v>505</v>
      </c>
      <c r="P59" s="183" t="str">
        <f t="shared" si="18"/>
        <v/>
      </c>
    </row>
    <row r="60" spans="6:16" x14ac:dyDescent="0.2">
      <c r="F60" s="55" t="str">
        <f>LISTA_PELIGROS!A26</f>
        <v>Químico: Material Particulado</v>
      </c>
      <c r="I60" s="54" t="s">
        <v>506</v>
      </c>
      <c r="P60" s="183" t="str">
        <f t="shared" si="18"/>
        <v/>
      </c>
    </row>
    <row r="61" spans="6:16" x14ac:dyDescent="0.2">
      <c r="F61" s="55" t="str">
        <f>LISTA_PELIGROS!A27</f>
        <v>Químico: Polvos Organicos</v>
      </c>
      <c r="I61" s="54" t="s">
        <v>507</v>
      </c>
      <c r="P61" s="183" t="str">
        <f t="shared" si="18"/>
        <v/>
      </c>
    </row>
    <row r="62" spans="6:16" x14ac:dyDescent="0.2">
      <c r="F62" s="55" t="str">
        <f>LISTA_PELIGROS!A28</f>
        <v>Químico: Polvos Inorganicos</v>
      </c>
      <c r="I62" s="54" t="s">
        <v>508</v>
      </c>
      <c r="P62" s="183" t="str">
        <f t="shared" si="18"/>
        <v/>
      </c>
    </row>
    <row r="63" spans="6:16" x14ac:dyDescent="0.2">
      <c r="F63" s="55" t="str">
        <f>LISTA_PELIGROS!A29</f>
        <v>CONDICIONES DE SEGURIDAD</v>
      </c>
      <c r="I63" s="54" t="s">
        <v>509</v>
      </c>
      <c r="P63" s="183" t="str">
        <f t="shared" si="18"/>
        <v/>
      </c>
    </row>
    <row r="64" spans="6:16" x14ac:dyDescent="0.2">
      <c r="F64" s="55" t="str">
        <f>LISTA_PELIGROS!A30</f>
        <v>Cond. de Seg.- Mecánico: Elementos o Partes de maquinas</v>
      </c>
      <c r="I64" s="54" t="s">
        <v>510</v>
      </c>
      <c r="P64" s="183" t="str">
        <f t="shared" si="18"/>
        <v/>
      </c>
    </row>
    <row r="65" spans="6:16" x14ac:dyDescent="0.2">
      <c r="F65" s="55" t="str">
        <f>LISTA_PELIGROS!A31</f>
        <v>Cond. de Seg.- Mecánico: Herramientas</v>
      </c>
      <c r="I65" s="54" t="s">
        <v>511</v>
      </c>
      <c r="P65" s="183" t="str">
        <f t="shared" si="18"/>
        <v/>
      </c>
    </row>
    <row r="66" spans="6:16" x14ac:dyDescent="0.2">
      <c r="F66" s="55" t="str">
        <f>LISTA_PELIGROS!A32</f>
        <v>Cond. de Seg.- Mecánico:  Elementos de Oficina</v>
      </c>
      <c r="I66" s="54" t="s">
        <v>512</v>
      </c>
      <c r="P66" s="183" t="str">
        <f t="shared" si="18"/>
        <v/>
      </c>
    </row>
    <row r="67" spans="6:16" x14ac:dyDescent="0.2">
      <c r="F67" s="55" t="str">
        <f>LISTA_PELIGROS!A33</f>
        <v>Cond. de Seg.- Mecánico: Equipos, Piezas a trabajar.</v>
      </c>
      <c r="I67" s="54" t="s">
        <v>513</v>
      </c>
      <c r="P67" s="183" t="str">
        <f t="shared" si="18"/>
        <v/>
      </c>
    </row>
    <row r="68" spans="6:16" x14ac:dyDescent="0.2">
      <c r="F68" s="55" t="str">
        <f>LISTA_PELIGROS!A34</f>
        <v>Cond. de Seg.- Mecánico: Materiales Proyectados.</v>
      </c>
      <c r="I68" s="54" t="s">
        <v>514</v>
      </c>
      <c r="P68" s="183" t="str">
        <f t="shared" si="18"/>
        <v/>
      </c>
    </row>
    <row r="69" spans="6:16" x14ac:dyDescent="0.2">
      <c r="F69" s="55" t="str">
        <f>LISTA_PELIGROS!A35</f>
        <v>Cond. de Seg.- Accidentes In itinere</v>
      </c>
      <c r="I69" s="54" t="s">
        <v>515</v>
      </c>
      <c r="P69" s="183" t="str">
        <f t="shared" si="18"/>
        <v/>
      </c>
    </row>
    <row r="70" spans="6:16" x14ac:dyDescent="0.2">
      <c r="F70" s="55" t="str">
        <f>LISTA_PELIGROS!A36</f>
        <v>Cond. de Seg.- Mecánico: Sólidos</v>
      </c>
      <c r="I70" s="54" t="s">
        <v>516</v>
      </c>
      <c r="P70" s="183" t="str">
        <f t="shared" si="18"/>
        <v/>
      </c>
    </row>
    <row r="71" spans="6:16" x14ac:dyDescent="0.2">
      <c r="F71" s="55" t="str">
        <f>LISTA_PELIGROS!A37</f>
        <v>Cond. de Seg.- Mecánico: Fluidos</v>
      </c>
      <c r="I71" s="54" t="s">
        <v>517</v>
      </c>
      <c r="P71" s="183" t="str">
        <f t="shared" si="18"/>
        <v/>
      </c>
    </row>
    <row r="72" spans="6:16" x14ac:dyDescent="0.2">
      <c r="F72" s="55" t="str">
        <f>LISTA_PELIGROS!A38</f>
        <v>Cond. de Seg.- Eléctricos: Alta Tensión</v>
      </c>
      <c r="I72" s="54" t="s">
        <v>518</v>
      </c>
      <c r="P72" s="183" t="str">
        <f t="shared" si="18"/>
        <v/>
      </c>
    </row>
    <row r="73" spans="6:16" x14ac:dyDescent="0.2">
      <c r="F73" s="55" t="str">
        <f>LISTA_PELIGROS!A39</f>
        <v>Cond. de Seg.- Eléctricos: Media Tensión</v>
      </c>
      <c r="I73" s="54" t="s">
        <v>519</v>
      </c>
      <c r="P73" s="183" t="str">
        <f t="shared" si="18"/>
        <v/>
      </c>
    </row>
    <row r="74" spans="6:16" x14ac:dyDescent="0.2">
      <c r="F74" s="55" t="str">
        <f>LISTA_PELIGROS!A40</f>
        <v>Cond. de Seg.- Eléctricos: Baja Tensión</v>
      </c>
      <c r="I74" s="54" t="s">
        <v>520</v>
      </c>
      <c r="P74" s="183" t="str">
        <f t="shared" si="18"/>
        <v/>
      </c>
    </row>
    <row r="75" spans="6:16" x14ac:dyDescent="0.2">
      <c r="F75" s="55" t="str">
        <f>LISTA_PELIGROS!A41</f>
        <v>Cond. de Seg.- Locativo: Sistemas y medios de almacenamiento.</v>
      </c>
      <c r="I75" s="54" t="s">
        <v>521</v>
      </c>
      <c r="P75" s="183" t="str">
        <f t="shared" si="18"/>
        <v/>
      </c>
    </row>
    <row r="76" spans="6:16" x14ac:dyDescent="0.2">
      <c r="F76" s="55" t="str">
        <f>LISTA_PELIGROS!A42</f>
        <v>Cond. de Seg.- Locativo: Superficies de trabajo irregulares</v>
      </c>
      <c r="I76" s="54" t="s">
        <v>522</v>
      </c>
      <c r="P76" s="183" t="str">
        <f t="shared" si="18"/>
        <v/>
      </c>
    </row>
    <row r="77" spans="6:16" x14ac:dyDescent="0.2">
      <c r="F77" s="55" t="str">
        <f>LISTA_PELIGROS!A43</f>
        <v>Cond. de Seg.- Locativo: Superficies de trabajo deslizantes.</v>
      </c>
      <c r="I77" s="54" t="s">
        <v>523</v>
      </c>
      <c r="P77" s="183" t="str">
        <f t="shared" si="18"/>
        <v/>
      </c>
    </row>
    <row r="78" spans="6:16" x14ac:dyDescent="0.2">
      <c r="F78" s="55" t="str">
        <f>LISTA_PELIGROS!A44</f>
        <v>Cond. de Seg.- Locativo: Superficies de trabajo deslizantes.</v>
      </c>
      <c r="I78" s="54" t="s">
        <v>524</v>
      </c>
      <c r="P78" s="183" t="str">
        <f t="shared" si="18"/>
        <v/>
      </c>
    </row>
    <row r="79" spans="6:16" x14ac:dyDescent="0.2">
      <c r="F79" s="55" t="str">
        <f>LISTA_PELIGROS!A45</f>
        <v>Cond. de Seg.- Locativo: Superficies de trabajo con cambios de nivel.</v>
      </c>
      <c r="I79" s="54" t="s">
        <v>525</v>
      </c>
      <c r="P79" s="183" t="str">
        <f t="shared" si="18"/>
        <v/>
      </c>
    </row>
    <row r="80" spans="6:16" x14ac:dyDescent="0.2">
      <c r="F80" s="55" t="str">
        <f>LISTA_PELIGROS!A46</f>
        <v>Cond. de Seg.- Locativo: Condiciones de orden y Aseo.</v>
      </c>
      <c r="I80" s="54" t="s">
        <v>526</v>
      </c>
      <c r="P80" s="183" t="str">
        <f t="shared" si="18"/>
        <v/>
      </c>
    </row>
    <row r="81" spans="6:16" x14ac:dyDescent="0.2">
      <c r="F81" s="55" t="str">
        <f>LISTA_PELIGROS!A47</f>
        <v>Cond. de Seg.- Tecnologico: Explosión</v>
      </c>
      <c r="I81" s="54" t="s">
        <v>527</v>
      </c>
      <c r="P81" s="183" t="str">
        <f t="shared" si="18"/>
        <v/>
      </c>
    </row>
    <row r="82" spans="6:16" x14ac:dyDescent="0.2">
      <c r="F82" s="55" t="str">
        <f>LISTA_PELIGROS!A48</f>
        <v>Cond. de Seg.- Tecnologico: Incendio</v>
      </c>
      <c r="I82" s="54" t="s">
        <v>528</v>
      </c>
      <c r="P82" s="183" t="str">
        <f t="shared" si="18"/>
        <v/>
      </c>
    </row>
    <row r="83" spans="6:16" x14ac:dyDescent="0.2">
      <c r="F83" s="55" t="str">
        <f>LISTA_PELIGROS!A50</f>
        <v>Cond. de Seg.- Tecnologico: Fugas y/o derrames</v>
      </c>
      <c r="I83" s="54" t="s">
        <v>529</v>
      </c>
      <c r="P83" s="183" t="str">
        <f t="shared" si="18"/>
        <v/>
      </c>
    </row>
    <row r="84" spans="6:16" x14ac:dyDescent="0.2">
      <c r="F84" s="55" t="str">
        <f>LISTA_PELIGROS!A51</f>
        <v>Cond. de Seg.- Accidentes de Transito.</v>
      </c>
      <c r="I84" s="54" t="s">
        <v>530</v>
      </c>
      <c r="P84" s="183" t="str">
        <f t="shared" si="18"/>
        <v/>
      </c>
    </row>
    <row r="85" spans="6:16" x14ac:dyDescent="0.2">
      <c r="F85" s="55" t="str">
        <f>LISTA_PELIGROS!A52</f>
        <v>Cond. de Seg.- Publicos: Robos</v>
      </c>
      <c r="I85" s="54" t="s">
        <v>531</v>
      </c>
      <c r="P85" s="183" t="str">
        <f t="shared" si="18"/>
        <v/>
      </c>
    </row>
    <row r="86" spans="6:16" x14ac:dyDescent="0.2">
      <c r="F86" s="55" t="str">
        <f>LISTA_PELIGROS!A53</f>
        <v>Cond. de Seg.- Publicos: Atracos / Asaltos</v>
      </c>
      <c r="I86" s="54" t="s">
        <v>532</v>
      </c>
      <c r="P86" s="183" t="str">
        <f t="shared" si="18"/>
        <v/>
      </c>
    </row>
    <row r="87" spans="6:16" x14ac:dyDescent="0.2">
      <c r="F87" s="55" t="str">
        <f>LISTA_PELIGROS!A54</f>
        <v>Cond. de Seg.- Publicos: Atentados de orden publico.</v>
      </c>
      <c r="I87" s="54" t="s">
        <v>533</v>
      </c>
      <c r="P87" s="183" t="str">
        <f t="shared" si="18"/>
        <v/>
      </c>
    </row>
    <row r="88" spans="6:16" x14ac:dyDescent="0.2">
      <c r="F88" s="55" t="str">
        <f>LISTA_PELIGROS!A55</f>
        <v>Cond. de Seg.- Publicos: Secuestro / extorsión</v>
      </c>
      <c r="I88" s="54" t="s">
        <v>534</v>
      </c>
      <c r="P88" s="183" t="str">
        <f t="shared" si="18"/>
        <v/>
      </c>
    </row>
    <row r="89" spans="6:16" x14ac:dyDescent="0.2">
      <c r="F89" s="55" t="str">
        <f>LISTA_PELIGROS!A56</f>
        <v>Cond. de Seg.- Trabajo en Alturas</v>
      </c>
      <c r="I89" s="54" t="s">
        <v>535</v>
      </c>
      <c r="P89" s="183" t="str">
        <f t="shared" si="18"/>
        <v/>
      </c>
    </row>
    <row r="90" spans="6:16" x14ac:dyDescent="0.2">
      <c r="F90" s="55" t="str">
        <f>LISTA_PELIGROS!A57</f>
        <v>Cond. de Seg.- Trabajo en Espacios Confinados</v>
      </c>
      <c r="I90" s="54" t="s">
        <v>536</v>
      </c>
      <c r="P90" s="183" t="str">
        <f t="shared" si="18"/>
        <v/>
      </c>
    </row>
    <row r="91" spans="6:16" x14ac:dyDescent="0.2">
      <c r="F91" s="55" t="str">
        <f>LISTA_PELIGROS!A58</f>
        <v>Cond. de Seg.- Trabajo en Excavaciones Profundas</v>
      </c>
      <c r="I91" s="54" t="s">
        <v>537</v>
      </c>
      <c r="P91" s="183" t="str">
        <f t="shared" si="18"/>
        <v/>
      </c>
    </row>
    <row r="92" spans="6:16" x14ac:dyDescent="0.2">
      <c r="F92" s="55" t="str">
        <f>LISTA_PELIGROS!A59</f>
        <v>FENOMENOS NATURALES</v>
      </c>
      <c r="I92" s="54" t="s">
        <v>538</v>
      </c>
      <c r="P92" s="183" t="str">
        <f t="shared" si="18"/>
        <v/>
      </c>
    </row>
    <row r="93" spans="6:16" x14ac:dyDescent="0.2">
      <c r="F93" s="55" t="str">
        <f>LISTA_PELIGROS!A60</f>
        <v>Fenomenos Naturales:  Sismos</v>
      </c>
      <c r="P93" s="183" t="str">
        <f t="shared" si="18"/>
        <v/>
      </c>
    </row>
    <row r="94" spans="6:16" x14ac:dyDescent="0.2">
      <c r="F94" s="55" t="str">
        <f>LISTA_PELIGROS!A61</f>
        <v>Fenomenos Naturales:  Terremotos</v>
      </c>
      <c r="P94" s="183" t="str">
        <f t="shared" si="18"/>
        <v/>
      </c>
    </row>
    <row r="95" spans="6:16" x14ac:dyDescent="0.2">
      <c r="F95" s="55" t="str">
        <f>LISTA_PELIGROS!A62</f>
        <v>Fenomenos Naturales:  Vendaval</v>
      </c>
      <c r="P95" s="183" t="str">
        <f t="shared" si="18"/>
        <v/>
      </c>
    </row>
    <row r="96" spans="6:16" x14ac:dyDescent="0.2">
      <c r="F96" s="55" t="str">
        <f>LISTA_PELIGROS!A63</f>
        <v>Fenomenos Naturales:  Inundación</v>
      </c>
      <c r="P96" s="183" t="str">
        <f t="shared" si="18"/>
        <v/>
      </c>
    </row>
    <row r="97" spans="6:16" x14ac:dyDescent="0.2">
      <c r="F97" s="55" t="str">
        <f>LISTA_PELIGROS!A64</f>
        <v>Fenomenos Naturales:  Derrumbe</v>
      </c>
      <c r="P97" s="183" t="str">
        <f t="shared" ref="P97:P160" si="19">IF(O97="","",IF(O97="BAJO",0,IF(O97="MEDIO",2,IF(O97="ALTO",6,IF(O97="MUY ALTO",10,)))))</f>
        <v/>
      </c>
    </row>
    <row r="98" spans="6:16" x14ac:dyDescent="0.2">
      <c r="F98" s="55" t="str">
        <f>LISTA_PELIGROS!A65</f>
        <v>Fenomenos Naturales:  Precipitaciones Lluvias y granizadas</v>
      </c>
      <c r="P98" s="183" t="str">
        <f t="shared" si="19"/>
        <v/>
      </c>
    </row>
    <row r="99" spans="6:16" x14ac:dyDescent="0.2">
      <c r="F99" s="55" t="str">
        <f>LISTA_PELIGROS!A66</f>
        <v>Fenomenos Naturales:  Descargas Electricas (Rayos)</v>
      </c>
      <c r="P99" s="183" t="str">
        <f t="shared" si="19"/>
        <v/>
      </c>
    </row>
    <row r="100" spans="6:16" x14ac:dyDescent="0.2">
      <c r="F100" s="55" t="str">
        <f>LISTA_PELIGROS!A67</f>
        <v>Fenomenos Naturales:  Erupción Volcanica</v>
      </c>
      <c r="P100" s="183" t="str">
        <f t="shared" si="19"/>
        <v/>
      </c>
    </row>
    <row r="101" spans="6:16" x14ac:dyDescent="0.2">
      <c r="F101" s="55" t="str">
        <f>LISTA_PELIGROS!A68</f>
        <v>Fenomenos Naturales:  Maremoto</v>
      </c>
      <c r="P101" s="183" t="str">
        <f t="shared" si="19"/>
        <v/>
      </c>
    </row>
    <row r="102" spans="6:16" x14ac:dyDescent="0.2">
      <c r="F102" s="55" t="str">
        <f>LISTA_PELIGROS!A69</f>
        <v>Fenomenos Naturales:  Huracanes</v>
      </c>
      <c r="P102" s="183" t="str">
        <f t="shared" si="19"/>
        <v/>
      </c>
    </row>
    <row r="103" spans="6:16" x14ac:dyDescent="0.2">
      <c r="F103" s="55" t="str">
        <f>LISTA_PELIGROS!A70</f>
        <v>BIOLÓGICOS</v>
      </c>
      <c r="P103" s="183" t="str">
        <f t="shared" si="19"/>
        <v/>
      </c>
    </row>
    <row r="104" spans="6:16" x14ac:dyDescent="0.2">
      <c r="F104" s="55" t="str">
        <f>LISTA_PELIGROS!A71</f>
        <v xml:space="preserve">Biológico: Virus y Bacterias </v>
      </c>
      <c r="P104" s="183" t="str">
        <f t="shared" si="19"/>
        <v/>
      </c>
    </row>
    <row r="105" spans="6:16" x14ac:dyDescent="0.2">
      <c r="F105" s="55" t="str">
        <f>LISTA_PELIGROS!A73</f>
        <v>Biológico: Bacterias</v>
      </c>
      <c r="P105" s="183" t="str">
        <f t="shared" si="19"/>
        <v/>
      </c>
    </row>
    <row r="106" spans="6:16" x14ac:dyDescent="0.2">
      <c r="F106" s="55" t="str">
        <f>LISTA_PELIGROS!A74</f>
        <v>Biológico: Hongos</v>
      </c>
      <c r="P106" s="183" t="str">
        <f t="shared" si="19"/>
        <v/>
      </c>
    </row>
    <row r="107" spans="6:16" x14ac:dyDescent="0.2">
      <c r="F107" s="55" t="str">
        <f>LISTA_PELIGROS!A75</f>
        <v>Biológico:  Ricketsias</v>
      </c>
      <c r="P107" s="183" t="str">
        <f t="shared" si="19"/>
        <v/>
      </c>
    </row>
    <row r="108" spans="6:16" x14ac:dyDescent="0.2">
      <c r="F108" s="55" t="str">
        <f>LISTA_PELIGROS!A76</f>
        <v>Biológico: Parasitos</v>
      </c>
      <c r="P108" s="183" t="str">
        <f t="shared" si="19"/>
        <v/>
      </c>
    </row>
    <row r="109" spans="6:16" x14ac:dyDescent="0.2">
      <c r="F109" s="55" t="str">
        <f>LISTA_PELIGROS!A77</f>
        <v>Biológico: Picaduras</v>
      </c>
      <c r="P109" s="183" t="str">
        <f t="shared" si="19"/>
        <v/>
      </c>
    </row>
    <row r="110" spans="6:16" x14ac:dyDescent="0.2">
      <c r="F110" s="55" t="str">
        <f>LISTA_PELIGROS!A78</f>
        <v>Biológico: Mordeduras</v>
      </c>
      <c r="P110" s="183" t="str">
        <f t="shared" si="19"/>
        <v/>
      </c>
    </row>
    <row r="111" spans="6:16" x14ac:dyDescent="0.2">
      <c r="F111" s="55" t="str">
        <f>LISTA_PELIGROS!A79</f>
        <v>Biológico: Fluidos y/o Excrementos</v>
      </c>
      <c r="P111" s="183" t="str">
        <f t="shared" si="19"/>
        <v/>
      </c>
    </row>
    <row r="112" spans="6:16" x14ac:dyDescent="0.2">
      <c r="F112" s="55" t="str">
        <f>LISTA_PELIGROS!A80</f>
        <v>BIOMECANICOS</v>
      </c>
      <c r="P112" s="183" t="str">
        <f t="shared" si="19"/>
        <v/>
      </c>
    </row>
    <row r="113" spans="6:16" x14ac:dyDescent="0.2">
      <c r="F113" s="55" t="str">
        <f>LISTA_PELIGROS!A81</f>
        <v>Biomecanico: Postura Prolongada de pie</v>
      </c>
      <c r="P113" s="183" t="str">
        <f t="shared" si="19"/>
        <v/>
      </c>
    </row>
    <row r="114" spans="6:16" x14ac:dyDescent="0.2">
      <c r="F114" s="55" t="str">
        <f>LISTA_PELIGROS!A83</f>
        <v>Biomecanico: Postura Mantenida</v>
      </c>
      <c r="P114" s="183" t="str">
        <f t="shared" si="19"/>
        <v/>
      </c>
    </row>
    <row r="115" spans="6:16" x14ac:dyDescent="0.2">
      <c r="F115" s="55" t="str">
        <f>LISTA_PELIGROS!A84</f>
        <v>Biomecanico: Postura Forzada</v>
      </c>
      <c r="P115" s="183" t="str">
        <f t="shared" si="19"/>
        <v/>
      </c>
    </row>
    <row r="116" spans="6:16" x14ac:dyDescent="0.2">
      <c r="F116" s="55" t="str">
        <f>LISTA_PELIGROS!A85</f>
        <v>Biomecanico: Postura Antigravitacional</v>
      </c>
      <c r="P116" s="183" t="str">
        <f t="shared" si="19"/>
        <v/>
      </c>
    </row>
    <row r="117" spans="6:16" x14ac:dyDescent="0.2">
      <c r="F117" s="55" t="str">
        <f>LISTA_PELIGROS!A86</f>
        <v>Biomecanico: Esfuerzo</v>
      </c>
      <c r="P117" s="183" t="str">
        <f t="shared" si="19"/>
        <v/>
      </c>
    </row>
    <row r="118" spans="6:16" x14ac:dyDescent="0.2">
      <c r="F118" s="55" t="str">
        <f>LISTA_PELIGROS!A87</f>
        <v>Biomecanico: Movimientos Repetitivos</v>
      </c>
      <c r="P118" s="183" t="str">
        <f t="shared" si="19"/>
        <v/>
      </c>
    </row>
    <row r="119" spans="6:16" x14ac:dyDescent="0.2">
      <c r="F119" s="55" t="str">
        <f>LISTA_PELIGROS!A88</f>
        <v xml:space="preserve">Biomecanico: Manipulación manual de cargas </v>
      </c>
      <c r="P119" s="183" t="str">
        <f t="shared" si="19"/>
        <v/>
      </c>
    </row>
    <row r="120" spans="6:16" x14ac:dyDescent="0.2">
      <c r="F120" s="55" t="str">
        <f>LISTA_PELIGROS!A89</f>
        <v>PSICOSOCIAL:</v>
      </c>
      <c r="P120" s="183" t="str">
        <f t="shared" si="19"/>
        <v/>
      </c>
    </row>
    <row r="121" spans="6:16" x14ac:dyDescent="0.2">
      <c r="F121" s="55" t="str">
        <f>LISTA_PELIGROS!A90</f>
        <v>Psicosocial: Gestión organizacional (estilo de mando, pago contratación, participación, inducción y capacitación, bienestar social, evaluación de desempeño, manejo de cambios).</v>
      </c>
      <c r="P121" s="183" t="str">
        <f t="shared" si="19"/>
        <v/>
      </c>
    </row>
    <row r="122" spans="6:16" x14ac:dyDescent="0.2">
      <c r="F122" s="55" t="str">
        <f>LISTA_PELIGROS!A91</f>
        <v>Psicosocial: Caracterista de la organización de trabajo (comunicación, tecnologia,organización del trabajo, demandas cualitativas y cuantitativas de la labor.</v>
      </c>
      <c r="P122" s="183" t="str">
        <f t="shared" si="19"/>
        <v/>
      </c>
    </row>
    <row r="123" spans="6:16" x14ac:dyDescent="0.2">
      <c r="F123" s="55" t="str">
        <f>LISTA_PELIGROS!A92</f>
        <v>Psicosocial: Condiciones de la tarea (Carga mental, contenido de la tarea, demandas emocionales, sistemas de control, definicion de roles, monotonía, etc).</v>
      </c>
      <c r="P123" s="183" t="str">
        <f t="shared" si="19"/>
        <v/>
      </c>
    </row>
    <row r="124" spans="6:16" x14ac:dyDescent="0.2">
      <c r="F124" s="55" t="str">
        <f>LISTA_PELIGROS!A93</f>
        <v>Psicosocial:Interfase persona - tarea (Atenciòn de publico, Conocimiento habilidades en relación con la demanda de la tarea, iniciativa, autonomía y reconocimiento, identificación de la persona con lapersona y la organización).</v>
      </c>
      <c r="P124" s="183" t="str">
        <f t="shared" si="19"/>
        <v/>
      </c>
    </row>
    <row r="125" spans="6:16" x14ac:dyDescent="0.2">
      <c r="F125" s="55" t="str">
        <f>LISTA_PELIGROS!A94</f>
        <v>Psicosocial: Jornadas de trabajo , (pausas, trabajo nocturno, rotación, horas extras, descansos).</v>
      </c>
      <c r="P125" s="183" t="str">
        <f t="shared" si="19"/>
        <v/>
      </c>
    </row>
    <row r="126" spans="6:16" x14ac:dyDescent="0.2">
      <c r="F126" s="55" t="str">
        <f>LISTA_PELIGROS!A95</f>
        <v>Psicosocial: Atención de Público</v>
      </c>
      <c r="P126" s="183" t="str">
        <f t="shared" si="19"/>
        <v/>
      </c>
    </row>
    <row r="127" spans="6:16" x14ac:dyDescent="0.2">
      <c r="F127" s="55">
        <f>LISTA_PELIGROS!A96</f>
        <v>0</v>
      </c>
      <c r="P127" s="183" t="str">
        <f t="shared" si="19"/>
        <v/>
      </c>
    </row>
    <row r="128" spans="6:16" x14ac:dyDescent="0.2">
      <c r="F128" s="55">
        <f>LISTA_PELIGROS!A97</f>
        <v>0</v>
      </c>
      <c r="P128" s="183" t="str">
        <f t="shared" si="19"/>
        <v/>
      </c>
    </row>
    <row r="129" spans="6:16" x14ac:dyDescent="0.2">
      <c r="F129" s="55">
        <f>LISTA_PELIGROS!A98</f>
        <v>0</v>
      </c>
      <c r="P129" s="183" t="str">
        <f t="shared" si="19"/>
        <v/>
      </c>
    </row>
    <row r="130" spans="6:16" x14ac:dyDescent="0.2">
      <c r="F130" s="55">
        <f>LISTA_PELIGROS!A99</f>
        <v>0</v>
      </c>
      <c r="P130" s="183" t="str">
        <f t="shared" si="19"/>
        <v/>
      </c>
    </row>
    <row r="131" spans="6:16" x14ac:dyDescent="0.2">
      <c r="F131" s="55">
        <f>LISTA_PELIGROS!A100</f>
        <v>0</v>
      </c>
      <c r="P131" s="183" t="str">
        <f t="shared" si="19"/>
        <v/>
      </c>
    </row>
    <row r="132" spans="6:16" x14ac:dyDescent="0.2">
      <c r="F132" s="55">
        <f>LISTA_PELIGROS!A101</f>
        <v>0</v>
      </c>
      <c r="P132" s="183" t="str">
        <f t="shared" si="19"/>
        <v/>
      </c>
    </row>
    <row r="133" spans="6:16" x14ac:dyDescent="0.2">
      <c r="F133" s="55">
        <f>LISTA_PELIGROS!A102</f>
        <v>0</v>
      </c>
      <c r="P133" s="183" t="str">
        <f t="shared" si="19"/>
        <v/>
      </c>
    </row>
    <row r="134" spans="6:16" x14ac:dyDescent="0.2">
      <c r="F134" s="55">
        <f>LISTA_PELIGROS!A103</f>
        <v>0</v>
      </c>
      <c r="P134" s="183" t="str">
        <f t="shared" si="19"/>
        <v/>
      </c>
    </row>
    <row r="135" spans="6:16" x14ac:dyDescent="0.2">
      <c r="F135" s="55">
        <f>LISTA_PELIGROS!A104</f>
        <v>0</v>
      </c>
      <c r="P135" s="183" t="str">
        <f t="shared" si="19"/>
        <v/>
      </c>
    </row>
    <row r="136" spans="6:16" x14ac:dyDescent="0.2">
      <c r="F136" s="55">
        <f>LISTA_PELIGROS!A105</f>
        <v>0</v>
      </c>
      <c r="P136" s="183" t="str">
        <f t="shared" si="19"/>
        <v/>
      </c>
    </row>
    <row r="137" spans="6:16" x14ac:dyDescent="0.2">
      <c r="F137" s="55">
        <f>LISTA_PELIGROS!A106</f>
        <v>0</v>
      </c>
      <c r="P137" s="183" t="str">
        <f t="shared" si="19"/>
        <v/>
      </c>
    </row>
    <row r="138" spans="6:16" x14ac:dyDescent="0.2">
      <c r="P138" s="183" t="str">
        <f t="shared" si="19"/>
        <v/>
      </c>
    </row>
    <row r="139" spans="6:16" x14ac:dyDescent="0.2">
      <c r="P139" s="183" t="str">
        <f t="shared" si="19"/>
        <v/>
      </c>
    </row>
    <row r="140" spans="6:16" x14ac:dyDescent="0.2">
      <c r="P140" s="183" t="str">
        <f t="shared" si="19"/>
        <v/>
      </c>
    </row>
    <row r="141" spans="6:16" x14ac:dyDescent="0.2">
      <c r="P141" s="183" t="str">
        <f t="shared" si="19"/>
        <v/>
      </c>
    </row>
    <row r="142" spans="6:16" x14ac:dyDescent="0.2">
      <c r="P142" s="183" t="str">
        <f t="shared" si="19"/>
        <v/>
      </c>
    </row>
    <row r="143" spans="6:16" x14ac:dyDescent="0.2">
      <c r="P143" s="183" t="str">
        <f t="shared" si="19"/>
        <v/>
      </c>
    </row>
    <row r="144" spans="6:16" x14ac:dyDescent="0.2">
      <c r="P144" s="183" t="str">
        <f t="shared" si="19"/>
        <v/>
      </c>
    </row>
    <row r="145" spans="16:16" x14ac:dyDescent="0.2">
      <c r="P145" s="183" t="str">
        <f t="shared" si="19"/>
        <v/>
      </c>
    </row>
    <row r="146" spans="16:16" x14ac:dyDescent="0.2">
      <c r="P146" s="183" t="str">
        <f t="shared" si="19"/>
        <v/>
      </c>
    </row>
    <row r="147" spans="16:16" x14ac:dyDescent="0.2">
      <c r="P147" s="183" t="str">
        <f t="shared" si="19"/>
        <v/>
      </c>
    </row>
    <row r="148" spans="16:16" x14ac:dyDescent="0.2">
      <c r="P148" s="183" t="str">
        <f t="shared" si="19"/>
        <v/>
      </c>
    </row>
    <row r="149" spans="16:16" x14ac:dyDescent="0.2">
      <c r="P149" s="183" t="str">
        <f t="shared" si="19"/>
        <v/>
      </c>
    </row>
    <row r="150" spans="16:16" x14ac:dyDescent="0.2">
      <c r="P150" s="183" t="str">
        <f t="shared" si="19"/>
        <v/>
      </c>
    </row>
    <row r="151" spans="16:16" x14ac:dyDescent="0.2">
      <c r="P151" s="183" t="str">
        <f t="shared" si="19"/>
        <v/>
      </c>
    </row>
    <row r="152" spans="16:16" x14ac:dyDescent="0.2">
      <c r="P152" s="183" t="str">
        <f t="shared" si="19"/>
        <v/>
      </c>
    </row>
    <row r="153" spans="16:16" x14ac:dyDescent="0.2">
      <c r="P153" s="183" t="str">
        <f t="shared" si="19"/>
        <v/>
      </c>
    </row>
    <row r="154" spans="16:16" x14ac:dyDescent="0.2">
      <c r="P154" s="183" t="str">
        <f t="shared" si="19"/>
        <v/>
      </c>
    </row>
    <row r="155" spans="16:16" x14ac:dyDescent="0.2">
      <c r="P155" s="183" t="str">
        <f t="shared" si="19"/>
        <v/>
      </c>
    </row>
    <row r="156" spans="16:16" x14ac:dyDescent="0.2">
      <c r="P156" s="183" t="str">
        <f t="shared" si="19"/>
        <v/>
      </c>
    </row>
    <row r="157" spans="16:16" x14ac:dyDescent="0.2">
      <c r="P157" s="183" t="str">
        <f t="shared" si="19"/>
        <v/>
      </c>
    </row>
    <row r="158" spans="16:16" x14ac:dyDescent="0.2">
      <c r="P158" s="183" t="str">
        <f t="shared" si="19"/>
        <v/>
      </c>
    </row>
    <row r="159" spans="16:16" x14ac:dyDescent="0.2">
      <c r="P159" s="183" t="str">
        <f t="shared" si="19"/>
        <v/>
      </c>
    </row>
    <row r="160" spans="16:16" x14ac:dyDescent="0.2">
      <c r="P160" s="183" t="str">
        <f t="shared" si="19"/>
        <v/>
      </c>
    </row>
    <row r="161" spans="16:16" x14ac:dyDescent="0.2">
      <c r="P161" s="183" t="str">
        <f t="shared" ref="P161:P174" si="20">IF(O161="","",IF(O161="BAJO",0,IF(O161="MEDIO",2,IF(O161="ALTO",6,IF(O161="MUY ALTO",10,)))))</f>
        <v/>
      </c>
    </row>
    <row r="162" spans="16:16" x14ac:dyDescent="0.2">
      <c r="P162" s="183" t="str">
        <f t="shared" si="20"/>
        <v/>
      </c>
    </row>
    <row r="163" spans="16:16" x14ac:dyDescent="0.2">
      <c r="P163" s="183" t="str">
        <f t="shared" si="20"/>
        <v/>
      </c>
    </row>
    <row r="164" spans="16:16" x14ac:dyDescent="0.2">
      <c r="P164" s="183" t="str">
        <f t="shared" si="20"/>
        <v/>
      </c>
    </row>
    <row r="165" spans="16:16" x14ac:dyDescent="0.2">
      <c r="P165" s="183" t="str">
        <f t="shared" si="20"/>
        <v/>
      </c>
    </row>
    <row r="166" spans="16:16" x14ac:dyDescent="0.2">
      <c r="P166" s="183" t="str">
        <f t="shared" si="20"/>
        <v/>
      </c>
    </row>
    <row r="167" spans="16:16" x14ac:dyDescent="0.2">
      <c r="P167" s="183" t="str">
        <f t="shared" si="20"/>
        <v/>
      </c>
    </row>
    <row r="168" spans="16:16" x14ac:dyDescent="0.2">
      <c r="P168" s="183" t="str">
        <f t="shared" si="20"/>
        <v/>
      </c>
    </row>
    <row r="169" spans="16:16" x14ac:dyDescent="0.2">
      <c r="P169" s="183" t="str">
        <f t="shared" si="20"/>
        <v/>
      </c>
    </row>
    <row r="170" spans="16:16" x14ac:dyDescent="0.2">
      <c r="P170" s="183" t="str">
        <f t="shared" si="20"/>
        <v/>
      </c>
    </row>
    <row r="171" spans="16:16" x14ac:dyDescent="0.2">
      <c r="P171" s="183" t="str">
        <f t="shared" si="20"/>
        <v/>
      </c>
    </row>
    <row r="172" spans="16:16" x14ac:dyDescent="0.2">
      <c r="P172" s="183" t="str">
        <f t="shared" si="20"/>
        <v/>
      </c>
    </row>
    <row r="173" spans="16:16" x14ac:dyDescent="0.2">
      <c r="P173" s="183" t="str">
        <f t="shared" si="20"/>
        <v/>
      </c>
    </row>
    <row r="174" spans="16:16" x14ac:dyDescent="0.2">
      <c r="P174" s="183" t="str">
        <f t="shared" si="20"/>
        <v/>
      </c>
    </row>
    <row r="192" spans="4:4" x14ac:dyDescent="0.2">
      <c r="D192" s="95" t="str">
        <f>LISTA_PELIGROS!A95</f>
        <v>Psicosocial: Atención de Público</v>
      </c>
    </row>
    <row r="193" spans="4:4" x14ac:dyDescent="0.2">
      <c r="D193" s="95">
        <f>LISTA_PELIGROS!A96</f>
        <v>0</v>
      </c>
    </row>
    <row r="194" spans="4:4" x14ac:dyDescent="0.2">
      <c r="D194" s="95">
        <f>LISTA_PELIGROS!A97</f>
        <v>0</v>
      </c>
    </row>
    <row r="195" spans="4:4" x14ac:dyDescent="0.2">
      <c r="D195" s="95">
        <f>LISTA_PELIGROS!A98</f>
        <v>0</v>
      </c>
    </row>
    <row r="196" spans="4:4" x14ac:dyDescent="0.2">
      <c r="D196" s="95">
        <f>LISTA_PELIGROS!A99</f>
        <v>0</v>
      </c>
    </row>
    <row r="197" spans="4:4" x14ac:dyDescent="0.2">
      <c r="D197" s="95">
        <f>LISTA_PELIGROS!A100</f>
        <v>0</v>
      </c>
    </row>
    <row r="198" spans="4:4" x14ac:dyDescent="0.2">
      <c r="D198" s="95">
        <f>LISTA_PELIGROS!A101</f>
        <v>0</v>
      </c>
    </row>
    <row r="199" spans="4:4" x14ac:dyDescent="0.2">
      <c r="D199" s="95">
        <f>LISTA_PELIGROS!A102</f>
        <v>0</v>
      </c>
    </row>
    <row r="200" spans="4:4" x14ac:dyDescent="0.2">
      <c r="D200" s="95">
        <f>LISTA_PELIGROS!A103</f>
        <v>0</v>
      </c>
    </row>
    <row r="201" spans="4:4" x14ac:dyDescent="0.2">
      <c r="D201" s="95">
        <f>LISTA_PELIGROS!A104</f>
        <v>0</v>
      </c>
    </row>
    <row r="202" spans="4:4" x14ac:dyDescent="0.2">
      <c r="D202" s="95">
        <f>LISTA_PELIGROS!A105</f>
        <v>0</v>
      </c>
    </row>
    <row r="203" spans="4:4" x14ac:dyDescent="0.2">
      <c r="D203" s="95">
        <f>LISTA_PELIGROS!A106</f>
        <v>0</v>
      </c>
    </row>
    <row r="204" spans="4:4" x14ac:dyDescent="0.2">
      <c r="D204" s="95">
        <f>LISTA_PELIGROS!A107</f>
        <v>0</v>
      </c>
    </row>
    <row r="205" spans="4:4" x14ac:dyDescent="0.2">
      <c r="D205" s="95">
        <f>LISTA_PELIGROS!A108</f>
        <v>0</v>
      </c>
    </row>
    <row r="206" spans="4:4" x14ac:dyDescent="0.2">
      <c r="D206" s="95">
        <f>LISTA_PELIGROS!A109</f>
        <v>0</v>
      </c>
    </row>
    <row r="207" spans="4:4" x14ac:dyDescent="0.2">
      <c r="D207" s="95">
        <f>LISTA_PELIGROS!A110</f>
        <v>0</v>
      </c>
    </row>
    <row r="208" spans="4:4" x14ac:dyDescent="0.2">
      <c r="D208" s="95">
        <f>LISTA_PELIGROS!A111</f>
        <v>0</v>
      </c>
    </row>
    <row r="209" spans="4:4" x14ac:dyDescent="0.2">
      <c r="D209" s="95">
        <f>LISTA_PELIGROS!A112</f>
        <v>0</v>
      </c>
    </row>
    <row r="210" spans="4:4" x14ac:dyDescent="0.2">
      <c r="D210" s="95">
        <f>LISTA_PELIGROS!A113</f>
        <v>0</v>
      </c>
    </row>
    <row r="211" spans="4:4" x14ac:dyDescent="0.2">
      <c r="D211" s="95">
        <f>LISTA_PELIGROS!A114</f>
        <v>0</v>
      </c>
    </row>
    <row r="212" spans="4:4" x14ac:dyDescent="0.2">
      <c r="D212" s="95">
        <f>LISTA_PELIGROS!A115</f>
        <v>0</v>
      </c>
    </row>
    <row r="213" spans="4:4" x14ac:dyDescent="0.2">
      <c r="D213" s="95">
        <f>LISTA_PELIGROS!A116</f>
        <v>0</v>
      </c>
    </row>
    <row r="214" spans="4:4" x14ac:dyDescent="0.2">
      <c r="D214" s="95">
        <f>LISTA_PELIGROS!A117</f>
        <v>0</v>
      </c>
    </row>
    <row r="215" spans="4:4" x14ac:dyDescent="0.2">
      <c r="D215" s="95">
        <f>LISTA_PELIGROS!A118</f>
        <v>0</v>
      </c>
    </row>
    <row r="216" spans="4:4" x14ac:dyDescent="0.2">
      <c r="D216" s="95">
        <f>LISTA_PELIGROS!A119</f>
        <v>0</v>
      </c>
    </row>
    <row r="217" spans="4:4" x14ac:dyDescent="0.2">
      <c r="D217" s="95">
        <f>LISTA_PELIGROS!A120</f>
        <v>0</v>
      </c>
    </row>
    <row r="218" spans="4:4" x14ac:dyDescent="0.2">
      <c r="D218" s="95">
        <f>LISTA_PELIGROS!A121</f>
        <v>0</v>
      </c>
    </row>
    <row r="219" spans="4:4" x14ac:dyDescent="0.2">
      <c r="D219" s="95">
        <f>LISTA_PELIGROS!A122</f>
        <v>0</v>
      </c>
    </row>
    <row r="220" spans="4:4" x14ac:dyDescent="0.2">
      <c r="D220" s="95">
        <f>LISTA_PELIGROS!A123</f>
        <v>0</v>
      </c>
    </row>
    <row r="221" spans="4:4" x14ac:dyDescent="0.2">
      <c r="D221" s="95">
        <f>LISTA_PELIGROS!A124</f>
        <v>0</v>
      </c>
    </row>
    <row r="222" spans="4:4" x14ac:dyDescent="0.2">
      <c r="D222" s="95">
        <f>LISTA_PELIGROS!A125</f>
        <v>0</v>
      </c>
    </row>
    <row r="223" spans="4:4" x14ac:dyDescent="0.2">
      <c r="D223" s="95">
        <f>LISTA_PELIGROS!A126</f>
        <v>0</v>
      </c>
    </row>
    <row r="224" spans="4:4" x14ac:dyDescent="0.2">
      <c r="D224" s="95">
        <f>LISTA_PELIGROS!A127</f>
        <v>0</v>
      </c>
    </row>
    <row r="225" spans="4:4" x14ac:dyDescent="0.2">
      <c r="D225" s="95">
        <f>LISTA_PELIGROS!A128</f>
        <v>0</v>
      </c>
    </row>
    <row r="226" spans="4:4" x14ac:dyDescent="0.2">
      <c r="D226" s="95">
        <f>LISTA_PELIGROS!A129</f>
        <v>0</v>
      </c>
    </row>
    <row r="227" spans="4:4" x14ac:dyDescent="0.2">
      <c r="D227" s="95">
        <f>LISTA_PELIGROS!A130</f>
        <v>0</v>
      </c>
    </row>
    <row r="228" spans="4:4" x14ac:dyDescent="0.2">
      <c r="D228" s="95">
        <f>LISTA_PELIGROS!A131</f>
        <v>0</v>
      </c>
    </row>
    <row r="229" spans="4:4" x14ac:dyDescent="0.2">
      <c r="D229" s="95">
        <f>LISTA_PELIGROS!A132</f>
        <v>0</v>
      </c>
    </row>
    <row r="230" spans="4:4" x14ac:dyDescent="0.2">
      <c r="D230" s="95">
        <f>LISTA_PELIGROS!A133</f>
        <v>0</v>
      </c>
    </row>
    <row r="231" spans="4:4" x14ac:dyDescent="0.2">
      <c r="D231" s="95">
        <f>LISTA_PELIGROS!A134</f>
        <v>0</v>
      </c>
    </row>
    <row r="232" spans="4:4" x14ac:dyDescent="0.2">
      <c r="D232" s="95">
        <f>LISTA_PELIGROS!A135</f>
        <v>0</v>
      </c>
    </row>
    <row r="233" spans="4:4" x14ac:dyDescent="0.2">
      <c r="D233" s="95">
        <f>LISTA_PELIGROS!A136</f>
        <v>0</v>
      </c>
    </row>
    <row r="234" spans="4:4" x14ac:dyDescent="0.2">
      <c r="D234" s="95">
        <f>LISTA_PELIGROS!A137</f>
        <v>0</v>
      </c>
    </row>
    <row r="235" spans="4:4" x14ac:dyDescent="0.2">
      <c r="D235" s="95">
        <f>LISTA_PELIGROS!A138</f>
        <v>0</v>
      </c>
    </row>
    <row r="236" spans="4:4" x14ac:dyDescent="0.2">
      <c r="D236" s="95">
        <f>LISTA_PELIGROS!A139</f>
        <v>0</v>
      </c>
    </row>
    <row r="237" spans="4:4" x14ac:dyDescent="0.2">
      <c r="D237" s="95">
        <f>LISTA_PELIGROS!A140</f>
        <v>0</v>
      </c>
    </row>
    <row r="238" spans="4:4" x14ac:dyDescent="0.2">
      <c r="D238" s="95">
        <f>LISTA_PELIGROS!A141</f>
        <v>0</v>
      </c>
    </row>
  </sheetData>
  <sheetProtection formatCells="0" formatColumns="0" formatRows="0" insertRows="0" insertHyperlinks="0" sort="0" autoFilter="0" pivotTables="0"/>
  <protectedRanges>
    <protectedRange sqref="A1:B3" name="Rango7"/>
    <protectedRange sqref="E4 M4 V4 AA4" name="Rango6"/>
    <protectedRange sqref="A7:C35 F24:O35 E7:O17 AN7:AN35 E23:E35 E19:O22" name="Rango2"/>
    <protectedRange sqref="Q7:Q35 AP7:AP35" name="Rango3"/>
    <protectedRange sqref="U7:U35 AT7:AT35" name="Rango4"/>
    <protectedRange sqref="AZ7:BH35 AM7:AM35" name="Rango5"/>
    <protectedRange sqref="AM7:AN35" name="Rango8"/>
    <protectedRange sqref="AP7:AP35 AT7:AT35 AN7:AN35" name="Rango9"/>
    <protectedRange sqref="AE19 AE16:AE17 AE21:AE22 AE24:AE30 AE7:AE14 AE32:AE35" name="Rango10_2"/>
    <protectedRange sqref="AE7:AL8 AA28:AJ29 AA30:AC30 AA21:AL26 AK31:AL31 AA27:AC27 AB12:AC14 AB16:AL18 AA12:AA18 AA19:AL19 AK20:AL20 AA7:AC11 AD27:AL30 AH15:AL15 AD9:AL14 AA32:AL35" name="Rango5_2"/>
    <protectedRange sqref="AE15" name="Rango10_2_1"/>
    <protectedRange sqref="AB15:AG15" name="Rango5_2_1"/>
    <protectedRange sqref="AE20" name="Rango10_2_2"/>
    <protectedRange sqref="AA20:AJ20" name="Rango5_2_2"/>
    <protectedRange sqref="AE31" name="Rango10_2_11"/>
    <protectedRange sqref="AA31:AJ31" name="Rango5_2_11"/>
  </protectedRanges>
  <mergeCells count="60">
    <mergeCell ref="B7:B12"/>
    <mergeCell ref="B13:B18"/>
    <mergeCell ref="AN5:AX5"/>
    <mergeCell ref="AK5:AM5"/>
    <mergeCell ref="A7:A12"/>
    <mergeCell ref="C7:C12"/>
    <mergeCell ref="D7:D12"/>
    <mergeCell ref="D13:D18"/>
    <mergeCell ref="C13:C18"/>
    <mergeCell ref="A13:A18"/>
    <mergeCell ref="AK13:AL13"/>
    <mergeCell ref="AK16:AL16"/>
    <mergeCell ref="AK6:AL6"/>
    <mergeCell ref="O39:O40"/>
    <mergeCell ref="AK19:AL19"/>
    <mergeCell ref="AK17:AL17"/>
    <mergeCell ref="AK25:AL25"/>
    <mergeCell ref="AK11:AL11"/>
    <mergeCell ref="AK12:AL12"/>
    <mergeCell ref="AK26:AL26"/>
    <mergeCell ref="AK27:AL27"/>
    <mergeCell ref="AK28:AL28"/>
    <mergeCell ref="AK30:AL30"/>
    <mergeCell ref="AK18:AL18"/>
    <mergeCell ref="AK21:AL21"/>
    <mergeCell ref="AK22:AL22"/>
    <mergeCell ref="AK23:AL23"/>
    <mergeCell ref="AK24:AL24"/>
    <mergeCell ref="A4:D4"/>
    <mergeCell ref="E4:I4"/>
    <mergeCell ref="J4:L4"/>
    <mergeCell ref="J5:K5"/>
    <mergeCell ref="L5:N5"/>
    <mergeCell ref="A5:D5"/>
    <mergeCell ref="M4:R4"/>
    <mergeCell ref="AN4:AY4"/>
    <mergeCell ref="AK10:AL10"/>
    <mergeCell ref="AK9:AL9"/>
    <mergeCell ref="AK7:AL7"/>
    <mergeCell ref="F5:I5"/>
    <mergeCell ref="A1:E3"/>
    <mergeCell ref="F1:AG3"/>
    <mergeCell ref="AH1:AJ1"/>
    <mergeCell ref="AH2:AJ2"/>
    <mergeCell ref="AH3:AJ3"/>
    <mergeCell ref="AK1:AL3"/>
    <mergeCell ref="O5:X5"/>
    <mergeCell ref="AA5:AE5"/>
    <mergeCell ref="AF5:AJ5"/>
    <mergeCell ref="V4:Z4"/>
    <mergeCell ref="AH4:AJ4"/>
    <mergeCell ref="S4:U4"/>
    <mergeCell ref="C30:C34"/>
    <mergeCell ref="D30:D34"/>
    <mergeCell ref="A30:A34"/>
    <mergeCell ref="A19:A28"/>
    <mergeCell ref="B19:B28"/>
    <mergeCell ref="C19:C28"/>
    <mergeCell ref="D19:D28"/>
    <mergeCell ref="B30:B34"/>
  </mergeCells>
  <conditionalFormatting sqref="Z7:Z35">
    <cfRule type="containsText" dxfId="12" priority="55" operator="containsText" text="Mejorable">
      <formula>NOT(ISERROR(SEARCH("Mejorable",Z7)))</formula>
    </cfRule>
    <cfRule type="containsText" dxfId="11" priority="56" operator="containsText" text="Prioritario">
      <formula>NOT(ISERROR(SEARCH("Prioritario",Z7)))</formula>
    </cfRule>
    <cfRule type="containsText" dxfId="10" priority="57" operator="containsText" text="No Aceptable">
      <formula>NOT(ISERROR(SEARCH("No Aceptable",Z7)))</formula>
    </cfRule>
  </conditionalFormatting>
  <conditionalFormatting sqref="AY7:AY35">
    <cfRule type="containsText" dxfId="9" priority="120" stopIfTrue="1" operator="containsText" text="No se acepta o solo se acepta si hay  control especifico">
      <formula>NOT(ISERROR(SEARCH("No se acepta o solo se acepta si hay  control especifico",AY7)))</formula>
    </cfRule>
    <cfRule type="containsText" dxfId="8" priority="121" stopIfTrue="1" operator="containsText" text="No Aceptable">
      <formula>NOT(ISERROR(SEARCH("No Aceptable",AY7)))</formula>
    </cfRule>
  </conditionalFormatting>
  <dataValidations count="7">
    <dataValidation type="list" allowBlank="1" showInputMessage="1" showErrorMessage="1" sqref="E7:E17 E19:E35">
      <formula1>$E$37:$E$38</formula1>
    </dataValidation>
    <dataValidation type="list" allowBlank="1" showInputMessage="1" showErrorMessage="1" sqref="J7:J17 J19:J22 J24:J35">
      <formula1>$J$37:$J$42</formula1>
    </dataValidation>
    <dataValidation type="list" allowBlank="1" showInputMessage="1" showErrorMessage="1" sqref="F7:F17 F24:F35 F19:F22">
      <formula1>$G$37:$G$43</formula1>
    </dataValidation>
    <dataValidation type="list" allowBlank="1" showInputMessage="1" showErrorMessage="1" sqref="J18 J23 E18:F18 F23">
      <formula1>#REF!</formula1>
    </dataValidation>
    <dataValidation type="list" allowBlank="1" showInputMessage="1" showErrorMessage="1" sqref="AP7:AP35">
      <formula1>$BJ$7:$BJ$11</formula1>
    </dataValidation>
    <dataValidation type="list" allowBlank="1" showInputMessage="1" showErrorMessage="1" sqref="AN7:AN35">
      <formula1>$K$37:$K$40</formula1>
    </dataValidation>
    <dataValidation type="list" allowBlank="1" showInputMessage="1" showErrorMessage="1" sqref="AT7:AT35">
      <formula1>$M$37:$M$40</formula1>
    </dataValidation>
  </dataValidations>
  <printOptions horizontalCentered="1"/>
  <pageMargins left="0" right="0" top="0" bottom="0" header="0.11811023622047245" footer="0.31496062992125984"/>
  <pageSetup paperSize="5" scale="23" fitToHeight="0" orientation="landscape" horizontalDpi="300" verticalDpi="300" r:id="rId1"/>
  <rowBreaks count="2" manualBreakCount="2">
    <brk id="6" max="16383" man="1"/>
    <brk id="18" max="16383" man="1"/>
  </rowBreaks>
  <colBreaks count="1" manualBreakCount="1">
    <brk id="39"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
  <sheetViews>
    <sheetView zoomScale="80" zoomScaleNormal="80" workbookViewId="0">
      <selection activeCell="B7" sqref="B7"/>
    </sheetView>
  </sheetViews>
  <sheetFormatPr baseColWidth="10" defaultColWidth="11.42578125" defaultRowHeight="15" x14ac:dyDescent="0.25"/>
  <cols>
    <col min="1" max="1" width="7.28515625" style="2" customWidth="1"/>
    <col min="2" max="2" width="20.140625" style="2" bestFit="1" customWidth="1"/>
    <col min="3" max="3" width="23" style="2" customWidth="1"/>
    <col min="4" max="4" width="15.28515625" style="2" customWidth="1"/>
    <col min="5" max="5" width="36.42578125" style="2" customWidth="1"/>
    <col min="6" max="6" width="30.28515625" style="2" customWidth="1"/>
    <col min="7" max="7" width="28.140625" style="2" customWidth="1"/>
    <col min="8" max="8" width="18.42578125" style="2" customWidth="1"/>
    <col min="9" max="16384" width="11.42578125" style="2"/>
  </cols>
  <sheetData>
    <row r="1" spans="1:8" ht="38.25" customHeight="1" x14ac:dyDescent="0.25">
      <c r="A1" s="325" t="s">
        <v>540</v>
      </c>
      <c r="B1" s="326"/>
      <c r="C1" s="326"/>
      <c r="D1" s="326"/>
      <c r="E1" s="326"/>
      <c r="F1" s="326"/>
      <c r="G1" s="326"/>
      <c r="H1" s="327"/>
    </row>
    <row r="2" spans="1:8" s="1" customFormat="1" ht="31.5" x14ac:dyDescent="0.25">
      <c r="A2" s="10"/>
      <c r="B2" s="3" t="s">
        <v>220</v>
      </c>
      <c r="C2" s="3" t="s">
        <v>280</v>
      </c>
      <c r="D2" s="3" t="s">
        <v>206</v>
      </c>
      <c r="E2" s="3" t="s">
        <v>541</v>
      </c>
      <c r="F2" s="3" t="s">
        <v>542</v>
      </c>
      <c r="G2" s="3" t="s">
        <v>543</v>
      </c>
      <c r="H2" s="4" t="s">
        <v>544</v>
      </c>
    </row>
    <row r="3" spans="1:8" ht="90" x14ac:dyDescent="0.25">
      <c r="A3" s="322" t="s">
        <v>545</v>
      </c>
      <c r="B3" s="5" t="s">
        <v>491</v>
      </c>
      <c r="C3" s="53" t="s">
        <v>546</v>
      </c>
      <c r="D3" s="53" t="s">
        <v>547</v>
      </c>
      <c r="E3" s="53" t="s">
        <v>548</v>
      </c>
      <c r="F3" s="53" t="s">
        <v>549</v>
      </c>
      <c r="G3" s="53" t="s">
        <v>550</v>
      </c>
      <c r="H3" s="6" t="s">
        <v>551</v>
      </c>
    </row>
    <row r="4" spans="1:8" ht="75" x14ac:dyDescent="0.25">
      <c r="A4" s="323"/>
      <c r="B4" s="5" t="s">
        <v>552</v>
      </c>
      <c r="C4" s="53" t="s">
        <v>553</v>
      </c>
      <c r="D4" s="5" t="s">
        <v>554</v>
      </c>
      <c r="E4" s="53" t="s">
        <v>555</v>
      </c>
      <c r="F4" s="5" t="s">
        <v>556</v>
      </c>
      <c r="G4" s="53" t="s">
        <v>557</v>
      </c>
      <c r="H4" s="6" t="s">
        <v>558</v>
      </c>
    </row>
    <row r="5" spans="1:8" ht="120" x14ac:dyDescent="0.25">
      <c r="A5" s="323"/>
      <c r="B5" s="5" t="s">
        <v>493</v>
      </c>
      <c r="C5" s="53" t="s">
        <v>559</v>
      </c>
      <c r="D5" s="53" t="s">
        <v>560</v>
      </c>
      <c r="E5" s="53" t="s">
        <v>561</v>
      </c>
      <c r="F5" s="5" t="s">
        <v>562</v>
      </c>
      <c r="G5" s="53" t="s">
        <v>563</v>
      </c>
      <c r="H5" s="6" t="s">
        <v>533</v>
      </c>
    </row>
    <row r="6" spans="1:8" ht="105" x14ac:dyDescent="0.25">
      <c r="A6" s="323"/>
      <c r="B6" s="5" t="s">
        <v>495</v>
      </c>
      <c r="C6" s="53" t="s">
        <v>564</v>
      </c>
      <c r="D6" s="53" t="s">
        <v>565</v>
      </c>
      <c r="E6" s="53" t="s">
        <v>566</v>
      </c>
      <c r="F6" s="5" t="s">
        <v>567</v>
      </c>
      <c r="G6" s="53" t="s">
        <v>568</v>
      </c>
      <c r="H6" s="6" t="s">
        <v>534</v>
      </c>
    </row>
    <row r="7" spans="1:8" ht="45" x14ac:dyDescent="0.25">
      <c r="A7" s="323"/>
      <c r="B7" s="5" t="s">
        <v>494</v>
      </c>
      <c r="C7" s="53" t="s">
        <v>569</v>
      </c>
      <c r="D7" s="53" t="s">
        <v>570</v>
      </c>
      <c r="E7" s="53" t="s">
        <v>571</v>
      </c>
      <c r="F7" s="5"/>
      <c r="G7" s="5" t="s">
        <v>572</v>
      </c>
      <c r="H7" s="6" t="s">
        <v>573</v>
      </c>
    </row>
    <row r="8" spans="1:8" ht="75" x14ac:dyDescent="0.25">
      <c r="A8" s="323"/>
      <c r="B8" s="5" t="s">
        <v>496</v>
      </c>
      <c r="C8" s="53" t="s">
        <v>574</v>
      </c>
      <c r="D8" s="53" t="s">
        <v>575</v>
      </c>
      <c r="E8" s="5"/>
      <c r="F8" s="5"/>
      <c r="G8" s="53" t="s">
        <v>576</v>
      </c>
      <c r="H8" s="7" t="s">
        <v>577</v>
      </c>
    </row>
    <row r="9" spans="1:8" ht="90" x14ac:dyDescent="0.25">
      <c r="A9" s="323"/>
      <c r="B9" s="5" t="s">
        <v>497</v>
      </c>
      <c r="C9" s="53" t="s">
        <v>578</v>
      </c>
      <c r="D9" s="5"/>
      <c r="E9" s="5"/>
      <c r="F9" s="5"/>
      <c r="G9" s="5" t="s">
        <v>579</v>
      </c>
      <c r="H9" s="6"/>
    </row>
    <row r="10" spans="1:8" ht="26.25" customHeight="1" thickBot="1" x14ac:dyDescent="0.3">
      <c r="A10" s="324"/>
      <c r="B10" s="8" t="s">
        <v>580</v>
      </c>
      <c r="C10" s="8"/>
      <c r="D10" s="8"/>
      <c r="E10" s="8"/>
      <c r="F10" s="8"/>
      <c r="G10" s="8" t="s">
        <v>515</v>
      </c>
      <c r="H10" s="9"/>
    </row>
  </sheetData>
  <mergeCells count="2">
    <mergeCell ref="A3:A10"/>
    <mergeCell ref="A1:H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Z352"/>
  <sheetViews>
    <sheetView topLeftCell="B3" zoomScale="90" zoomScaleNormal="90" workbookViewId="0">
      <selection activeCell="E7" sqref="E7:E17"/>
    </sheetView>
  </sheetViews>
  <sheetFormatPr baseColWidth="10" defaultColWidth="11.42578125" defaultRowHeight="14.25" x14ac:dyDescent="0.2"/>
  <cols>
    <col min="1" max="1" width="29" style="94" hidden="1" customWidth="1"/>
    <col min="2" max="2" width="29" style="94" customWidth="1"/>
    <col min="3" max="3" width="29" style="94" hidden="1" customWidth="1"/>
    <col min="4" max="4" width="32.28515625" style="94" customWidth="1"/>
    <col min="5" max="5" width="25" style="95" customWidth="1"/>
    <col min="6" max="6" width="12.7109375" style="55" customWidth="1"/>
    <col min="7" max="7" width="29.7109375" style="55" customWidth="1"/>
    <col min="8" max="8" width="30.140625" style="54" hidden="1" customWidth="1"/>
    <col min="9" max="9" width="35.42578125" style="54" customWidth="1"/>
    <col min="10" max="10" width="11.7109375" style="54" customWidth="1"/>
    <col min="11" max="11" width="15.140625" style="54" customWidth="1"/>
    <col min="12" max="12" width="24.7109375" style="54" customWidth="1"/>
    <col min="13" max="13" width="18" style="54" customWidth="1"/>
    <col min="14" max="14" width="23" style="54" customWidth="1"/>
    <col min="15" max="15" width="25" style="54" customWidth="1"/>
    <col min="16" max="16" width="15.140625" style="55" customWidth="1"/>
    <col min="17" max="17" width="15.140625" style="64" customWidth="1"/>
    <col min="18" max="18" width="15.140625" style="55" customWidth="1"/>
    <col min="19" max="21" width="15.140625" style="54" customWidth="1"/>
    <col min="22" max="22" width="19.28515625" style="54" customWidth="1"/>
    <col min="23" max="23" width="15.140625" style="55" customWidth="1"/>
    <col min="24" max="24" width="15.140625" style="54" customWidth="1"/>
    <col min="25" max="25" width="27.85546875" style="54" customWidth="1"/>
    <col min="26" max="26" width="11" style="54" customWidth="1"/>
    <col min="27" max="27" width="15.140625" style="54" customWidth="1"/>
    <col min="28" max="28" width="17.42578125" style="54" customWidth="1"/>
    <col min="29" max="30" width="15.140625" style="54" hidden="1" customWidth="1"/>
    <col min="31" max="31" width="27" style="146" customWidth="1"/>
    <col min="32" max="33" width="15.140625" style="54" customWidth="1"/>
    <col min="34" max="34" width="20.28515625" style="54" customWidth="1"/>
    <col min="35" max="35" width="32" style="54" customWidth="1"/>
    <col min="36" max="36" width="40.42578125" style="54" customWidth="1"/>
    <col min="37" max="37" width="18.28515625" style="54" customWidth="1"/>
    <col min="38" max="39" width="0" style="54" hidden="1" customWidth="1"/>
    <col min="40" max="40" width="17.42578125" style="54" hidden="1" customWidth="1"/>
    <col min="41" max="41" width="13.140625" style="54" hidden="1" customWidth="1"/>
    <col min="42" max="42" width="14" style="54" hidden="1" customWidth="1"/>
    <col min="43" max="43" width="14.5703125" style="54" hidden="1" customWidth="1"/>
    <col min="44" max="44" width="13.42578125" style="54" hidden="1" customWidth="1"/>
    <col min="45" max="45" width="14.140625" style="54" hidden="1" customWidth="1"/>
    <col min="46" max="46" width="13.85546875" style="54" hidden="1" customWidth="1"/>
    <col min="47" max="47" width="15.85546875" style="54" hidden="1" customWidth="1"/>
    <col min="48" max="48" width="16" style="54" hidden="1" customWidth="1"/>
    <col min="49" max="50" width="11.42578125" style="54" hidden="1" customWidth="1"/>
    <col min="51" max="51" width="13.28515625" style="54" hidden="1" customWidth="1"/>
    <col min="52" max="52" width="14" style="54" hidden="1" customWidth="1"/>
    <col min="53" max="65" width="11.42578125" style="54" hidden="1" customWidth="1"/>
    <col min="66" max="66" width="31" style="54" hidden="1" customWidth="1"/>
    <col min="67" max="67" width="23.85546875" style="54" hidden="1" customWidth="1"/>
    <col min="68" max="68" width="9.85546875" style="54" hidden="1" customWidth="1"/>
    <col min="69" max="69" width="11.42578125" style="54" hidden="1" customWidth="1"/>
    <col min="70" max="70" width="19.5703125" style="54" hidden="1" customWidth="1"/>
    <col min="71" max="71" width="11.42578125" style="55" hidden="1" customWidth="1"/>
    <col min="72" max="78" width="11.42578125" style="54" hidden="1" customWidth="1"/>
    <col min="79" max="88" width="11.42578125" style="54" customWidth="1"/>
    <col min="89" max="16384" width="11.42578125" style="54"/>
  </cols>
  <sheetData>
    <row r="1" spans="1:72" ht="33.75" customHeight="1" x14ac:dyDescent="0.2">
      <c r="A1" s="283"/>
      <c r="B1" s="283"/>
      <c r="C1" s="283"/>
      <c r="D1" s="283"/>
      <c r="E1" s="283"/>
      <c r="F1" s="283"/>
      <c r="G1" s="284" t="s">
        <v>131</v>
      </c>
      <c r="H1" s="285"/>
      <c r="I1" s="285"/>
      <c r="J1" s="285"/>
      <c r="K1" s="285"/>
      <c r="L1" s="285"/>
      <c r="M1" s="285"/>
      <c r="N1" s="285"/>
      <c r="O1" s="285"/>
      <c r="P1" s="285"/>
      <c r="Q1" s="285"/>
      <c r="R1" s="285"/>
      <c r="S1" s="285"/>
      <c r="T1" s="285"/>
      <c r="U1" s="285"/>
      <c r="V1" s="285"/>
      <c r="W1" s="285"/>
      <c r="X1" s="285"/>
      <c r="Y1" s="285"/>
      <c r="Z1" s="285"/>
      <c r="AA1" s="285"/>
      <c r="AB1" s="285"/>
      <c r="AC1" s="285"/>
      <c r="AD1" s="285"/>
      <c r="AE1" s="285"/>
      <c r="AF1" s="285"/>
      <c r="AG1" s="285"/>
      <c r="AH1" s="286"/>
      <c r="AI1" s="294" t="s">
        <v>132</v>
      </c>
      <c r="AJ1" s="293"/>
      <c r="AK1" s="293"/>
      <c r="AL1" s="268" t="s">
        <v>133</v>
      </c>
      <c r="AM1" s="269"/>
      <c r="AN1" s="129" t="s">
        <v>134</v>
      </c>
      <c r="AO1" s="121"/>
      <c r="AP1" s="121"/>
      <c r="AQ1" s="121"/>
      <c r="AR1" s="121"/>
      <c r="AS1" s="121"/>
      <c r="AT1" s="121"/>
      <c r="AU1" s="121"/>
      <c r="AV1" s="121"/>
      <c r="AW1" s="121"/>
      <c r="AX1" s="121"/>
      <c r="AY1" s="121"/>
      <c r="AZ1" s="121"/>
      <c r="BA1" s="121"/>
      <c r="BB1" s="121"/>
      <c r="BC1" s="121"/>
      <c r="BD1" s="121"/>
      <c r="BE1" s="121"/>
      <c r="BF1" s="121"/>
      <c r="BG1" s="121"/>
      <c r="BH1" s="121"/>
      <c r="BI1" s="121"/>
    </row>
    <row r="2" spans="1:72" ht="33.75" customHeight="1" x14ac:dyDescent="0.2">
      <c r="A2" s="283"/>
      <c r="B2" s="283"/>
      <c r="C2" s="283"/>
      <c r="D2" s="283"/>
      <c r="E2" s="283"/>
      <c r="F2" s="283"/>
      <c r="G2" s="287"/>
      <c r="H2" s="288"/>
      <c r="I2" s="288"/>
      <c r="J2" s="288"/>
      <c r="K2" s="288"/>
      <c r="L2" s="288"/>
      <c r="M2" s="288"/>
      <c r="N2" s="288"/>
      <c r="O2" s="288"/>
      <c r="P2" s="288"/>
      <c r="Q2" s="288"/>
      <c r="R2" s="288"/>
      <c r="S2" s="288"/>
      <c r="T2" s="288"/>
      <c r="U2" s="288"/>
      <c r="V2" s="288"/>
      <c r="W2" s="288"/>
      <c r="X2" s="288"/>
      <c r="Y2" s="288"/>
      <c r="Z2" s="288"/>
      <c r="AA2" s="288"/>
      <c r="AB2" s="288"/>
      <c r="AC2" s="288"/>
      <c r="AD2" s="288"/>
      <c r="AE2" s="288"/>
      <c r="AF2" s="288"/>
      <c r="AG2" s="288"/>
      <c r="AH2" s="289"/>
      <c r="AI2" s="294" t="s">
        <v>135</v>
      </c>
      <c r="AJ2" s="294"/>
      <c r="AK2" s="294"/>
      <c r="AL2" s="270"/>
      <c r="AM2" s="271"/>
      <c r="AN2" s="129"/>
      <c r="AO2" s="121"/>
      <c r="AP2" s="121"/>
      <c r="AQ2" s="121"/>
      <c r="AR2" s="121"/>
      <c r="AS2" s="121"/>
      <c r="AT2" s="121"/>
      <c r="AU2" s="121"/>
      <c r="AV2" s="121"/>
      <c r="AW2" s="121"/>
      <c r="AX2" s="121"/>
      <c r="AY2" s="121"/>
      <c r="AZ2" s="121"/>
      <c r="BA2" s="121"/>
      <c r="BB2" s="121"/>
      <c r="BC2" s="121"/>
      <c r="BD2" s="121"/>
      <c r="BE2" s="121"/>
      <c r="BF2" s="121"/>
      <c r="BG2" s="121"/>
      <c r="BH2" s="121"/>
      <c r="BI2" s="121"/>
    </row>
    <row r="3" spans="1:72" ht="33.75" customHeight="1" thickBot="1" x14ac:dyDescent="0.25">
      <c r="A3" s="283"/>
      <c r="B3" s="283"/>
      <c r="C3" s="283"/>
      <c r="D3" s="283"/>
      <c r="E3" s="283"/>
      <c r="F3" s="283"/>
      <c r="G3" s="290"/>
      <c r="H3" s="291"/>
      <c r="I3" s="291"/>
      <c r="J3" s="291"/>
      <c r="K3" s="291"/>
      <c r="L3" s="291"/>
      <c r="M3" s="291"/>
      <c r="N3" s="291"/>
      <c r="O3" s="291"/>
      <c r="P3" s="291"/>
      <c r="Q3" s="291"/>
      <c r="R3" s="291"/>
      <c r="S3" s="291"/>
      <c r="T3" s="291"/>
      <c r="U3" s="291"/>
      <c r="V3" s="291"/>
      <c r="W3" s="291"/>
      <c r="X3" s="291"/>
      <c r="Y3" s="291"/>
      <c r="Z3" s="291"/>
      <c r="AA3" s="291"/>
      <c r="AB3" s="291"/>
      <c r="AC3" s="291"/>
      <c r="AD3" s="291"/>
      <c r="AE3" s="291"/>
      <c r="AF3" s="291"/>
      <c r="AG3" s="291"/>
      <c r="AH3" s="289"/>
      <c r="AI3" s="328" t="s">
        <v>136</v>
      </c>
      <c r="AJ3" s="296"/>
      <c r="AK3" s="296"/>
      <c r="AL3" s="272"/>
      <c r="AM3" s="273"/>
      <c r="AN3" s="130"/>
      <c r="AO3" s="121"/>
      <c r="AP3" s="121"/>
      <c r="AQ3" s="121"/>
      <c r="AR3" s="121"/>
      <c r="AS3" s="121"/>
      <c r="AT3" s="121"/>
      <c r="AU3" s="121"/>
      <c r="AV3" s="121"/>
      <c r="AW3" s="121"/>
      <c r="AX3" s="121"/>
      <c r="AY3" s="121"/>
      <c r="AZ3" s="121"/>
      <c r="BA3" s="121"/>
      <c r="BB3" s="121"/>
      <c r="BC3" s="121"/>
      <c r="BD3" s="121"/>
      <c r="BE3" s="121"/>
      <c r="BF3" s="121"/>
      <c r="BG3" s="121"/>
      <c r="BH3" s="121"/>
      <c r="BI3" s="121"/>
    </row>
    <row r="4" spans="1:72" ht="80.25" customHeight="1" thickBot="1" x14ac:dyDescent="0.25">
      <c r="A4" s="329" t="s">
        <v>137</v>
      </c>
      <c r="B4" s="303"/>
      <c r="C4" s="303"/>
      <c r="D4" s="303"/>
      <c r="E4" s="304"/>
      <c r="F4" s="305" t="s">
        <v>138</v>
      </c>
      <c r="G4" s="306"/>
      <c r="H4" s="306"/>
      <c r="I4" s="306"/>
      <c r="J4" s="306"/>
      <c r="K4" s="307" t="s">
        <v>139</v>
      </c>
      <c r="L4" s="308"/>
      <c r="M4" s="308"/>
      <c r="N4" s="310"/>
      <c r="O4" s="310"/>
      <c r="P4" s="310"/>
      <c r="Q4" s="310"/>
      <c r="R4" s="310"/>
      <c r="S4" s="311"/>
      <c r="T4" s="281" t="s">
        <v>581</v>
      </c>
      <c r="U4" s="282"/>
      <c r="V4" s="282"/>
      <c r="W4" s="276"/>
      <c r="X4" s="277"/>
      <c r="Y4" s="277"/>
      <c r="Z4" s="277"/>
      <c r="AA4" s="278"/>
      <c r="AB4" s="152"/>
      <c r="AC4" s="153"/>
      <c r="AD4" s="153"/>
      <c r="AE4" s="153"/>
      <c r="AF4" s="153"/>
      <c r="AG4" s="153"/>
      <c r="AH4" s="155" t="s">
        <v>582</v>
      </c>
      <c r="AI4" s="279" t="s">
        <v>583</v>
      </c>
      <c r="AJ4" s="279"/>
      <c r="AK4" s="280"/>
      <c r="AL4" s="153"/>
      <c r="AM4" s="153"/>
      <c r="AN4" s="154"/>
      <c r="AO4" s="297"/>
      <c r="AP4" s="298"/>
      <c r="AQ4" s="298"/>
      <c r="AR4" s="298"/>
      <c r="AS4" s="298"/>
      <c r="AT4" s="298"/>
      <c r="AU4" s="298"/>
      <c r="AV4" s="298"/>
      <c r="AW4" s="298"/>
      <c r="AX4" s="298"/>
      <c r="AY4" s="298"/>
      <c r="AZ4" s="299"/>
      <c r="BA4" s="122"/>
      <c r="BB4" s="122"/>
      <c r="BC4" s="122"/>
      <c r="BD4" s="122"/>
      <c r="BE4" s="122"/>
      <c r="BF4" s="122"/>
      <c r="BG4" s="122"/>
      <c r="BH4" s="122"/>
      <c r="BI4" s="122"/>
    </row>
    <row r="5" spans="1:72" ht="53.25" customHeight="1" thickTop="1" x14ac:dyDescent="0.2">
      <c r="A5" s="302" t="s">
        <v>140</v>
      </c>
      <c r="B5" s="302"/>
      <c r="C5" s="302"/>
      <c r="D5" s="302"/>
      <c r="E5" s="302"/>
      <c r="F5" s="220" t="s">
        <v>141</v>
      </c>
      <c r="G5" s="302" t="s">
        <v>142</v>
      </c>
      <c r="H5" s="302"/>
      <c r="I5" s="302"/>
      <c r="J5" s="302"/>
      <c r="K5" s="309" t="s">
        <v>143</v>
      </c>
      <c r="L5" s="309"/>
      <c r="M5" s="309" t="s">
        <v>144</v>
      </c>
      <c r="N5" s="309"/>
      <c r="O5" s="309"/>
      <c r="P5" s="274" t="s">
        <v>145</v>
      </c>
      <c r="Q5" s="274"/>
      <c r="R5" s="274"/>
      <c r="S5" s="274"/>
      <c r="T5" s="274"/>
      <c r="U5" s="274"/>
      <c r="V5" s="274"/>
      <c r="W5" s="274"/>
      <c r="X5" s="274"/>
      <c r="Y5" s="274"/>
      <c r="Z5" s="218"/>
      <c r="AA5" s="218" t="s">
        <v>146</v>
      </c>
      <c r="AB5" s="275" t="s">
        <v>147</v>
      </c>
      <c r="AC5" s="275"/>
      <c r="AD5" s="275"/>
      <c r="AE5" s="275"/>
      <c r="AF5" s="275"/>
      <c r="AG5" s="275" t="s">
        <v>148</v>
      </c>
      <c r="AH5" s="274"/>
      <c r="AI5" s="274"/>
      <c r="AJ5" s="274"/>
      <c r="AK5" s="274"/>
      <c r="AL5" s="320" t="s">
        <v>149</v>
      </c>
      <c r="AM5" s="321"/>
      <c r="AN5" s="321"/>
      <c r="AO5" s="317" t="s">
        <v>150</v>
      </c>
      <c r="AP5" s="318"/>
      <c r="AQ5" s="318"/>
      <c r="AR5" s="318"/>
      <c r="AS5" s="318"/>
      <c r="AT5" s="318"/>
      <c r="AU5" s="318"/>
      <c r="AV5" s="318"/>
      <c r="AW5" s="318"/>
      <c r="AX5" s="318"/>
      <c r="AY5" s="319"/>
      <c r="AZ5" s="124" t="s">
        <v>151</v>
      </c>
      <c r="BA5" s="123"/>
      <c r="BB5" s="123"/>
      <c r="BC5" s="123"/>
      <c r="BD5" s="123"/>
      <c r="BE5" s="123"/>
      <c r="BF5" s="123"/>
      <c r="BG5" s="123"/>
      <c r="BH5" s="123"/>
      <c r="BI5" s="123"/>
    </row>
    <row r="6" spans="1:72" s="64" customFormat="1" ht="48.75" thickBot="1" x14ac:dyDescent="0.3">
      <c r="A6" s="147" t="s">
        <v>152</v>
      </c>
      <c r="B6" s="147" t="s">
        <v>153</v>
      </c>
      <c r="C6" s="147" t="s">
        <v>154</v>
      </c>
      <c r="D6" s="147" t="s">
        <v>155</v>
      </c>
      <c r="E6" s="147" t="s">
        <v>156</v>
      </c>
      <c r="F6" s="147" t="s">
        <v>157</v>
      </c>
      <c r="G6" s="147" t="s">
        <v>158</v>
      </c>
      <c r="H6" s="147" t="s">
        <v>159</v>
      </c>
      <c r="I6" s="147" t="s">
        <v>160</v>
      </c>
      <c r="J6" s="147" t="s">
        <v>161</v>
      </c>
      <c r="K6" s="148" t="s">
        <v>162</v>
      </c>
      <c r="L6" s="148" t="s">
        <v>163</v>
      </c>
      <c r="M6" s="148" t="s">
        <v>164</v>
      </c>
      <c r="N6" s="148" t="s">
        <v>165</v>
      </c>
      <c r="O6" s="148" t="s">
        <v>166</v>
      </c>
      <c r="P6" s="219" t="s">
        <v>167</v>
      </c>
      <c r="Q6" s="219" t="s">
        <v>168</v>
      </c>
      <c r="R6" s="219" t="s">
        <v>169</v>
      </c>
      <c r="S6" s="219" t="s">
        <v>170</v>
      </c>
      <c r="T6" s="219" t="s">
        <v>171</v>
      </c>
      <c r="U6" s="219" t="s">
        <v>172</v>
      </c>
      <c r="V6" s="219" t="s">
        <v>173</v>
      </c>
      <c r="W6" s="219" t="s">
        <v>174</v>
      </c>
      <c r="X6" s="219" t="s">
        <v>175</v>
      </c>
      <c r="Y6" s="219" t="s">
        <v>176</v>
      </c>
      <c r="Z6" s="219" t="s">
        <v>177</v>
      </c>
      <c r="AA6" s="219" t="s">
        <v>178</v>
      </c>
      <c r="AB6" s="219" t="s">
        <v>179</v>
      </c>
      <c r="AC6" s="219" t="s">
        <v>180</v>
      </c>
      <c r="AD6" s="219" t="s">
        <v>181</v>
      </c>
      <c r="AE6" s="149" t="s">
        <v>182</v>
      </c>
      <c r="AF6" s="219" t="s">
        <v>183</v>
      </c>
      <c r="AG6" s="219" t="s">
        <v>184</v>
      </c>
      <c r="AH6" s="219" t="s">
        <v>185</v>
      </c>
      <c r="AI6" s="219" t="s">
        <v>186</v>
      </c>
      <c r="AJ6" s="219" t="s">
        <v>187</v>
      </c>
      <c r="AK6" s="219" t="s">
        <v>188</v>
      </c>
      <c r="AL6" s="275" t="s">
        <v>189</v>
      </c>
      <c r="AM6" s="275"/>
      <c r="AN6" s="223" t="s">
        <v>190</v>
      </c>
      <c r="AO6" s="150" t="s">
        <v>191</v>
      </c>
      <c r="AP6" s="150" t="s">
        <v>192</v>
      </c>
      <c r="AQ6" s="150" t="s">
        <v>193</v>
      </c>
      <c r="AR6" s="150" t="s">
        <v>194</v>
      </c>
      <c r="AS6" s="150" t="s">
        <v>195</v>
      </c>
      <c r="AT6" s="150" t="s">
        <v>196</v>
      </c>
      <c r="AU6" s="150" t="s">
        <v>197</v>
      </c>
      <c r="AV6" s="150" t="s">
        <v>198</v>
      </c>
      <c r="AW6" s="150" t="s">
        <v>199</v>
      </c>
      <c r="AX6" s="150" t="s">
        <v>200</v>
      </c>
      <c r="AY6" s="150" t="s">
        <v>201</v>
      </c>
      <c r="AZ6" s="150" t="s">
        <v>202</v>
      </c>
      <c r="BA6" s="151"/>
      <c r="BB6" s="151"/>
      <c r="BC6" s="151"/>
      <c r="BD6" s="151"/>
      <c r="BE6" s="151"/>
      <c r="BF6" s="151"/>
      <c r="BG6" s="151"/>
      <c r="BH6" s="151"/>
      <c r="BI6" s="151"/>
      <c r="BN6" s="52" t="s">
        <v>203</v>
      </c>
      <c r="BS6" s="94"/>
    </row>
    <row r="7" spans="1:72" s="94" customFormat="1" ht="87" customHeight="1" thickBot="1" x14ac:dyDescent="0.3">
      <c r="A7" s="188"/>
      <c r="B7" s="265" t="s">
        <v>432</v>
      </c>
      <c r="C7" s="188"/>
      <c r="D7" s="265" t="s">
        <v>584</v>
      </c>
      <c r="E7" s="265" t="s">
        <v>433</v>
      </c>
      <c r="F7" s="143"/>
      <c r="G7" s="156" t="s">
        <v>234</v>
      </c>
      <c r="H7" s="192"/>
      <c r="I7" s="177" t="s">
        <v>434</v>
      </c>
      <c r="J7" s="189" t="s">
        <v>208</v>
      </c>
      <c r="K7" s="192" t="s">
        <v>227</v>
      </c>
      <c r="L7" s="143" t="s">
        <v>435</v>
      </c>
      <c r="M7" s="156" t="s">
        <v>218</v>
      </c>
      <c r="N7" s="156" t="s">
        <v>218</v>
      </c>
      <c r="O7" s="156" t="s">
        <v>218</v>
      </c>
      <c r="P7" s="192" t="s">
        <v>214</v>
      </c>
      <c r="Q7" s="193">
        <f>IF(P7="","",IF(P7="BAJO",0,IF(P7="MEDIO",2,IF(P7="ALTO",6,IF(P7="MUY ALTO",10,)))))</f>
        <v>2</v>
      </c>
      <c r="R7" s="192" t="s">
        <v>215</v>
      </c>
      <c r="S7" s="193"/>
      <c r="T7" s="193"/>
      <c r="U7" s="158"/>
      <c r="V7" s="192"/>
      <c r="W7" s="158"/>
      <c r="X7" s="158"/>
      <c r="Y7" s="158"/>
      <c r="Z7" s="158"/>
      <c r="AA7" s="160"/>
      <c r="AB7" s="143"/>
      <c r="AC7" s="161"/>
      <c r="AD7" s="161"/>
      <c r="AF7" s="192"/>
      <c r="AG7" s="161"/>
      <c r="AH7" s="161"/>
      <c r="AI7" s="161"/>
      <c r="AJ7" s="161"/>
      <c r="AK7" s="161"/>
      <c r="AL7" s="300"/>
      <c r="AM7" s="300"/>
      <c r="AN7" s="162"/>
      <c r="AO7" s="192"/>
      <c r="AP7" s="193"/>
      <c r="AQ7" s="192"/>
      <c r="AR7" s="193"/>
      <c r="AS7" s="193"/>
      <c r="AT7" s="158"/>
      <c r="AU7" s="192"/>
      <c r="AV7" s="158"/>
      <c r="AW7" s="158"/>
      <c r="AX7" s="158"/>
      <c r="AY7" s="158"/>
      <c r="AZ7" s="160"/>
      <c r="BA7" s="163"/>
      <c r="BB7" s="163"/>
      <c r="BC7" s="163"/>
      <c r="BD7" s="163"/>
      <c r="BE7" s="163"/>
      <c r="BF7" s="163"/>
      <c r="BG7" s="163"/>
      <c r="BH7" s="163"/>
      <c r="BI7" s="163"/>
      <c r="BL7" s="209"/>
      <c r="BM7" s="62"/>
      <c r="BN7" s="63"/>
      <c r="BO7" s="63"/>
      <c r="BP7" s="63"/>
      <c r="BQ7" s="63"/>
      <c r="BR7" s="63"/>
      <c r="BS7" s="63"/>
      <c r="BT7" s="24"/>
    </row>
    <row r="8" spans="1:72" s="94" customFormat="1" ht="87" customHeight="1" thickBot="1" x14ac:dyDescent="0.3">
      <c r="A8" s="188"/>
      <c r="B8" s="266"/>
      <c r="C8" s="188"/>
      <c r="D8" s="266"/>
      <c r="E8" s="266"/>
      <c r="F8" s="143"/>
      <c r="G8" s="156" t="s">
        <v>234</v>
      </c>
      <c r="H8" s="192"/>
      <c r="I8" s="177" t="s">
        <v>436</v>
      </c>
      <c r="J8" s="189" t="s">
        <v>208</v>
      </c>
      <c r="K8" s="192" t="s">
        <v>227</v>
      </c>
      <c r="L8" s="143" t="s">
        <v>437</v>
      </c>
      <c r="M8" s="156" t="s">
        <v>218</v>
      </c>
      <c r="N8" s="156" t="s">
        <v>438</v>
      </c>
      <c r="O8" s="156" t="s">
        <v>218</v>
      </c>
      <c r="P8" s="192" t="s">
        <v>214</v>
      </c>
      <c r="Q8" s="193">
        <f>IF(P8="","",IF(P8="BAJO",0,IF(P8="MEDIO",2,IF(P8="ALTO",6,IF(P8="MUY ALTO",10,)))))</f>
        <v>2</v>
      </c>
      <c r="R8" s="192" t="s">
        <v>248</v>
      </c>
      <c r="S8" s="193"/>
      <c r="T8" s="193"/>
      <c r="U8" s="158"/>
      <c r="V8" s="192"/>
      <c r="W8" s="158"/>
      <c r="X8" s="158"/>
      <c r="Y8" s="158"/>
      <c r="Z8" s="158"/>
      <c r="AA8" s="160"/>
      <c r="AB8" s="143"/>
      <c r="AC8" s="161"/>
      <c r="AD8" s="161"/>
      <c r="AF8" s="192"/>
      <c r="AG8" s="161"/>
      <c r="AH8" s="161"/>
      <c r="AI8" s="161"/>
      <c r="AJ8" s="161"/>
      <c r="AK8" s="161"/>
      <c r="AL8" s="161"/>
      <c r="AM8" s="161"/>
      <c r="AN8" s="162"/>
      <c r="AO8" s="192"/>
      <c r="AP8" s="193"/>
      <c r="AQ8" s="192"/>
      <c r="AR8" s="193"/>
      <c r="AS8" s="193"/>
      <c r="AT8" s="158"/>
      <c r="AU8" s="192"/>
      <c r="AV8" s="158"/>
      <c r="AW8" s="158"/>
      <c r="AX8" s="158"/>
      <c r="AY8" s="158"/>
      <c r="AZ8" s="160"/>
      <c r="BA8" s="163"/>
      <c r="BB8" s="163"/>
      <c r="BC8" s="163"/>
      <c r="BD8" s="163"/>
      <c r="BE8" s="163"/>
      <c r="BF8" s="163"/>
      <c r="BG8" s="163"/>
      <c r="BH8" s="163"/>
      <c r="BI8" s="163"/>
      <c r="BL8" s="209"/>
      <c r="BM8" s="62"/>
      <c r="BN8" s="63"/>
      <c r="BO8" s="63"/>
      <c r="BP8" s="63"/>
      <c r="BQ8" s="63"/>
      <c r="BR8" s="63"/>
      <c r="BS8" s="63"/>
      <c r="BT8" s="24"/>
    </row>
    <row r="9" spans="1:72" s="164" customFormat="1" ht="87.75" customHeight="1" thickBot="1" x14ac:dyDescent="0.3">
      <c r="A9" s="188"/>
      <c r="B9" s="266"/>
      <c r="C9" s="188"/>
      <c r="D9" s="266"/>
      <c r="E9" s="266"/>
      <c r="F9" s="156"/>
      <c r="G9" s="156" t="s">
        <v>243</v>
      </c>
      <c r="H9" s="192"/>
      <c r="I9" s="177" t="s">
        <v>439</v>
      </c>
      <c r="J9" s="189" t="s">
        <v>208</v>
      </c>
      <c r="K9" s="192" t="s">
        <v>227</v>
      </c>
      <c r="L9" s="143" t="s">
        <v>440</v>
      </c>
      <c r="M9" s="178" t="s">
        <v>218</v>
      </c>
      <c r="N9" s="178" t="s">
        <v>218</v>
      </c>
      <c r="O9" s="178" t="s">
        <v>441</v>
      </c>
      <c r="P9" s="188">
        <v>2</v>
      </c>
      <c r="Q9" s="193"/>
      <c r="R9" s="192"/>
      <c r="S9" s="193"/>
      <c r="T9" s="193"/>
      <c r="U9" s="158"/>
      <c r="V9" s="192"/>
      <c r="W9" s="158"/>
      <c r="X9" s="158"/>
      <c r="Y9" s="158"/>
      <c r="Z9" s="158"/>
      <c r="AA9" s="160"/>
      <c r="AB9" s="156"/>
      <c r="AC9" s="161"/>
      <c r="AD9" s="161"/>
      <c r="AE9" s="156"/>
      <c r="AF9" s="192"/>
      <c r="AG9" s="161"/>
      <c r="AH9" s="161"/>
      <c r="AI9" s="161"/>
      <c r="AJ9" s="161"/>
      <c r="AK9" s="161"/>
      <c r="AL9" s="300"/>
      <c r="AM9" s="300"/>
      <c r="AN9" s="162"/>
      <c r="AO9" s="192"/>
      <c r="AP9" s="193"/>
      <c r="AQ9" s="192"/>
      <c r="AR9" s="193"/>
      <c r="AS9" s="193"/>
      <c r="AT9" s="158"/>
      <c r="AU9" s="192"/>
      <c r="AV9" s="158"/>
      <c r="AW9" s="158"/>
      <c r="AX9" s="158"/>
      <c r="AY9" s="158"/>
      <c r="AZ9" s="160"/>
      <c r="BA9" s="163"/>
      <c r="BB9" s="163"/>
      <c r="BC9" s="163"/>
      <c r="BD9" s="163"/>
      <c r="BE9" s="163"/>
      <c r="BF9" s="163"/>
      <c r="BG9" s="163"/>
      <c r="BH9" s="163"/>
      <c r="BI9" s="163"/>
      <c r="BL9" s="165"/>
      <c r="BM9" s="166"/>
      <c r="BN9" s="167"/>
      <c r="BO9" s="167"/>
      <c r="BP9" s="167"/>
      <c r="BQ9" s="167"/>
      <c r="BR9" s="167"/>
      <c r="BS9" s="167"/>
      <c r="BT9" s="168"/>
    </row>
    <row r="10" spans="1:72" ht="78.75" customHeight="1" thickBot="1" x14ac:dyDescent="0.25">
      <c r="A10" s="188"/>
      <c r="B10" s="266"/>
      <c r="C10" s="188"/>
      <c r="D10" s="266"/>
      <c r="E10" s="266"/>
      <c r="F10" s="143"/>
      <c r="G10" s="156" t="s">
        <v>280</v>
      </c>
      <c r="H10" s="192"/>
      <c r="I10" s="177" t="s">
        <v>442</v>
      </c>
      <c r="J10" s="189" t="s">
        <v>208</v>
      </c>
      <c r="K10" s="192" t="s">
        <v>227</v>
      </c>
      <c r="L10" s="143" t="s">
        <v>443</v>
      </c>
      <c r="M10" s="175" t="s">
        <v>218</v>
      </c>
      <c r="N10" s="175" t="s">
        <v>218</v>
      </c>
      <c r="O10" s="175" t="s">
        <v>444</v>
      </c>
      <c r="P10" s="188">
        <v>2</v>
      </c>
      <c r="Q10" s="193"/>
      <c r="R10" s="192"/>
      <c r="S10" s="193"/>
      <c r="T10" s="193"/>
      <c r="U10" s="158"/>
      <c r="V10" s="192"/>
      <c r="W10" s="158"/>
      <c r="X10" s="158"/>
      <c r="Y10" s="158"/>
      <c r="Z10" s="158"/>
      <c r="AA10" s="160"/>
      <c r="AB10" s="143"/>
      <c r="AC10" s="125"/>
      <c r="AD10" s="125"/>
      <c r="AE10" s="156"/>
      <c r="AF10" s="192"/>
      <c r="AG10" s="161"/>
      <c r="AH10" s="161"/>
      <c r="AI10" s="161"/>
      <c r="AJ10" s="161"/>
      <c r="AK10" s="161"/>
      <c r="AL10" s="312"/>
      <c r="AM10" s="312"/>
      <c r="AN10" s="187"/>
      <c r="AO10" s="182"/>
      <c r="AP10" s="183"/>
      <c r="AQ10" s="182"/>
      <c r="AR10" s="183"/>
      <c r="AS10" s="183"/>
      <c r="AT10" s="184"/>
      <c r="AU10" s="182"/>
      <c r="AV10" s="184"/>
      <c r="AW10" s="184"/>
      <c r="AX10" s="184"/>
      <c r="AY10" s="184"/>
      <c r="AZ10" s="185"/>
      <c r="BA10" s="186"/>
      <c r="BB10" s="186"/>
      <c r="BC10" s="186"/>
      <c r="BD10" s="186"/>
      <c r="BE10" s="186"/>
      <c r="BF10" s="186"/>
      <c r="BG10" s="186"/>
      <c r="BH10" s="186"/>
      <c r="BI10" s="186"/>
      <c r="BL10" s="209"/>
      <c r="BM10" s="62"/>
      <c r="BN10" s="63"/>
      <c r="BO10" s="63"/>
      <c r="BP10" s="63"/>
      <c r="BQ10" s="63"/>
      <c r="BR10" s="63"/>
      <c r="BS10" s="63"/>
      <c r="BT10" s="24"/>
    </row>
    <row r="11" spans="1:72" ht="69" customHeight="1" thickBot="1" x14ac:dyDescent="0.25">
      <c r="A11" s="188"/>
      <c r="B11" s="266"/>
      <c r="C11" s="188"/>
      <c r="D11" s="266"/>
      <c r="E11" s="266"/>
      <c r="F11" s="156"/>
      <c r="G11" s="156" t="s">
        <v>280</v>
      </c>
      <c r="H11" s="192"/>
      <c r="I11" s="177" t="s">
        <v>445</v>
      </c>
      <c r="J11" s="189" t="s">
        <v>208</v>
      </c>
      <c r="K11" s="192" t="s">
        <v>227</v>
      </c>
      <c r="L11" s="143" t="s">
        <v>446</v>
      </c>
      <c r="M11" s="175" t="s">
        <v>447</v>
      </c>
      <c r="N11" s="175" t="s">
        <v>218</v>
      </c>
      <c r="O11" s="175" t="s">
        <v>218</v>
      </c>
      <c r="P11" s="188">
        <v>2</v>
      </c>
      <c r="Q11" s="193"/>
      <c r="R11" s="192"/>
      <c r="S11" s="193"/>
      <c r="T11" s="193"/>
      <c r="U11" s="158"/>
      <c r="V11" s="192"/>
      <c r="W11" s="158"/>
      <c r="X11" s="158"/>
      <c r="Y11" s="158"/>
      <c r="Z11" s="158"/>
      <c r="AA11" s="160"/>
      <c r="AB11" s="143"/>
      <c r="AC11" s="161"/>
      <c r="AD11" s="161"/>
      <c r="AE11" s="143"/>
      <c r="AF11" s="192"/>
      <c r="AG11" s="161"/>
      <c r="AH11" s="161"/>
      <c r="AI11" s="161"/>
      <c r="AJ11" s="161"/>
      <c r="AK11" s="161"/>
      <c r="AL11" s="312"/>
      <c r="AM11" s="312"/>
      <c r="AN11" s="187"/>
      <c r="AO11" s="182"/>
      <c r="AP11" s="183"/>
      <c r="AQ11" s="182"/>
      <c r="AR11" s="183"/>
      <c r="AS11" s="183"/>
      <c r="AT11" s="184"/>
      <c r="AU11" s="182"/>
      <c r="AV11" s="184"/>
      <c r="AW11" s="184"/>
      <c r="AX11" s="184"/>
      <c r="AY11" s="184"/>
      <c r="AZ11" s="185"/>
      <c r="BA11" s="186"/>
      <c r="BB11" s="186"/>
      <c r="BC11" s="186"/>
      <c r="BD11" s="186"/>
      <c r="BE11" s="186"/>
      <c r="BF11" s="186"/>
      <c r="BG11" s="186"/>
      <c r="BH11" s="186"/>
      <c r="BI11" s="186"/>
      <c r="BL11" s="209"/>
      <c r="BM11" s="62"/>
      <c r="BN11" s="63"/>
      <c r="BO11" s="63"/>
      <c r="BP11" s="63"/>
      <c r="BQ11" s="63"/>
      <c r="BR11" s="63"/>
      <c r="BS11" s="63"/>
      <c r="BT11" s="24"/>
    </row>
    <row r="12" spans="1:72" ht="67.5" customHeight="1" thickBot="1" x14ac:dyDescent="0.25">
      <c r="A12" s="188"/>
      <c r="B12" s="266"/>
      <c r="C12" s="188"/>
      <c r="D12" s="266"/>
      <c r="E12" s="266"/>
      <c r="F12" s="156"/>
      <c r="G12" s="156" t="s">
        <v>280</v>
      </c>
      <c r="H12" s="192"/>
      <c r="I12" s="177" t="s">
        <v>449</v>
      </c>
      <c r="J12" s="189" t="s">
        <v>208</v>
      </c>
      <c r="K12" s="192" t="s">
        <v>227</v>
      </c>
      <c r="L12" s="143" t="s">
        <v>450</v>
      </c>
      <c r="M12" s="175" t="s">
        <v>218</v>
      </c>
      <c r="N12" s="175" t="s">
        <v>218</v>
      </c>
      <c r="O12" s="175" t="s">
        <v>451</v>
      </c>
      <c r="P12" s="188">
        <v>2</v>
      </c>
      <c r="Q12" s="193"/>
      <c r="R12" s="192"/>
      <c r="S12" s="193"/>
      <c r="T12" s="193"/>
      <c r="U12" s="158"/>
      <c r="V12" s="192"/>
      <c r="W12" s="158"/>
      <c r="X12" s="158"/>
      <c r="Y12" s="158"/>
      <c r="Z12" s="158"/>
      <c r="AA12" s="160"/>
      <c r="AB12" s="143"/>
      <c r="AC12" s="161"/>
      <c r="AD12" s="161"/>
      <c r="AE12" s="143"/>
      <c r="AF12" s="192"/>
      <c r="AG12" s="161"/>
      <c r="AH12" s="161"/>
      <c r="AI12" s="161"/>
      <c r="AJ12" s="161"/>
      <c r="AK12" s="161"/>
      <c r="AL12" s="312"/>
      <c r="AM12" s="312"/>
      <c r="AN12" s="187"/>
      <c r="AO12" s="182"/>
      <c r="AP12" s="183"/>
      <c r="AQ12" s="182"/>
      <c r="AR12" s="183"/>
      <c r="AS12" s="183"/>
      <c r="AT12" s="184"/>
      <c r="AU12" s="182"/>
      <c r="AV12" s="184"/>
      <c r="AW12" s="184"/>
      <c r="AX12" s="184"/>
      <c r="AY12" s="184"/>
      <c r="AZ12" s="185"/>
      <c r="BA12" s="186"/>
      <c r="BB12" s="186"/>
      <c r="BC12" s="186"/>
      <c r="BD12" s="186"/>
      <c r="BE12" s="186"/>
      <c r="BF12" s="186"/>
      <c r="BG12" s="186"/>
      <c r="BH12" s="186"/>
      <c r="BI12" s="186"/>
      <c r="BL12" s="211"/>
      <c r="BM12" s="62"/>
      <c r="BN12" s="63"/>
      <c r="BO12" s="63"/>
      <c r="BP12" s="63"/>
      <c r="BQ12" s="63"/>
      <c r="BR12" s="63"/>
      <c r="BS12" s="63"/>
      <c r="BT12" s="24"/>
    </row>
    <row r="13" spans="1:72" s="94" customFormat="1" ht="83.25" customHeight="1" thickTop="1" thickBot="1" x14ac:dyDescent="0.3">
      <c r="A13" s="188"/>
      <c r="B13" s="266"/>
      <c r="C13" s="188"/>
      <c r="D13" s="266"/>
      <c r="E13" s="266"/>
      <c r="F13" s="156"/>
      <c r="G13" s="156" t="s">
        <v>206</v>
      </c>
      <c r="H13" s="192"/>
      <c r="I13" s="177" t="s">
        <v>452</v>
      </c>
      <c r="J13" s="189" t="s">
        <v>208</v>
      </c>
      <c r="K13" s="192" t="s">
        <v>227</v>
      </c>
      <c r="L13" s="143" t="s">
        <v>453</v>
      </c>
      <c r="M13" s="175" t="s">
        <v>454</v>
      </c>
      <c r="N13" s="175" t="s">
        <v>420</v>
      </c>
      <c r="O13" s="175" t="s">
        <v>455</v>
      </c>
      <c r="P13" s="188">
        <v>2</v>
      </c>
      <c r="Q13" s="193"/>
      <c r="R13" s="192"/>
      <c r="S13" s="193"/>
      <c r="T13" s="193"/>
      <c r="U13" s="158"/>
      <c r="V13" s="192"/>
      <c r="W13" s="158"/>
      <c r="X13" s="158"/>
      <c r="Y13" s="158"/>
      <c r="Z13" s="158"/>
      <c r="AA13" s="160"/>
      <c r="AB13" s="143"/>
      <c r="AC13" s="161"/>
      <c r="AD13" s="161"/>
      <c r="AE13" s="143"/>
      <c r="AF13" s="192"/>
      <c r="AG13" s="161"/>
      <c r="AH13" s="161"/>
      <c r="AI13" s="161"/>
      <c r="AJ13" s="161"/>
      <c r="AK13" s="161"/>
      <c r="AL13" s="300"/>
      <c r="AM13" s="300"/>
      <c r="AN13" s="162"/>
      <c r="AO13" s="192"/>
      <c r="AP13" s="193"/>
      <c r="AQ13" s="192"/>
      <c r="AR13" s="193"/>
      <c r="AS13" s="193"/>
      <c r="AT13" s="158"/>
      <c r="AU13" s="192"/>
      <c r="AV13" s="158"/>
      <c r="AW13" s="158"/>
      <c r="AX13" s="158"/>
      <c r="AY13" s="158"/>
      <c r="AZ13" s="160"/>
      <c r="BA13" s="163"/>
      <c r="BB13" s="163"/>
      <c r="BC13" s="163"/>
      <c r="BD13" s="163"/>
      <c r="BE13" s="163"/>
      <c r="BF13" s="163"/>
      <c r="BG13" s="163"/>
      <c r="BH13" s="163"/>
      <c r="BI13" s="163"/>
      <c r="BL13" s="231"/>
      <c r="BM13" s="62"/>
      <c r="BN13" s="63"/>
      <c r="BO13" s="63"/>
      <c r="BP13" s="63"/>
      <c r="BQ13" s="63"/>
      <c r="BR13" s="63"/>
      <c r="BS13" s="63"/>
      <c r="BT13" s="24"/>
    </row>
    <row r="14" spans="1:72" s="94" customFormat="1" ht="111" customHeight="1" thickBot="1" x14ac:dyDescent="0.3">
      <c r="A14" s="188"/>
      <c r="B14" s="266"/>
      <c r="C14" s="188"/>
      <c r="D14" s="266"/>
      <c r="E14" s="266"/>
      <c r="F14" s="156"/>
      <c r="G14" s="156" t="s">
        <v>251</v>
      </c>
      <c r="H14" s="192"/>
      <c r="I14" s="177" t="s">
        <v>456</v>
      </c>
      <c r="J14" s="189" t="s">
        <v>205</v>
      </c>
      <c r="K14" s="192" t="s">
        <v>221</v>
      </c>
      <c r="L14" s="143" t="s">
        <v>457</v>
      </c>
      <c r="M14" s="175" t="s">
        <v>218</v>
      </c>
      <c r="N14" s="175" t="s">
        <v>458</v>
      </c>
      <c r="O14" s="175" t="s">
        <v>218</v>
      </c>
      <c r="P14" s="188">
        <v>6</v>
      </c>
      <c r="Q14" s="193"/>
      <c r="R14" s="192"/>
      <c r="S14" s="193"/>
      <c r="T14" s="193"/>
      <c r="U14" s="158"/>
      <c r="V14" s="192"/>
      <c r="W14" s="158"/>
      <c r="X14" s="158"/>
      <c r="Y14" s="158"/>
      <c r="Z14" s="158"/>
      <c r="AA14" s="160"/>
      <c r="AB14" s="143"/>
      <c r="AC14" s="161"/>
      <c r="AD14" s="161"/>
      <c r="AE14" s="143"/>
      <c r="AF14" s="192"/>
      <c r="AG14" s="161"/>
      <c r="AH14" s="161"/>
      <c r="AI14" s="161"/>
      <c r="AJ14" s="161"/>
      <c r="AK14" s="161"/>
      <c r="AL14" s="300"/>
      <c r="AM14" s="300"/>
      <c r="AN14" s="162"/>
      <c r="AO14" s="192"/>
      <c r="AP14" s="193"/>
      <c r="AQ14" s="192"/>
      <c r="AR14" s="193"/>
      <c r="AS14" s="193"/>
      <c r="AT14" s="158"/>
      <c r="AU14" s="192"/>
      <c r="AV14" s="158"/>
      <c r="AW14" s="158"/>
      <c r="AX14" s="158"/>
      <c r="AY14" s="158"/>
      <c r="AZ14" s="160"/>
      <c r="BA14" s="163"/>
      <c r="BB14" s="163"/>
      <c r="BC14" s="163"/>
      <c r="BD14" s="163"/>
      <c r="BE14" s="163"/>
      <c r="BF14" s="163"/>
      <c r="BG14" s="163"/>
      <c r="BH14" s="163"/>
      <c r="BI14" s="163"/>
      <c r="BL14" s="330"/>
      <c r="BM14" s="62"/>
      <c r="BN14" s="63"/>
      <c r="BO14" s="63"/>
      <c r="BP14" s="63"/>
      <c r="BQ14" s="63"/>
      <c r="BR14" s="63"/>
      <c r="BS14" s="63"/>
      <c r="BT14" s="24"/>
    </row>
    <row r="15" spans="1:72" s="94" customFormat="1" ht="90.75" customHeight="1" thickBot="1" x14ac:dyDescent="0.3">
      <c r="A15" s="188"/>
      <c r="B15" s="266"/>
      <c r="C15" s="188"/>
      <c r="D15" s="266"/>
      <c r="E15" s="266"/>
      <c r="F15" s="192" t="s">
        <v>205</v>
      </c>
      <c r="G15" s="156" t="s">
        <v>251</v>
      </c>
      <c r="H15" s="192"/>
      <c r="I15" s="177" t="s">
        <v>459</v>
      </c>
      <c r="J15" s="189" t="s">
        <v>205</v>
      </c>
      <c r="K15" s="192" t="s">
        <v>209</v>
      </c>
      <c r="L15" s="143" t="s">
        <v>460</v>
      </c>
      <c r="M15" s="175" t="s">
        <v>461</v>
      </c>
      <c r="N15" s="175" t="s">
        <v>462</v>
      </c>
      <c r="O15" s="175" t="s">
        <v>463</v>
      </c>
      <c r="P15" s="188">
        <v>6</v>
      </c>
      <c r="Q15" s="193">
        <f t="shared" ref="Q15:Q21" si="0">IF(P15="","",IF(P15="BAJO",0,IF(P15="MEDIO",2,IF(P15="ALTO",6,IF(P15="MUY ALTO",10,)))))</f>
        <v>0</v>
      </c>
      <c r="R15" s="192" t="s">
        <v>260</v>
      </c>
      <c r="S15" s="193">
        <f t="shared" ref="S15:S21" si="1">IF(R15="","",IF(R15="Esporadica",1,IF(R15="Ocasional",2,IF(R15="Frecuente",3,IF(R15="Continua",4,)))))</f>
        <v>4</v>
      </c>
      <c r="T15" s="193">
        <f t="shared" ref="T15:T21" si="2">IF(Q15="","",IF(Q15=0,0,IF(Q15&gt;=1,+Q15*S15)))</f>
        <v>0</v>
      </c>
      <c r="U15" s="158" t="str">
        <f>IF(T15="","",IF(T15&lt;=4,"Bajo",IF(T15&lt;=8,"Medio",IF(T15&lt;=20,"Alto",IF(T15&lt;=40,"Muy Alto")))))</f>
        <v>Bajo</v>
      </c>
      <c r="V15" s="192" t="s">
        <v>238</v>
      </c>
      <c r="W15" s="158">
        <f t="shared" ref="W15:W21" si="3">IF(V15="","",IF(V15="Leve",10,IF(V15="Grave",25,IF(V15="Muy Grave",60,IF(V15="Mortal o catastrófico",100,)))))</f>
        <v>25</v>
      </c>
      <c r="X15" s="158">
        <f t="shared" ref="X15:X21" si="4">IF(W15="","",IF(W15=0,"",IF(W15&gt;=1,+W15*T15,)))</f>
        <v>0</v>
      </c>
      <c r="Y15" s="158" t="str">
        <f t="shared" ref="Y15:Y21" si="5">IF(X15="","",IF(X15&lt;=20,"Mantener las medidas de control existentes",IF(X15&lt;=120,"Mejorar si es posible justificar la intervención y su rentabilidad.",IF(X15&lt;=500,"Corregir y adoptar medidas de control de inmediato si NR es igual o mayor a 360 debe suspender las actividades",IF(X15&lt;=4000,"Situación crítica Suspender actividades hasta que el riesgo sea controlado",)))))</f>
        <v>Mantener las medidas de control existentes</v>
      </c>
      <c r="Z15" s="158" t="str">
        <f t="shared" ref="Z15:Z21" si="6">IF(X15="","",IF(X15&lt;=20,"IV",IF(X15&lt;=120,"III",IF(X15&lt;=500,"II",IF(X15&lt;=4000,"I",)))))</f>
        <v>IV</v>
      </c>
      <c r="AA15" s="160" t="str">
        <f t="shared" ref="AA15:AA21" si="7">IF(Z15="","",IF(Z15="I","No Aceptable",IF(Z15="II","Prioritario",IF(Z15="III","Mejorable",IF(Z15="IV","Aceptable",)))))</f>
        <v>Aceptable</v>
      </c>
      <c r="AB15" s="161">
        <v>1</v>
      </c>
      <c r="AC15" s="161"/>
      <c r="AD15" s="161"/>
      <c r="AE15" s="170" t="s">
        <v>277</v>
      </c>
      <c r="AF15" s="192" t="s">
        <v>205</v>
      </c>
      <c r="AG15" s="161" t="s">
        <v>218</v>
      </c>
      <c r="AH15" s="161" t="s">
        <v>218</v>
      </c>
      <c r="AI15" s="161" t="s">
        <v>278</v>
      </c>
      <c r="AJ15" s="161" t="s">
        <v>279</v>
      </c>
      <c r="AK15" s="161" t="s">
        <v>242</v>
      </c>
      <c r="AL15" s="300"/>
      <c r="AM15" s="300"/>
      <c r="AN15" s="162"/>
      <c r="AO15" s="192"/>
      <c r="AP15" s="193"/>
      <c r="AQ15" s="192"/>
      <c r="AR15" s="193"/>
      <c r="AS15" s="193"/>
      <c r="AT15" s="158"/>
      <c r="AU15" s="192"/>
      <c r="AV15" s="158"/>
      <c r="AW15" s="158"/>
      <c r="AX15" s="158"/>
      <c r="AY15" s="158"/>
      <c r="AZ15" s="160"/>
      <c r="BA15" s="163"/>
      <c r="BB15" s="163"/>
      <c r="BC15" s="163"/>
      <c r="BD15" s="163"/>
      <c r="BE15" s="163"/>
      <c r="BF15" s="163"/>
      <c r="BG15" s="163"/>
      <c r="BH15" s="163"/>
      <c r="BI15" s="163"/>
      <c r="BM15" s="62"/>
      <c r="BN15" s="63"/>
      <c r="BO15" s="63"/>
      <c r="BP15" s="63"/>
      <c r="BQ15" s="63"/>
      <c r="BR15" s="63"/>
      <c r="BS15" s="63"/>
      <c r="BT15" s="24"/>
    </row>
    <row r="16" spans="1:72" s="94" customFormat="1" ht="114" customHeight="1" thickBot="1" x14ac:dyDescent="0.3">
      <c r="A16" s="188"/>
      <c r="B16" s="266"/>
      <c r="C16" s="188"/>
      <c r="D16" s="266"/>
      <c r="E16" s="266"/>
      <c r="F16" s="192" t="s">
        <v>205</v>
      </c>
      <c r="G16" s="156" t="s">
        <v>251</v>
      </c>
      <c r="H16" s="192"/>
      <c r="I16" s="177" t="s">
        <v>464</v>
      </c>
      <c r="J16" s="189" t="s">
        <v>208</v>
      </c>
      <c r="K16" s="192" t="s">
        <v>209</v>
      </c>
      <c r="L16" s="143" t="s">
        <v>465</v>
      </c>
      <c r="M16" s="175" t="s">
        <v>218</v>
      </c>
      <c r="N16" s="175" t="s">
        <v>466</v>
      </c>
      <c r="O16" s="175" t="s">
        <v>467</v>
      </c>
      <c r="P16" s="188">
        <v>2</v>
      </c>
      <c r="Q16" s="193">
        <f t="shared" si="0"/>
        <v>0</v>
      </c>
      <c r="R16" s="192" t="s">
        <v>260</v>
      </c>
      <c r="S16" s="193">
        <f t="shared" si="1"/>
        <v>4</v>
      </c>
      <c r="T16" s="193">
        <f t="shared" si="2"/>
        <v>0</v>
      </c>
      <c r="U16" s="158" t="s">
        <v>21</v>
      </c>
      <c r="V16" s="192" t="s">
        <v>216</v>
      </c>
      <c r="W16" s="158">
        <f t="shared" si="3"/>
        <v>10</v>
      </c>
      <c r="X16" s="158">
        <f t="shared" si="4"/>
        <v>0</v>
      </c>
      <c r="Y16" s="158" t="str">
        <f t="shared" si="5"/>
        <v>Mantener las medidas de control existentes</v>
      </c>
      <c r="Z16" s="158" t="str">
        <f t="shared" si="6"/>
        <v>IV</v>
      </c>
      <c r="AA16" s="160" t="str">
        <f t="shared" si="7"/>
        <v>Aceptable</v>
      </c>
      <c r="AB16" s="161">
        <v>1</v>
      </c>
      <c r="AC16" s="161"/>
      <c r="AD16" s="161"/>
      <c r="AE16" s="170" t="s">
        <v>284</v>
      </c>
      <c r="AF16" s="192" t="s">
        <v>205</v>
      </c>
      <c r="AG16" s="161" t="s">
        <v>218</v>
      </c>
      <c r="AH16" s="161" t="s">
        <v>218</v>
      </c>
      <c r="AI16" s="161" t="s">
        <v>285</v>
      </c>
      <c r="AJ16" s="161" t="s">
        <v>286</v>
      </c>
      <c r="AK16" s="161" t="s">
        <v>242</v>
      </c>
      <c r="AL16" s="161"/>
      <c r="AM16" s="161"/>
      <c r="AN16" s="162"/>
      <c r="AO16" s="192"/>
      <c r="AP16" s="193"/>
      <c r="AQ16" s="192"/>
      <c r="AR16" s="193"/>
      <c r="AS16" s="193"/>
      <c r="AT16" s="158"/>
      <c r="AU16" s="192"/>
      <c r="AV16" s="158"/>
      <c r="AW16" s="158"/>
      <c r="AX16" s="158"/>
      <c r="AY16" s="158"/>
      <c r="AZ16" s="160"/>
      <c r="BA16" s="163"/>
      <c r="BB16" s="163"/>
      <c r="BC16" s="163"/>
      <c r="BD16" s="163"/>
      <c r="BE16" s="163"/>
      <c r="BF16" s="163"/>
      <c r="BG16" s="163"/>
      <c r="BH16" s="163"/>
      <c r="BI16" s="163"/>
      <c r="BM16" s="62"/>
      <c r="BN16" s="63"/>
      <c r="BO16" s="63"/>
      <c r="BP16" s="63"/>
      <c r="BQ16" s="63"/>
      <c r="BR16" s="63"/>
      <c r="BS16" s="63"/>
      <c r="BT16" s="24"/>
    </row>
    <row r="17" spans="1:72" s="94" customFormat="1" ht="150" customHeight="1" thickBot="1" x14ac:dyDescent="0.3">
      <c r="A17" s="188"/>
      <c r="B17" s="267"/>
      <c r="C17" s="188"/>
      <c r="D17" s="267"/>
      <c r="E17" s="267"/>
      <c r="F17" s="192" t="s">
        <v>205</v>
      </c>
      <c r="G17" s="156" t="s">
        <v>251</v>
      </c>
      <c r="H17" s="192"/>
      <c r="I17" s="177" t="s">
        <v>468</v>
      </c>
      <c r="J17" s="189" t="s">
        <v>208</v>
      </c>
      <c r="K17" s="192" t="s">
        <v>221</v>
      </c>
      <c r="L17" s="156" t="s">
        <v>469</v>
      </c>
      <c r="M17" s="175" t="s">
        <v>218</v>
      </c>
      <c r="N17" s="175" t="s">
        <v>218</v>
      </c>
      <c r="O17" s="175" t="s">
        <v>470</v>
      </c>
      <c r="P17" s="188">
        <v>2</v>
      </c>
      <c r="Q17" s="193">
        <f t="shared" si="0"/>
        <v>0</v>
      </c>
      <c r="R17" s="192" t="s">
        <v>215</v>
      </c>
      <c r="S17" s="193">
        <f t="shared" si="1"/>
        <v>3</v>
      </c>
      <c r="T17" s="193">
        <f t="shared" si="2"/>
        <v>0</v>
      </c>
      <c r="U17" s="158" t="str">
        <f>IF(T17="","",IF(T17&lt;=4,"Bajo",IF(T17&lt;=8,"Medio",IF(T17&lt;=20,"Alto",IF(T17&lt;=40,"Muy Alto")))))</f>
        <v>Bajo</v>
      </c>
      <c r="V17" s="192" t="s">
        <v>216</v>
      </c>
      <c r="W17" s="158">
        <f t="shared" si="3"/>
        <v>10</v>
      </c>
      <c r="X17" s="158">
        <f t="shared" si="4"/>
        <v>0</v>
      </c>
      <c r="Y17" s="158" t="str">
        <f t="shared" si="5"/>
        <v>Mantener las medidas de control existentes</v>
      </c>
      <c r="Z17" s="158" t="str">
        <f t="shared" si="6"/>
        <v>IV</v>
      </c>
      <c r="AA17" s="160" t="str">
        <f t="shared" si="7"/>
        <v>Aceptable</v>
      </c>
      <c r="AB17" s="161">
        <v>1</v>
      </c>
      <c r="AC17" s="161"/>
      <c r="AD17" s="161"/>
      <c r="AE17" s="170" t="s">
        <v>290</v>
      </c>
      <c r="AF17" s="192" t="s">
        <v>205</v>
      </c>
      <c r="AG17" s="161" t="s">
        <v>218</v>
      </c>
      <c r="AH17" s="161" t="s">
        <v>218</v>
      </c>
      <c r="AI17" s="161" t="s">
        <v>218</v>
      </c>
      <c r="AJ17" s="161" t="s">
        <v>291</v>
      </c>
      <c r="AK17" s="161" t="s">
        <v>242</v>
      </c>
      <c r="AL17" s="300"/>
      <c r="AM17" s="300"/>
      <c r="AN17" s="162"/>
      <c r="AO17" s="192"/>
      <c r="AP17" s="193"/>
      <c r="AQ17" s="192"/>
      <c r="AR17" s="193"/>
      <c r="AS17" s="193"/>
      <c r="AT17" s="158"/>
      <c r="AU17" s="192"/>
      <c r="AV17" s="158"/>
      <c r="AW17" s="158"/>
      <c r="AX17" s="158"/>
      <c r="AY17" s="158"/>
      <c r="AZ17" s="160"/>
      <c r="BA17" s="163"/>
      <c r="BB17" s="163"/>
      <c r="BC17" s="163"/>
      <c r="BD17" s="163"/>
      <c r="BE17" s="163"/>
      <c r="BF17" s="163"/>
      <c r="BG17" s="163"/>
      <c r="BH17" s="163"/>
      <c r="BI17" s="163"/>
      <c r="BM17" s="62"/>
      <c r="BN17" s="63"/>
      <c r="BO17" s="63"/>
      <c r="BP17" s="63"/>
      <c r="BQ17" s="63"/>
      <c r="BR17" s="63"/>
      <c r="BS17" s="63"/>
      <c r="BT17" s="24"/>
    </row>
    <row r="18" spans="1:72" ht="161.25" customHeight="1" x14ac:dyDescent="0.2">
      <c r="A18" s="188"/>
      <c r="B18" s="265" t="s">
        <v>298</v>
      </c>
      <c r="C18" s="188"/>
      <c r="D18" s="265" t="s">
        <v>299</v>
      </c>
      <c r="E18" s="265" t="s">
        <v>300</v>
      </c>
      <c r="F18" s="192" t="s">
        <v>205</v>
      </c>
      <c r="G18" s="192" t="s">
        <v>243</v>
      </c>
      <c r="H18" s="192"/>
      <c r="I18" s="192" t="s">
        <v>301</v>
      </c>
      <c r="J18" s="189" t="s">
        <v>208</v>
      </c>
      <c r="K18" s="192" t="s">
        <v>221</v>
      </c>
      <c r="L18" s="156" t="s">
        <v>288</v>
      </c>
      <c r="M18" s="161" t="s">
        <v>218</v>
      </c>
      <c r="N18" s="161" t="s">
        <v>218</v>
      </c>
      <c r="O18" s="157" t="s">
        <v>289</v>
      </c>
      <c r="P18" s="192" t="s">
        <v>214</v>
      </c>
      <c r="Q18" s="193">
        <f t="shared" si="0"/>
        <v>2</v>
      </c>
      <c r="R18" s="192" t="s">
        <v>215</v>
      </c>
      <c r="S18" s="193">
        <f t="shared" si="1"/>
        <v>3</v>
      </c>
      <c r="T18" s="193">
        <f t="shared" si="2"/>
        <v>6</v>
      </c>
      <c r="U18" s="158" t="str">
        <f>IF(T18="","",IF(T18&lt;=4,"Bajo",IF(T18&lt;=8,"Medio",IF(T18&lt;=20,"Alto",IF(T18&lt;=40,"Muy Alto")))))</f>
        <v>Medio</v>
      </c>
      <c r="V18" s="192" t="s">
        <v>238</v>
      </c>
      <c r="W18" s="158">
        <f t="shared" si="3"/>
        <v>25</v>
      </c>
      <c r="X18" s="158">
        <f t="shared" si="4"/>
        <v>150</v>
      </c>
      <c r="Y18" s="158" t="str">
        <f t="shared" si="5"/>
        <v>Corregir y adoptar medidas de control de inmediato si NR es igual o mayor a 360 debe suspender las actividades</v>
      </c>
      <c r="Z18" s="158" t="str">
        <f t="shared" si="6"/>
        <v>II</v>
      </c>
      <c r="AA18" s="160" t="str">
        <f t="shared" si="7"/>
        <v>Prioritario</v>
      </c>
      <c r="AB18" s="161">
        <v>1</v>
      </c>
      <c r="AC18" s="161"/>
      <c r="AD18" s="161"/>
      <c r="AE18" s="170" t="s">
        <v>290</v>
      </c>
      <c r="AF18" s="192" t="s">
        <v>205</v>
      </c>
      <c r="AG18" s="161" t="s">
        <v>218</v>
      </c>
      <c r="AH18" s="161" t="s">
        <v>218</v>
      </c>
      <c r="AI18" s="161" t="s">
        <v>218</v>
      </c>
      <c r="AJ18" s="161" t="s">
        <v>302</v>
      </c>
      <c r="AK18" s="161" t="s">
        <v>242</v>
      </c>
      <c r="AL18" s="312"/>
      <c r="AM18" s="312"/>
      <c r="AN18" s="187"/>
      <c r="AO18" s="182"/>
      <c r="AP18" s="183"/>
      <c r="AQ18" s="182"/>
      <c r="AR18" s="183"/>
      <c r="AS18" s="183"/>
      <c r="AT18" s="184"/>
      <c r="AU18" s="182"/>
      <c r="AV18" s="184"/>
      <c r="AW18" s="184"/>
      <c r="AX18" s="184"/>
      <c r="AY18" s="184"/>
      <c r="AZ18" s="185"/>
      <c r="BA18" s="186"/>
      <c r="BB18" s="186"/>
      <c r="BC18" s="186"/>
      <c r="BD18" s="186"/>
      <c r="BE18" s="186"/>
      <c r="BF18" s="186"/>
      <c r="BG18" s="186"/>
      <c r="BH18" s="186"/>
      <c r="BI18" s="186"/>
    </row>
    <row r="19" spans="1:72" ht="111.75" customHeight="1" x14ac:dyDescent="0.2">
      <c r="A19" s="188"/>
      <c r="B19" s="266"/>
      <c r="C19" s="188"/>
      <c r="D19" s="266"/>
      <c r="E19" s="266"/>
      <c r="F19" s="192" t="s">
        <v>205</v>
      </c>
      <c r="G19" s="192" t="s">
        <v>234</v>
      </c>
      <c r="H19" s="192"/>
      <c r="I19" s="192" t="s">
        <v>273</v>
      </c>
      <c r="J19" s="189" t="s">
        <v>208</v>
      </c>
      <c r="K19" s="192" t="s">
        <v>209</v>
      </c>
      <c r="L19" s="156" t="s">
        <v>274</v>
      </c>
      <c r="M19" s="161" t="s">
        <v>275</v>
      </c>
      <c r="N19" s="161" t="s">
        <v>218</v>
      </c>
      <c r="O19" s="161" t="s">
        <v>303</v>
      </c>
      <c r="P19" s="192" t="s">
        <v>214</v>
      </c>
      <c r="Q19" s="193">
        <f t="shared" si="0"/>
        <v>2</v>
      </c>
      <c r="R19" s="192" t="s">
        <v>215</v>
      </c>
      <c r="S19" s="193">
        <f t="shared" si="1"/>
        <v>3</v>
      </c>
      <c r="T19" s="193">
        <f t="shared" si="2"/>
        <v>6</v>
      </c>
      <c r="U19" s="158" t="str">
        <f>IF(T19="","",IF(T19&lt;=4,"Bajo",IF(T19&lt;=8,"Medio",IF(T19&lt;=20,"Alto",IF(T19&lt;=40,"Muy Alto")))))</f>
        <v>Medio</v>
      </c>
      <c r="V19" s="192" t="s">
        <v>216</v>
      </c>
      <c r="W19" s="158">
        <f t="shared" si="3"/>
        <v>10</v>
      </c>
      <c r="X19" s="158">
        <f t="shared" si="4"/>
        <v>60</v>
      </c>
      <c r="Y19" s="158" t="str">
        <f t="shared" si="5"/>
        <v>Mejorar si es posible justificar la intervención y su rentabilidad.</v>
      </c>
      <c r="Z19" s="158" t="str">
        <f t="shared" si="6"/>
        <v>III</v>
      </c>
      <c r="AA19" s="160" t="str">
        <f t="shared" si="7"/>
        <v>Mejorable</v>
      </c>
      <c r="AB19" s="161">
        <v>1</v>
      </c>
      <c r="AC19" s="161"/>
      <c r="AD19" s="161"/>
      <c r="AE19" s="170" t="s">
        <v>304</v>
      </c>
      <c r="AF19" s="192" t="s">
        <v>205</v>
      </c>
      <c r="AG19" s="161" t="s">
        <v>218</v>
      </c>
      <c r="AH19" s="161" t="s">
        <v>218</v>
      </c>
      <c r="AI19" s="161" t="s">
        <v>278</v>
      </c>
      <c r="AJ19" s="161" t="s">
        <v>305</v>
      </c>
      <c r="AK19" s="161" t="s">
        <v>242</v>
      </c>
      <c r="AL19" s="312"/>
      <c r="AM19" s="312"/>
      <c r="AN19" s="187"/>
      <c r="AO19" s="182"/>
      <c r="AP19" s="183"/>
      <c r="AQ19" s="182"/>
      <c r="AR19" s="183"/>
      <c r="AS19" s="183"/>
      <c r="AT19" s="184"/>
      <c r="AU19" s="182"/>
      <c r="AV19" s="184"/>
      <c r="AW19" s="184"/>
      <c r="AX19" s="184"/>
      <c r="AY19" s="184"/>
      <c r="AZ19" s="185"/>
      <c r="BA19" s="186"/>
      <c r="BB19" s="186"/>
      <c r="BC19" s="186"/>
      <c r="BD19" s="186"/>
      <c r="BE19" s="186"/>
      <c r="BF19" s="186"/>
      <c r="BG19" s="186"/>
      <c r="BH19" s="186"/>
      <c r="BI19" s="186"/>
    </row>
    <row r="20" spans="1:72" ht="92.25" customHeight="1" x14ac:dyDescent="0.2">
      <c r="A20" s="188"/>
      <c r="B20" s="266"/>
      <c r="C20" s="188"/>
      <c r="D20" s="266"/>
      <c r="E20" s="266"/>
      <c r="F20" s="143" t="s">
        <v>205</v>
      </c>
      <c r="G20" s="192" t="s">
        <v>251</v>
      </c>
      <c r="H20" s="192"/>
      <c r="I20" s="192" t="s">
        <v>292</v>
      </c>
      <c r="J20" s="189" t="s">
        <v>208</v>
      </c>
      <c r="K20" s="192" t="s">
        <v>209</v>
      </c>
      <c r="L20" s="156" t="s">
        <v>258</v>
      </c>
      <c r="M20" s="161" t="s">
        <v>293</v>
      </c>
      <c r="N20" s="161" t="s">
        <v>259</v>
      </c>
      <c r="O20" s="161" t="s">
        <v>218</v>
      </c>
      <c r="P20" s="192" t="s">
        <v>247</v>
      </c>
      <c r="Q20" s="193">
        <f t="shared" si="0"/>
        <v>0</v>
      </c>
      <c r="R20" s="192" t="s">
        <v>215</v>
      </c>
      <c r="S20" s="193">
        <f t="shared" si="1"/>
        <v>3</v>
      </c>
      <c r="T20" s="193">
        <f t="shared" si="2"/>
        <v>0</v>
      </c>
      <c r="U20" s="158" t="str">
        <f>IF(T20="","",IF(T20&lt;=4,"Bajo",IF(T20&lt;=8,"Medio",IF(T20&lt;=20,"Alto",IF(T20&lt;=40,"Muy Alto")))))</f>
        <v>Bajo</v>
      </c>
      <c r="V20" s="192" t="s">
        <v>238</v>
      </c>
      <c r="W20" s="158">
        <f t="shared" si="3"/>
        <v>25</v>
      </c>
      <c r="X20" s="158">
        <f t="shared" si="4"/>
        <v>0</v>
      </c>
      <c r="Y20" s="158" t="str">
        <f t="shared" si="5"/>
        <v>Mantener las medidas de control existentes</v>
      </c>
      <c r="Z20" s="158" t="str">
        <f t="shared" si="6"/>
        <v>IV</v>
      </c>
      <c r="AA20" s="160" t="str">
        <f t="shared" si="7"/>
        <v>Aceptable</v>
      </c>
      <c r="AB20" s="161">
        <v>1</v>
      </c>
      <c r="AC20" s="161"/>
      <c r="AD20" s="161"/>
      <c r="AE20" s="170" t="s">
        <v>261</v>
      </c>
      <c r="AF20" s="192" t="s">
        <v>205</v>
      </c>
      <c r="AG20" s="161" t="s">
        <v>218</v>
      </c>
      <c r="AH20" s="161" t="s">
        <v>218</v>
      </c>
      <c r="AI20" s="161" t="s">
        <v>218</v>
      </c>
      <c r="AJ20" s="161" t="s">
        <v>262</v>
      </c>
      <c r="AK20" s="161" t="s">
        <v>242</v>
      </c>
      <c r="AL20" s="312"/>
      <c r="AM20" s="312"/>
      <c r="AN20" s="187"/>
      <c r="AO20" s="182"/>
      <c r="AP20" s="183"/>
      <c r="AQ20" s="182"/>
      <c r="AR20" s="183"/>
      <c r="AS20" s="183"/>
      <c r="AT20" s="184"/>
      <c r="AU20" s="182"/>
      <c r="AV20" s="184"/>
      <c r="AW20" s="184"/>
      <c r="AX20" s="184"/>
      <c r="AY20" s="184"/>
      <c r="AZ20" s="185"/>
      <c r="BA20" s="186"/>
      <c r="BB20" s="186"/>
      <c r="BC20" s="186"/>
      <c r="BD20" s="186"/>
      <c r="BE20" s="186"/>
      <c r="BF20" s="186"/>
      <c r="BG20" s="186"/>
      <c r="BH20" s="186"/>
      <c r="BI20" s="186"/>
    </row>
    <row r="21" spans="1:72" ht="111.75" customHeight="1" x14ac:dyDescent="0.2">
      <c r="A21" s="188"/>
      <c r="B21" s="266"/>
      <c r="C21" s="188"/>
      <c r="D21" s="266"/>
      <c r="E21" s="266"/>
      <c r="F21" s="156" t="s">
        <v>208</v>
      </c>
      <c r="G21" s="156" t="s">
        <v>251</v>
      </c>
      <c r="H21" s="192"/>
      <c r="I21" s="156" t="s">
        <v>294</v>
      </c>
      <c r="J21" s="189" t="s">
        <v>208</v>
      </c>
      <c r="K21" s="192" t="s">
        <v>227</v>
      </c>
      <c r="L21" s="156" t="s">
        <v>258</v>
      </c>
      <c r="M21" s="156" t="s">
        <v>295</v>
      </c>
      <c r="N21" s="143" t="s">
        <v>218</v>
      </c>
      <c r="O21" s="143" t="s">
        <v>218</v>
      </c>
      <c r="P21" s="192" t="s">
        <v>247</v>
      </c>
      <c r="Q21" s="193">
        <f t="shared" si="0"/>
        <v>0</v>
      </c>
      <c r="R21" s="192" t="s">
        <v>248</v>
      </c>
      <c r="S21" s="193">
        <f t="shared" si="1"/>
        <v>2</v>
      </c>
      <c r="T21" s="193">
        <f t="shared" si="2"/>
        <v>0</v>
      </c>
      <c r="U21" s="158" t="str">
        <f>IF(T21="","",IF(T21&lt;=4,"Bajo",IF(T21&lt;=8,"Medio",IF(T21&lt;=20,"Alto",IF(T21&lt;=40,"Muy Alto")))))</f>
        <v>Bajo</v>
      </c>
      <c r="V21" s="192" t="s">
        <v>216</v>
      </c>
      <c r="W21" s="158">
        <f t="shared" si="3"/>
        <v>10</v>
      </c>
      <c r="X21" s="158">
        <f t="shared" si="4"/>
        <v>0</v>
      </c>
      <c r="Y21" s="158" t="str">
        <f t="shared" si="5"/>
        <v>Mantener las medidas de control existentes</v>
      </c>
      <c r="Z21" s="158" t="str">
        <f t="shared" si="6"/>
        <v>IV</v>
      </c>
      <c r="AA21" s="160" t="str">
        <f t="shared" si="7"/>
        <v>Aceptable</v>
      </c>
      <c r="AB21" s="161">
        <v>1</v>
      </c>
      <c r="AC21" s="161"/>
      <c r="AD21" s="161"/>
      <c r="AE21" s="157" t="s">
        <v>296</v>
      </c>
      <c r="AF21" s="156" t="s">
        <v>205</v>
      </c>
      <c r="AG21" s="143" t="s">
        <v>270</v>
      </c>
      <c r="AH21" s="143" t="s">
        <v>270</v>
      </c>
      <c r="AI21" s="156" t="s">
        <v>218</v>
      </c>
      <c r="AJ21" s="161" t="s">
        <v>297</v>
      </c>
      <c r="AK21" s="143" t="s">
        <v>242</v>
      </c>
      <c r="AL21" s="312"/>
      <c r="AM21" s="312"/>
      <c r="AN21" s="187"/>
      <c r="AO21" s="182"/>
      <c r="AP21" s="183"/>
      <c r="AQ21" s="182"/>
      <c r="AR21" s="183"/>
      <c r="AS21" s="183"/>
      <c r="AT21" s="184"/>
      <c r="AU21" s="182"/>
      <c r="AV21" s="184"/>
      <c r="AW21" s="184"/>
      <c r="AX21" s="184"/>
      <c r="AY21" s="184"/>
      <c r="AZ21" s="185"/>
      <c r="BA21" s="186"/>
      <c r="BB21" s="186"/>
      <c r="BC21" s="186"/>
      <c r="BD21" s="186"/>
      <c r="BE21" s="186"/>
      <c r="BF21" s="186"/>
      <c r="BG21" s="186"/>
      <c r="BH21" s="186"/>
      <c r="BI21" s="186"/>
    </row>
    <row r="22" spans="1:72" ht="73.5" customHeight="1" x14ac:dyDescent="0.2">
      <c r="A22" s="188"/>
      <c r="B22" s="266"/>
      <c r="C22" s="188"/>
      <c r="D22" s="266"/>
      <c r="E22" s="266"/>
      <c r="F22" s="156" t="s">
        <v>208</v>
      </c>
      <c r="G22" s="156" t="s">
        <v>251</v>
      </c>
      <c r="H22" s="192"/>
      <c r="I22" s="157" t="s">
        <v>307</v>
      </c>
      <c r="J22" s="189" t="s">
        <v>208</v>
      </c>
      <c r="K22" s="192" t="s">
        <v>209</v>
      </c>
      <c r="L22" s="156" t="s">
        <v>252</v>
      </c>
      <c r="M22" s="161" t="s">
        <v>218</v>
      </c>
      <c r="N22" s="161" t="s">
        <v>218</v>
      </c>
      <c r="O22" s="161" t="s">
        <v>218</v>
      </c>
      <c r="P22" s="192" t="s">
        <v>214</v>
      </c>
      <c r="Q22" s="193">
        <f t="shared" ref="Q22:Q47" si="8">IF(P22="","",IF(P22="BAJO",0,IF(P22="MEDIO",2,IF(P22="ALTO",6,IF(P22="MUY ALTO",10,)))))</f>
        <v>2</v>
      </c>
      <c r="R22" s="192" t="s">
        <v>215</v>
      </c>
      <c r="S22" s="193">
        <f t="shared" ref="S22:S47" si="9">IF(R22="","",IF(R22="Esporadica",1,IF(R22="Ocasional",2,IF(R22="Frecuente",3,IF(R22="Continua",4,)))))</f>
        <v>3</v>
      </c>
      <c r="T22" s="193">
        <f t="shared" ref="T22:T47" si="10">IF(Q22="","",IF(Q22=0,0,IF(Q22&gt;=1,+Q22*S22)))</f>
        <v>6</v>
      </c>
      <c r="U22" s="158" t="s">
        <v>21</v>
      </c>
      <c r="V22" s="192" t="s">
        <v>238</v>
      </c>
      <c r="W22" s="158">
        <f t="shared" ref="W22:W47" si="11">IF(V22="","",IF(V22="Leve",10,IF(V22="Grave",25,IF(V22="Muy Grave",60,IF(V22="Mortal o catastrófico",100,)))))</f>
        <v>25</v>
      </c>
      <c r="X22" s="158">
        <f t="shared" ref="X22:X47" si="12">IF(W22="","",IF(W22=0,"",IF(W22&gt;=1,+W22*T22,)))</f>
        <v>150</v>
      </c>
      <c r="Y22" s="158" t="str">
        <f t="shared" ref="Y22:Y47" si="13">IF(X22="","",IF(X22&lt;=20,"Mantener las medidas de control existentes",IF(X22&lt;=120,"Mejorar si es posible justificar la intervención y su rentabilidad.",IF(X22&lt;=500,"Corregir y adoptar medidas de control de inmediato si NR es igual o mayor a 360 debe suspender las actividades",IF(X22&lt;=4000,"Situación crítica Suspender actividades hasta que el riesgo sea controlado",)))))</f>
        <v>Corregir y adoptar medidas de control de inmediato si NR es igual o mayor a 360 debe suspender las actividades</v>
      </c>
      <c r="Z22" s="158" t="str">
        <f t="shared" ref="Z22:Z47" si="14">IF(X22="","",IF(X22&lt;=20,"IV",IF(X22&lt;=120,"III",IF(X22&lt;=500,"II",IF(X22&lt;=4000,"I",)))))</f>
        <v>II</v>
      </c>
      <c r="AA22" s="160" t="str">
        <f t="shared" ref="AA22:AA47" si="15">IF(Z22="","",IF(Z22="I","No Aceptable",IF(Z22="II","Prioritario",IF(Z22="III","Mejorable",IF(Z22="IV","Aceptable",)))))</f>
        <v>Prioritario</v>
      </c>
      <c r="AB22" s="143">
        <v>1</v>
      </c>
      <c r="AC22" s="161"/>
      <c r="AD22" s="161"/>
      <c r="AE22" s="156" t="s">
        <v>253</v>
      </c>
      <c r="AF22" s="192" t="s">
        <v>205</v>
      </c>
      <c r="AG22" s="161" t="s">
        <v>218</v>
      </c>
      <c r="AH22" s="161" t="s">
        <v>218</v>
      </c>
      <c r="AI22" s="161" t="s">
        <v>218</v>
      </c>
      <c r="AJ22" s="161" t="s">
        <v>254</v>
      </c>
      <c r="AK22" s="161" t="s">
        <v>242</v>
      </c>
      <c r="AL22" s="312"/>
      <c r="AM22" s="312"/>
      <c r="AN22" s="187"/>
      <c r="AO22" s="182"/>
      <c r="AP22" s="183"/>
      <c r="AQ22" s="182"/>
      <c r="AR22" s="183"/>
      <c r="AS22" s="183"/>
      <c r="AT22" s="184"/>
      <c r="AU22" s="182"/>
      <c r="AV22" s="184"/>
      <c r="AW22" s="184"/>
      <c r="AX22" s="184"/>
      <c r="AY22" s="184"/>
      <c r="AZ22" s="185"/>
      <c r="BA22" s="186"/>
      <c r="BB22" s="186"/>
      <c r="BC22" s="186"/>
      <c r="BD22" s="186"/>
      <c r="BE22" s="186"/>
      <c r="BF22" s="186"/>
      <c r="BG22" s="186"/>
      <c r="BH22" s="186"/>
      <c r="BI22" s="186"/>
    </row>
    <row r="23" spans="1:72" ht="82.5" customHeight="1" x14ac:dyDescent="0.2">
      <c r="A23" s="188"/>
      <c r="B23" s="266"/>
      <c r="C23" s="188"/>
      <c r="D23" s="266"/>
      <c r="E23" s="266"/>
      <c r="F23" s="156" t="s">
        <v>208</v>
      </c>
      <c r="G23" s="156" t="s">
        <v>251</v>
      </c>
      <c r="H23" s="192"/>
      <c r="I23" s="157" t="s">
        <v>308</v>
      </c>
      <c r="J23" s="189" t="s">
        <v>208</v>
      </c>
      <c r="K23" s="192" t="s">
        <v>209</v>
      </c>
      <c r="L23" s="156" t="s">
        <v>255</v>
      </c>
      <c r="M23" s="161" t="s">
        <v>218</v>
      </c>
      <c r="N23" s="161" t="s">
        <v>218</v>
      </c>
      <c r="O23" s="161" t="s">
        <v>218</v>
      </c>
      <c r="P23" s="192" t="s">
        <v>214</v>
      </c>
      <c r="Q23" s="193">
        <f t="shared" si="8"/>
        <v>2</v>
      </c>
      <c r="R23" s="192" t="s">
        <v>215</v>
      </c>
      <c r="S23" s="193">
        <f t="shared" si="9"/>
        <v>3</v>
      </c>
      <c r="T23" s="193">
        <f t="shared" si="10"/>
        <v>6</v>
      </c>
      <c r="U23" s="158" t="s">
        <v>21</v>
      </c>
      <c r="V23" s="192" t="s">
        <v>238</v>
      </c>
      <c r="W23" s="158">
        <f t="shared" si="11"/>
        <v>25</v>
      </c>
      <c r="X23" s="158">
        <f t="shared" si="12"/>
        <v>150</v>
      </c>
      <c r="Y23" s="158" t="str">
        <f t="shared" si="13"/>
        <v>Corregir y adoptar medidas de control de inmediato si NR es igual o mayor a 360 debe suspender las actividades</v>
      </c>
      <c r="Z23" s="158" t="str">
        <f t="shared" si="14"/>
        <v>II</v>
      </c>
      <c r="AA23" s="160" t="str">
        <f t="shared" si="15"/>
        <v>Prioritario</v>
      </c>
      <c r="AB23" s="143">
        <v>1</v>
      </c>
      <c r="AC23" s="161"/>
      <c r="AD23" s="161"/>
      <c r="AE23" s="156" t="s">
        <v>256</v>
      </c>
      <c r="AF23" s="192" t="s">
        <v>205</v>
      </c>
      <c r="AG23" s="161" t="s">
        <v>218</v>
      </c>
      <c r="AH23" s="161" t="s">
        <v>218</v>
      </c>
      <c r="AI23" s="161" t="s">
        <v>218</v>
      </c>
      <c r="AJ23" s="161" t="s">
        <v>257</v>
      </c>
      <c r="AK23" s="161" t="s">
        <v>242</v>
      </c>
      <c r="AL23" s="312"/>
      <c r="AM23" s="312"/>
      <c r="AN23" s="187"/>
      <c r="AO23" s="182"/>
      <c r="AP23" s="183"/>
      <c r="AQ23" s="182"/>
      <c r="AR23" s="183"/>
      <c r="AS23" s="183"/>
      <c r="AT23" s="184"/>
      <c r="AU23" s="182"/>
      <c r="AV23" s="184"/>
      <c r="AW23" s="184"/>
      <c r="AX23" s="184"/>
      <c r="AY23" s="184"/>
      <c r="AZ23" s="185"/>
      <c r="BA23" s="186"/>
      <c r="BB23" s="186"/>
      <c r="BC23" s="186"/>
      <c r="BD23" s="186"/>
      <c r="BE23" s="186"/>
      <c r="BF23" s="186"/>
      <c r="BG23" s="186"/>
      <c r="BH23" s="186"/>
      <c r="BI23" s="186"/>
    </row>
    <row r="24" spans="1:72" ht="86.25" customHeight="1" x14ac:dyDescent="0.2">
      <c r="A24" s="188"/>
      <c r="B24" s="265" t="s">
        <v>310</v>
      </c>
      <c r="C24" s="188"/>
      <c r="D24" s="265" t="s">
        <v>311</v>
      </c>
      <c r="E24" s="265" t="s">
        <v>312</v>
      </c>
      <c r="F24" s="192" t="s">
        <v>205</v>
      </c>
      <c r="G24" s="192" t="s">
        <v>234</v>
      </c>
      <c r="H24" s="192"/>
      <c r="I24" s="192" t="s">
        <v>313</v>
      </c>
      <c r="J24" s="189" t="s">
        <v>208</v>
      </c>
      <c r="K24" s="192" t="s">
        <v>209</v>
      </c>
      <c r="L24" s="156" t="s">
        <v>274</v>
      </c>
      <c r="M24" s="161" t="s">
        <v>218</v>
      </c>
      <c r="N24" s="161" t="s">
        <v>218</v>
      </c>
      <c r="O24" s="161" t="s">
        <v>303</v>
      </c>
      <c r="P24" s="192" t="s">
        <v>214</v>
      </c>
      <c r="Q24" s="193">
        <f t="shared" si="8"/>
        <v>2</v>
      </c>
      <c r="R24" s="192" t="s">
        <v>215</v>
      </c>
      <c r="S24" s="193">
        <f t="shared" si="9"/>
        <v>3</v>
      </c>
      <c r="T24" s="193">
        <f t="shared" si="10"/>
        <v>6</v>
      </c>
      <c r="U24" s="158" t="str">
        <f>IF(T24="","",IF(T24&lt;=4,"Bajo",IF(T24&lt;=8,"Medio",IF(T24&lt;=20,"Alto",IF(T24&lt;=40,"Muy Alto")))))</f>
        <v>Medio</v>
      </c>
      <c r="V24" s="192" t="s">
        <v>238</v>
      </c>
      <c r="W24" s="158">
        <f t="shared" si="11"/>
        <v>25</v>
      </c>
      <c r="X24" s="158">
        <f t="shared" si="12"/>
        <v>150</v>
      </c>
      <c r="Y24" s="158" t="str">
        <f t="shared" si="13"/>
        <v>Corregir y adoptar medidas de control de inmediato si NR es igual o mayor a 360 debe suspender las actividades</v>
      </c>
      <c r="Z24" s="158" t="str">
        <f t="shared" si="14"/>
        <v>II</v>
      </c>
      <c r="AA24" s="160" t="str">
        <f t="shared" si="15"/>
        <v>Prioritario</v>
      </c>
      <c r="AB24" s="161">
        <v>1</v>
      </c>
      <c r="AC24" s="161"/>
      <c r="AD24" s="161"/>
      <c r="AE24" s="170" t="s">
        <v>304</v>
      </c>
      <c r="AF24" s="192" t="s">
        <v>205</v>
      </c>
      <c r="AG24" s="161" t="s">
        <v>218</v>
      </c>
      <c r="AH24" s="161" t="s">
        <v>218</v>
      </c>
      <c r="AI24" s="161" t="s">
        <v>278</v>
      </c>
      <c r="AJ24" s="161" t="s">
        <v>279</v>
      </c>
      <c r="AK24" s="161" t="s">
        <v>242</v>
      </c>
      <c r="AL24" s="312"/>
      <c r="AM24" s="312"/>
      <c r="AN24" s="187"/>
      <c r="AO24" s="182"/>
      <c r="AP24" s="183"/>
      <c r="AQ24" s="182"/>
      <c r="AR24" s="183"/>
      <c r="AS24" s="183"/>
      <c r="AT24" s="184"/>
      <c r="AU24" s="182"/>
      <c r="AV24" s="184"/>
      <c r="AW24" s="184"/>
      <c r="AX24" s="184"/>
      <c r="AY24" s="184"/>
      <c r="AZ24" s="185"/>
      <c r="BA24" s="186"/>
      <c r="BB24" s="186"/>
      <c r="BC24" s="186"/>
      <c r="BD24" s="186"/>
      <c r="BE24" s="186"/>
      <c r="BF24" s="186"/>
      <c r="BG24" s="186"/>
      <c r="BH24" s="186"/>
      <c r="BI24" s="186"/>
    </row>
    <row r="25" spans="1:72" ht="72.75" customHeight="1" x14ac:dyDescent="0.2">
      <c r="A25" s="188"/>
      <c r="B25" s="266"/>
      <c r="C25" s="188"/>
      <c r="D25" s="266"/>
      <c r="E25" s="266"/>
      <c r="F25" s="192" t="s">
        <v>205</v>
      </c>
      <c r="G25" s="192" t="s">
        <v>280</v>
      </c>
      <c r="H25" s="192"/>
      <c r="I25" s="192" t="s">
        <v>281</v>
      </c>
      <c r="J25" s="189" t="s">
        <v>208</v>
      </c>
      <c r="K25" s="192" t="s">
        <v>227</v>
      </c>
      <c r="L25" s="156" t="s">
        <v>282</v>
      </c>
      <c r="M25" s="161" t="s">
        <v>283</v>
      </c>
      <c r="N25" s="161" t="s">
        <v>218</v>
      </c>
      <c r="O25" s="161" t="s">
        <v>218</v>
      </c>
      <c r="P25" s="192" t="s">
        <v>214</v>
      </c>
      <c r="Q25" s="193">
        <f t="shared" si="8"/>
        <v>2</v>
      </c>
      <c r="R25" s="192" t="s">
        <v>215</v>
      </c>
      <c r="S25" s="193">
        <f t="shared" si="9"/>
        <v>3</v>
      </c>
      <c r="T25" s="193">
        <f t="shared" si="10"/>
        <v>6</v>
      </c>
      <c r="U25" s="158" t="s">
        <v>21</v>
      </c>
      <c r="V25" s="192" t="s">
        <v>216</v>
      </c>
      <c r="W25" s="158">
        <f t="shared" si="11"/>
        <v>10</v>
      </c>
      <c r="X25" s="158">
        <f t="shared" si="12"/>
        <v>60</v>
      </c>
      <c r="Y25" s="158" t="str">
        <f t="shared" si="13"/>
        <v>Mejorar si es posible justificar la intervención y su rentabilidad.</v>
      </c>
      <c r="Z25" s="158" t="str">
        <f t="shared" si="14"/>
        <v>III</v>
      </c>
      <c r="AA25" s="160" t="str">
        <f t="shared" si="15"/>
        <v>Mejorable</v>
      </c>
      <c r="AB25" s="161">
        <v>1</v>
      </c>
      <c r="AC25" s="161"/>
      <c r="AD25" s="161"/>
      <c r="AE25" s="170" t="s">
        <v>314</v>
      </c>
      <c r="AF25" s="192" t="s">
        <v>205</v>
      </c>
      <c r="AG25" s="161" t="s">
        <v>218</v>
      </c>
      <c r="AH25" s="161" t="s">
        <v>218</v>
      </c>
      <c r="AI25" s="161" t="s">
        <v>285</v>
      </c>
      <c r="AJ25" s="161" t="s">
        <v>286</v>
      </c>
      <c r="AK25" s="161" t="s">
        <v>242</v>
      </c>
      <c r="AL25" s="312"/>
      <c r="AM25" s="312"/>
      <c r="AN25" s="187"/>
      <c r="AO25" s="182"/>
      <c r="AP25" s="183"/>
      <c r="AQ25" s="182"/>
      <c r="AR25" s="183"/>
      <c r="AS25" s="183"/>
      <c r="AT25" s="184"/>
      <c r="AU25" s="182"/>
      <c r="AV25" s="184"/>
      <c r="AW25" s="184"/>
      <c r="AX25" s="184"/>
      <c r="AY25" s="184"/>
      <c r="AZ25" s="185"/>
      <c r="BA25" s="186"/>
      <c r="BB25" s="186"/>
      <c r="BC25" s="186"/>
      <c r="BD25" s="186"/>
      <c r="BE25" s="186"/>
      <c r="BF25" s="186"/>
      <c r="BG25" s="186"/>
      <c r="BH25" s="186"/>
      <c r="BI25" s="186"/>
    </row>
    <row r="26" spans="1:72" ht="148.5" customHeight="1" x14ac:dyDescent="0.2">
      <c r="A26" s="188"/>
      <c r="B26" s="266"/>
      <c r="C26" s="188"/>
      <c r="D26" s="266"/>
      <c r="E26" s="266"/>
      <c r="F26" s="192" t="s">
        <v>205</v>
      </c>
      <c r="G26" s="192" t="s">
        <v>243</v>
      </c>
      <c r="H26" s="192"/>
      <c r="I26" s="192" t="s">
        <v>315</v>
      </c>
      <c r="J26" s="189" t="s">
        <v>208</v>
      </c>
      <c r="K26" s="192" t="s">
        <v>209</v>
      </c>
      <c r="L26" s="156" t="s">
        <v>288</v>
      </c>
      <c r="M26" s="161" t="s">
        <v>218</v>
      </c>
      <c r="N26" s="161" t="s">
        <v>218</v>
      </c>
      <c r="O26" s="157" t="s">
        <v>289</v>
      </c>
      <c r="P26" s="192" t="s">
        <v>214</v>
      </c>
      <c r="Q26" s="193">
        <f t="shared" si="8"/>
        <v>2</v>
      </c>
      <c r="R26" s="192" t="s">
        <v>215</v>
      </c>
      <c r="S26" s="193">
        <f t="shared" si="9"/>
        <v>3</v>
      </c>
      <c r="T26" s="193">
        <f t="shared" si="10"/>
        <v>6</v>
      </c>
      <c r="U26" s="158" t="str">
        <f>IF(T26="","",IF(T26&lt;=4,"Bajo",IF(T26&lt;=8,"Medio",IF(T26&lt;=20,"Alto",IF(T26&lt;=40,"Muy Alto")))))</f>
        <v>Medio</v>
      </c>
      <c r="V26" s="192" t="s">
        <v>216</v>
      </c>
      <c r="W26" s="158">
        <f t="shared" si="11"/>
        <v>10</v>
      </c>
      <c r="X26" s="158">
        <f t="shared" si="12"/>
        <v>60</v>
      </c>
      <c r="Y26" s="158" t="str">
        <f t="shared" si="13"/>
        <v>Mejorar si es posible justificar la intervención y su rentabilidad.</v>
      </c>
      <c r="Z26" s="158" t="str">
        <f t="shared" si="14"/>
        <v>III</v>
      </c>
      <c r="AA26" s="160" t="str">
        <f t="shared" si="15"/>
        <v>Mejorable</v>
      </c>
      <c r="AB26" s="161">
        <v>1</v>
      </c>
      <c r="AC26" s="161"/>
      <c r="AD26" s="161"/>
      <c r="AE26" s="170" t="s">
        <v>290</v>
      </c>
      <c r="AF26" s="192" t="s">
        <v>205</v>
      </c>
      <c r="AG26" s="161" t="s">
        <v>218</v>
      </c>
      <c r="AH26" s="161" t="s">
        <v>218</v>
      </c>
      <c r="AI26" s="161" t="s">
        <v>218</v>
      </c>
      <c r="AJ26" s="161" t="s">
        <v>291</v>
      </c>
      <c r="AK26" s="161" t="s">
        <v>242</v>
      </c>
      <c r="AL26" s="312"/>
      <c r="AM26" s="312"/>
      <c r="AN26" s="187"/>
      <c r="AO26" s="182"/>
      <c r="AP26" s="183"/>
      <c r="AQ26" s="182"/>
      <c r="AR26" s="183"/>
      <c r="AS26" s="183"/>
      <c r="AT26" s="184"/>
      <c r="AU26" s="182"/>
      <c r="AV26" s="184"/>
      <c r="AW26" s="184"/>
      <c r="AX26" s="184"/>
      <c r="AY26" s="184"/>
      <c r="AZ26" s="185"/>
      <c r="BA26" s="186"/>
      <c r="BB26" s="186"/>
      <c r="BC26" s="186"/>
      <c r="BD26" s="186"/>
      <c r="BE26" s="186"/>
      <c r="BF26" s="186"/>
      <c r="BG26" s="186"/>
      <c r="BH26" s="186"/>
      <c r="BI26" s="186"/>
    </row>
    <row r="27" spans="1:72" ht="60" customHeight="1" x14ac:dyDescent="0.2">
      <c r="A27" s="188"/>
      <c r="B27" s="266"/>
      <c r="C27" s="188"/>
      <c r="D27" s="266"/>
      <c r="E27" s="266"/>
      <c r="F27" s="143" t="s">
        <v>205</v>
      </c>
      <c r="G27" s="192" t="s">
        <v>225</v>
      </c>
      <c r="H27" s="192"/>
      <c r="I27" s="192" t="s">
        <v>316</v>
      </c>
      <c r="J27" s="189" t="s">
        <v>208</v>
      </c>
      <c r="K27" s="192" t="s">
        <v>227</v>
      </c>
      <c r="L27" s="156" t="s">
        <v>317</v>
      </c>
      <c r="M27" s="161" t="s">
        <v>218</v>
      </c>
      <c r="N27" s="161" t="s">
        <v>218</v>
      </c>
      <c r="O27" s="161" t="s">
        <v>218</v>
      </c>
      <c r="P27" s="192" t="s">
        <v>247</v>
      </c>
      <c r="Q27" s="193">
        <f t="shared" si="8"/>
        <v>0</v>
      </c>
      <c r="R27" s="192" t="s">
        <v>248</v>
      </c>
      <c r="S27" s="193">
        <f t="shared" si="9"/>
        <v>2</v>
      </c>
      <c r="T27" s="193">
        <f t="shared" si="10"/>
        <v>0</v>
      </c>
      <c r="U27" s="158" t="str">
        <f>IF(T27="","",IF(T27&lt;=4,"Bajo",IF(T27&lt;=8,"Medio",IF(T27&lt;=20,"Alto",IF(T27&lt;=40,"Muy Alto")))))</f>
        <v>Bajo</v>
      </c>
      <c r="V27" s="192" t="s">
        <v>238</v>
      </c>
      <c r="W27" s="158">
        <f t="shared" si="11"/>
        <v>25</v>
      </c>
      <c r="X27" s="158">
        <f t="shared" si="12"/>
        <v>0</v>
      </c>
      <c r="Y27" s="158" t="str">
        <f t="shared" si="13"/>
        <v>Mantener las medidas de control existentes</v>
      </c>
      <c r="Z27" s="158" t="str">
        <f t="shared" si="14"/>
        <v>IV</v>
      </c>
      <c r="AA27" s="160" t="str">
        <f t="shared" si="15"/>
        <v>Aceptable</v>
      </c>
      <c r="AB27" s="161">
        <v>1</v>
      </c>
      <c r="AC27" s="161"/>
      <c r="AD27" s="161"/>
      <c r="AE27" s="170" t="s">
        <v>232</v>
      </c>
      <c r="AF27" s="192" t="s">
        <v>205</v>
      </c>
      <c r="AG27" s="161" t="s">
        <v>218</v>
      </c>
      <c r="AH27" s="161" t="s">
        <v>218</v>
      </c>
      <c r="AI27" s="161" t="s">
        <v>218</v>
      </c>
      <c r="AJ27" s="161" t="s">
        <v>318</v>
      </c>
      <c r="AK27" s="161" t="s">
        <v>242</v>
      </c>
      <c r="AL27" s="312"/>
      <c r="AM27" s="312"/>
      <c r="AN27" s="187"/>
      <c r="AO27" s="182"/>
      <c r="AP27" s="183"/>
      <c r="AQ27" s="182"/>
      <c r="AR27" s="183"/>
      <c r="AS27" s="183"/>
      <c r="AT27" s="184"/>
      <c r="AU27" s="182"/>
      <c r="AV27" s="184"/>
      <c r="AW27" s="184"/>
      <c r="AX27" s="184"/>
      <c r="AY27" s="184"/>
      <c r="AZ27" s="185"/>
      <c r="BA27" s="186"/>
      <c r="BB27" s="186"/>
      <c r="BC27" s="186"/>
      <c r="BD27" s="186"/>
      <c r="BE27" s="186"/>
      <c r="BF27" s="186"/>
      <c r="BG27" s="186"/>
      <c r="BH27" s="186"/>
      <c r="BI27" s="186"/>
    </row>
    <row r="28" spans="1:72" ht="60" customHeight="1" x14ac:dyDescent="0.2">
      <c r="A28" s="188"/>
      <c r="B28" s="266"/>
      <c r="C28" s="188"/>
      <c r="D28" s="266"/>
      <c r="E28" s="266"/>
      <c r="F28" s="143" t="s">
        <v>208</v>
      </c>
      <c r="G28" s="192" t="s">
        <v>251</v>
      </c>
      <c r="H28" s="192"/>
      <c r="I28" s="171" t="s">
        <v>319</v>
      </c>
      <c r="J28" s="189" t="s">
        <v>208</v>
      </c>
      <c r="K28" s="192" t="s">
        <v>209</v>
      </c>
      <c r="L28" s="156" t="s">
        <v>320</v>
      </c>
      <c r="M28" s="161" t="s">
        <v>218</v>
      </c>
      <c r="N28" s="161" t="s">
        <v>218</v>
      </c>
      <c r="O28" s="161" t="s">
        <v>218</v>
      </c>
      <c r="P28" s="192" t="s">
        <v>214</v>
      </c>
      <c r="Q28" s="193">
        <f t="shared" si="8"/>
        <v>2</v>
      </c>
      <c r="R28" s="192" t="s">
        <v>267</v>
      </c>
      <c r="S28" s="193">
        <f t="shared" si="9"/>
        <v>0</v>
      </c>
      <c r="T28" s="193">
        <f t="shared" si="10"/>
        <v>0</v>
      </c>
      <c r="U28" s="158" t="s">
        <v>23</v>
      </c>
      <c r="V28" s="192" t="s">
        <v>238</v>
      </c>
      <c r="W28" s="158">
        <f t="shared" si="11"/>
        <v>25</v>
      </c>
      <c r="X28" s="158">
        <f t="shared" si="12"/>
        <v>0</v>
      </c>
      <c r="Y28" s="158" t="str">
        <f t="shared" si="13"/>
        <v>Mantener las medidas de control existentes</v>
      </c>
      <c r="Z28" s="158" t="str">
        <f t="shared" si="14"/>
        <v>IV</v>
      </c>
      <c r="AA28" s="160" t="str">
        <f t="shared" si="15"/>
        <v>Aceptable</v>
      </c>
      <c r="AB28" s="161">
        <v>1</v>
      </c>
      <c r="AC28" s="161"/>
      <c r="AD28" s="161"/>
      <c r="AE28" s="170" t="s">
        <v>321</v>
      </c>
      <c r="AF28" s="192" t="s">
        <v>205</v>
      </c>
      <c r="AG28" s="161" t="s">
        <v>322</v>
      </c>
      <c r="AH28" s="161" t="s">
        <v>322</v>
      </c>
      <c r="AI28" s="161" t="s">
        <v>323</v>
      </c>
      <c r="AJ28" s="161" t="s">
        <v>218</v>
      </c>
      <c r="AK28" s="161" t="s">
        <v>242</v>
      </c>
      <c r="AL28" s="217"/>
      <c r="AM28" s="217"/>
      <c r="AN28" s="187"/>
      <c r="AO28" s="182"/>
      <c r="AP28" s="183"/>
      <c r="AQ28" s="182"/>
      <c r="AR28" s="183"/>
      <c r="AS28" s="183"/>
      <c r="AT28" s="184"/>
      <c r="AU28" s="182"/>
      <c r="AV28" s="184"/>
      <c r="AW28" s="184"/>
      <c r="AX28" s="184"/>
      <c r="AY28" s="184"/>
      <c r="AZ28" s="185"/>
      <c r="BA28" s="186"/>
      <c r="BB28" s="186"/>
      <c r="BC28" s="186"/>
      <c r="BD28" s="186"/>
      <c r="BE28" s="186"/>
      <c r="BF28" s="186"/>
      <c r="BG28" s="186"/>
      <c r="BH28" s="186"/>
      <c r="BI28" s="186"/>
    </row>
    <row r="29" spans="1:72" ht="127.5" customHeight="1" x14ac:dyDescent="0.2">
      <c r="A29" s="188"/>
      <c r="B29" s="266"/>
      <c r="C29" s="188"/>
      <c r="D29" s="266"/>
      <c r="E29" s="266"/>
      <c r="F29" s="143" t="s">
        <v>205</v>
      </c>
      <c r="G29" s="192" t="s">
        <v>263</v>
      </c>
      <c r="H29" s="192"/>
      <c r="I29" s="169" t="s">
        <v>264</v>
      </c>
      <c r="J29" s="189" t="s">
        <v>208</v>
      </c>
      <c r="K29" s="192" t="s">
        <v>221</v>
      </c>
      <c r="L29" s="156" t="s">
        <v>265</v>
      </c>
      <c r="M29" s="161" t="s">
        <v>218</v>
      </c>
      <c r="N29" s="161" t="s">
        <v>266</v>
      </c>
      <c r="O29" s="161" t="s">
        <v>218</v>
      </c>
      <c r="P29" s="192" t="s">
        <v>214</v>
      </c>
      <c r="Q29" s="193">
        <f t="shared" si="8"/>
        <v>2</v>
      </c>
      <c r="R29" s="192" t="s">
        <v>267</v>
      </c>
      <c r="S29" s="193">
        <f t="shared" si="9"/>
        <v>0</v>
      </c>
      <c r="T29" s="193">
        <f t="shared" si="10"/>
        <v>0</v>
      </c>
      <c r="U29" s="158" t="str">
        <f>IF(T29="","",IF(T29&lt;=4,"Bajo",IF(T29&lt;=8,"Medio",IF(T29&lt;=20,"Alto",IF(T29&lt;=40,"Muy Alto")))))</f>
        <v>Bajo</v>
      </c>
      <c r="V29" s="192" t="s">
        <v>268</v>
      </c>
      <c r="W29" s="158">
        <f t="shared" si="11"/>
        <v>60</v>
      </c>
      <c r="X29" s="158">
        <f t="shared" si="12"/>
        <v>0</v>
      </c>
      <c r="Y29" s="158" t="str">
        <f t="shared" si="13"/>
        <v>Mantener las medidas de control existentes</v>
      </c>
      <c r="Z29" s="158" t="str">
        <f t="shared" si="14"/>
        <v>IV</v>
      </c>
      <c r="AA29" s="160" t="str">
        <f t="shared" si="15"/>
        <v>Aceptable</v>
      </c>
      <c r="AB29" s="143">
        <v>1</v>
      </c>
      <c r="AC29" s="161"/>
      <c r="AD29" s="161"/>
      <c r="AE29" s="156" t="s">
        <v>269</v>
      </c>
      <c r="AF29" s="192" t="s">
        <v>205</v>
      </c>
      <c r="AG29" s="161" t="s">
        <v>270</v>
      </c>
      <c r="AH29" s="161" t="s">
        <v>270</v>
      </c>
      <c r="AI29" s="161" t="s">
        <v>218</v>
      </c>
      <c r="AJ29" s="161" t="s">
        <v>324</v>
      </c>
      <c r="AK29" s="161" t="s">
        <v>242</v>
      </c>
      <c r="AL29" s="312"/>
      <c r="AM29" s="312"/>
      <c r="AN29" s="187"/>
      <c r="AO29" s="182"/>
      <c r="AP29" s="183"/>
      <c r="AQ29" s="182"/>
      <c r="AR29" s="183"/>
      <c r="AS29" s="183"/>
      <c r="AT29" s="184"/>
      <c r="AU29" s="182"/>
      <c r="AV29" s="184"/>
      <c r="AW29" s="184"/>
      <c r="AX29" s="184"/>
      <c r="AY29" s="184"/>
      <c r="AZ29" s="185"/>
      <c r="BA29" s="186"/>
      <c r="BB29" s="186"/>
      <c r="BC29" s="186"/>
      <c r="BD29" s="186"/>
      <c r="BE29" s="186"/>
      <c r="BF29" s="186"/>
      <c r="BG29" s="186"/>
      <c r="BH29" s="186"/>
      <c r="BI29" s="186"/>
    </row>
    <row r="30" spans="1:72" ht="95.25" customHeight="1" x14ac:dyDescent="0.2">
      <c r="A30" s="188"/>
      <c r="B30" s="265" t="s">
        <v>325</v>
      </c>
      <c r="C30" s="188"/>
      <c r="D30" s="265" t="s">
        <v>326</v>
      </c>
      <c r="E30" s="265" t="s">
        <v>327</v>
      </c>
      <c r="F30" s="192" t="s">
        <v>205</v>
      </c>
      <c r="G30" s="192" t="s">
        <v>243</v>
      </c>
      <c r="H30" s="192"/>
      <c r="I30" s="192" t="s">
        <v>328</v>
      </c>
      <c r="J30" s="189" t="s">
        <v>208</v>
      </c>
      <c r="K30" s="192" t="s">
        <v>209</v>
      </c>
      <c r="L30" s="156" t="s">
        <v>288</v>
      </c>
      <c r="M30" s="161" t="s">
        <v>218</v>
      </c>
      <c r="N30" s="161" t="s">
        <v>218</v>
      </c>
      <c r="O30" s="157" t="s">
        <v>289</v>
      </c>
      <c r="P30" s="192" t="s">
        <v>214</v>
      </c>
      <c r="Q30" s="193">
        <f t="shared" si="8"/>
        <v>2</v>
      </c>
      <c r="R30" s="192" t="s">
        <v>215</v>
      </c>
      <c r="S30" s="193">
        <f t="shared" si="9"/>
        <v>3</v>
      </c>
      <c r="T30" s="193">
        <f t="shared" si="10"/>
        <v>6</v>
      </c>
      <c r="U30" s="158" t="str">
        <f>IF(T30="","",IF(T30&lt;=4,"Bajo",IF(T30&lt;=8,"Medio",IF(T30&lt;=20,"Alto",IF(T30&lt;=40,"Muy Alto")))))</f>
        <v>Medio</v>
      </c>
      <c r="V30" s="192" t="s">
        <v>216</v>
      </c>
      <c r="W30" s="158">
        <f t="shared" si="11"/>
        <v>10</v>
      </c>
      <c r="X30" s="158">
        <f t="shared" si="12"/>
        <v>60</v>
      </c>
      <c r="Y30" s="158" t="str">
        <f t="shared" si="13"/>
        <v>Mejorar si es posible justificar la intervención y su rentabilidad.</v>
      </c>
      <c r="Z30" s="158" t="str">
        <f t="shared" si="14"/>
        <v>III</v>
      </c>
      <c r="AA30" s="160" t="str">
        <f t="shared" si="15"/>
        <v>Mejorable</v>
      </c>
      <c r="AB30" s="161">
        <v>1</v>
      </c>
      <c r="AC30" s="161"/>
      <c r="AD30" s="161"/>
      <c r="AE30" s="170" t="s">
        <v>290</v>
      </c>
      <c r="AF30" s="192" t="s">
        <v>205</v>
      </c>
      <c r="AG30" s="161" t="s">
        <v>218</v>
      </c>
      <c r="AH30" s="161" t="s">
        <v>218</v>
      </c>
      <c r="AI30" s="161" t="s">
        <v>218</v>
      </c>
      <c r="AJ30" s="161" t="s">
        <v>291</v>
      </c>
      <c r="AK30" s="161" t="s">
        <v>242</v>
      </c>
      <c r="AL30" s="312"/>
      <c r="AM30" s="312"/>
      <c r="AN30" s="187"/>
      <c r="AO30" s="182"/>
      <c r="AP30" s="183"/>
      <c r="AQ30" s="182"/>
      <c r="AR30" s="183"/>
      <c r="AS30" s="183"/>
      <c r="AT30" s="184"/>
      <c r="AU30" s="182"/>
      <c r="AV30" s="184"/>
      <c r="AW30" s="184"/>
      <c r="AX30" s="184"/>
      <c r="AY30" s="184"/>
      <c r="AZ30" s="185"/>
      <c r="BA30" s="186"/>
      <c r="BB30" s="186"/>
      <c r="BC30" s="186"/>
      <c r="BD30" s="186"/>
      <c r="BE30" s="186"/>
      <c r="BF30" s="186"/>
      <c r="BG30" s="186"/>
      <c r="BH30" s="186"/>
      <c r="BI30" s="186"/>
    </row>
    <row r="31" spans="1:72" ht="60" customHeight="1" x14ac:dyDescent="0.2">
      <c r="A31" s="188"/>
      <c r="B31" s="266"/>
      <c r="C31" s="188"/>
      <c r="D31" s="266"/>
      <c r="E31" s="266"/>
      <c r="F31" s="143" t="s">
        <v>205</v>
      </c>
      <c r="G31" s="192" t="s">
        <v>225</v>
      </c>
      <c r="H31" s="192"/>
      <c r="I31" s="192" t="s">
        <v>332</v>
      </c>
      <c r="J31" s="189" t="s">
        <v>208</v>
      </c>
      <c r="K31" s="192" t="s">
        <v>227</v>
      </c>
      <c r="L31" s="156" t="s">
        <v>317</v>
      </c>
      <c r="M31" s="161" t="s">
        <v>218</v>
      </c>
      <c r="N31" s="161" t="s">
        <v>218</v>
      </c>
      <c r="O31" s="161" t="s">
        <v>218</v>
      </c>
      <c r="P31" s="192" t="s">
        <v>214</v>
      </c>
      <c r="Q31" s="193">
        <f t="shared" si="8"/>
        <v>2</v>
      </c>
      <c r="R31" s="192" t="s">
        <v>215</v>
      </c>
      <c r="S31" s="193">
        <f t="shared" si="9"/>
        <v>3</v>
      </c>
      <c r="T31" s="193">
        <f t="shared" si="10"/>
        <v>6</v>
      </c>
      <c r="U31" s="158" t="str">
        <f>IF(T31="","",IF(T31&lt;=4,"Bajo",IF(T31&lt;=8,"Medio",IF(T31&lt;=20,"Alto",IF(T31&lt;=40,"Muy Alto")))))</f>
        <v>Medio</v>
      </c>
      <c r="V31" s="192" t="s">
        <v>216</v>
      </c>
      <c r="W31" s="158">
        <f t="shared" si="11"/>
        <v>10</v>
      </c>
      <c r="X31" s="158">
        <f t="shared" si="12"/>
        <v>60</v>
      </c>
      <c r="Y31" s="158" t="str">
        <f t="shared" si="13"/>
        <v>Mejorar si es posible justificar la intervención y su rentabilidad.</v>
      </c>
      <c r="Z31" s="158" t="str">
        <f t="shared" si="14"/>
        <v>III</v>
      </c>
      <c r="AA31" s="160" t="str">
        <f t="shared" si="15"/>
        <v>Mejorable</v>
      </c>
      <c r="AB31" s="161">
        <v>1</v>
      </c>
      <c r="AC31" s="161"/>
      <c r="AD31" s="161"/>
      <c r="AE31" s="170" t="s">
        <v>232</v>
      </c>
      <c r="AF31" s="192" t="s">
        <v>205</v>
      </c>
      <c r="AG31" s="161" t="s">
        <v>218</v>
      </c>
      <c r="AH31" s="161" t="s">
        <v>218</v>
      </c>
      <c r="AI31" s="161" t="s">
        <v>218</v>
      </c>
      <c r="AJ31" s="161" t="s">
        <v>333</v>
      </c>
      <c r="AK31" s="161" t="s">
        <v>242</v>
      </c>
      <c r="AL31" s="217"/>
      <c r="AM31" s="217"/>
      <c r="AN31" s="187"/>
      <c r="AO31" s="182"/>
      <c r="AP31" s="183"/>
      <c r="AQ31" s="182"/>
      <c r="AR31" s="183"/>
      <c r="AS31" s="183"/>
      <c r="AT31" s="184"/>
      <c r="AU31" s="182"/>
      <c r="AV31" s="184"/>
      <c r="AW31" s="184"/>
      <c r="AX31" s="184"/>
      <c r="AY31" s="184"/>
      <c r="AZ31" s="185"/>
      <c r="BA31" s="186"/>
      <c r="BB31" s="186"/>
      <c r="BC31" s="186"/>
      <c r="BD31" s="186"/>
      <c r="BE31" s="186"/>
      <c r="BF31" s="186"/>
      <c r="BG31" s="186"/>
      <c r="BH31" s="186"/>
      <c r="BI31" s="186"/>
    </row>
    <row r="32" spans="1:72" ht="126" customHeight="1" x14ac:dyDescent="0.2">
      <c r="A32" s="188"/>
      <c r="B32" s="266"/>
      <c r="C32" s="188"/>
      <c r="D32" s="266"/>
      <c r="E32" s="266"/>
      <c r="F32" s="143" t="s">
        <v>205</v>
      </c>
      <c r="G32" s="192" t="s">
        <v>263</v>
      </c>
      <c r="H32" s="192"/>
      <c r="I32" s="169" t="s">
        <v>264</v>
      </c>
      <c r="J32" s="189" t="s">
        <v>208</v>
      </c>
      <c r="K32" s="192" t="s">
        <v>221</v>
      </c>
      <c r="L32" s="156" t="s">
        <v>265</v>
      </c>
      <c r="M32" s="161" t="s">
        <v>218</v>
      </c>
      <c r="N32" s="161" t="s">
        <v>266</v>
      </c>
      <c r="O32" s="161" t="s">
        <v>218</v>
      </c>
      <c r="P32" s="192" t="s">
        <v>214</v>
      </c>
      <c r="Q32" s="193">
        <f t="shared" si="8"/>
        <v>2</v>
      </c>
      <c r="R32" s="192" t="s">
        <v>267</v>
      </c>
      <c r="S32" s="193">
        <f t="shared" si="9"/>
        <v>0</v>
      </c>
      <c r="T32" s="193">
        <f t="shared" si="10"/>
        <v>0</v>
      </c>
      <c r="U32" s="158" t="str">
        <f>IF(T32="","",IF(T32&lt;=4,"Bajo",IF(T32&lt;=8,"Medio",IF(T32&lt;=20,"Alto",IF(T32&lt;=40,"Muy Alto")))))</f>
        <v>Bajo</v>
      </c>
      <c r="V32" s="192" t="s">
        <v>268</v>
      </c>
      <c r="W32" s="158">
        <f t="shared" si="11"/>
        <v>60</v>
      </c>
      <c r="X32" s="158">
        <f t="shared" si="12"/>
        <v>0</v>
      </c>
      <c r="Y32" s="158" t="str">
        <f t="shared" si="13"/>
        <v>Mantener las medidas de control existentes</v>
      </c>
      <c r="Z32" s="158" t="str">
        <f t="shared" si="14"/>
        <v>IV</v>
      </c>
      <c r="AA32" s="160" t="str">
        <f t="shared" si="15"/>
        <v>Aceptable</v>
      </c>
      <c r="AB32" s="143">
        <v>1</v>
      </c>
      <c r="AC32" s="161"/>
      <c r="AD32" s="161"/>
      <c r="AE32" s="156" t="s">
        <v>269</v>
      </c>
      <c r="AF32" s="192" t="s">
        <v>205</v>
      </c>
      <c r="AG32" s="161" t="s">
        <v>270</v>
      </c>
      <c r="AH32" s="161" t="s">
        <v>270</v>
      </c>
      <c r="AI32" s="161" t="s">
        <v>218</v>
      </c>
      <c r="AJ32" s="161" t="s">
        <v>324</v>
      </c>
      <c r="AK32" s="161" t="s">
        <v>242</v>
      </c>
      <c r="AL32" s="217"/>
      <c r="AM32" s="217"/>
      <c r="AN32" s="187"/>
      <c r="AO32" s="182"/>
      <c r="AP32" s="183"/>
      <c r="AQ32" s="182"/>
      <c r="AR32" s="183"/>
      <c r="AS32" s="183"/>
      <c r="AT32" s="184"/>
      <c r="AU32" s="182"/>
      <c r="AV32" s="184"/>
      <c r="AW32" s="184"/>
      <c r="AX32" s="184"/>
      <c r="AY32" s="184"/>
      <c r="AZ32" s="185"/>
      <c r="BA32" s="186"/>
      <c r="BB32" s="186"/>
      <c r="BC32" s="186"/>
      <c r="BD32" s="186"/>
      <c r="BE32" s="186"/>
      <c r="BF32" s="186"/>
      <c r="BG32" s="186"/>
      <c r="BH32" s="186"/>
      <c r="BI32" s="186"/>
    </row>
    <row r="33" spans="1:61" ht="77.25" customHeight="1" x14ac:dyDescent="0.2">
      <c r="A33" s="188"/>
      <c r="B33" s="266"/>
      <c r="C33" s="188"/>
      <c r="D33" s="266"/>
      <c r="E33" s="266"/>
      <c r="F33" s="156" t="s">
        <v>208</v>
      </c>
      <c r="G33" s="156" t="s">
        <v>251</v>
      </c>
      <c r="H33" s="192"/>
      <c r="I33" s="157" t="s">
        <v>334</v>
      </c>
      <c r="J33" s="189" t="s">
        <v>208</v>
      </c>
      <c r="K33" s="192" t="s">
        <v>209</v>
      </c>
      <c r="L33" s="156" t="s">
        <v>252</v>
      </c>
      <c r="M33" s="161" t="s">
        <v>218</v>
      </c>
      <c r="N33" s="161" t="s">
        <v>218</v>
      </c>
      <c r="O33" s="161" t="s">
        <v>218</v>
      </c>
      <c r="P33" s="192" t="s">
        <v>214</v>
      </c>
      <c r="Q33" s="193">
        <f t="shared" si="8"/>
        <v>2</v>
      </c>
      <c r="R33" s="192" t="s">
        <v>215</v>
      </c>
      <c r="S33" s="193">
        <f t="shared" si="9"/>
        <v>3</v>
      </c>
      <c r="T33" s="193">
        <f t="shared" si="10"/>
        <v>6</v>
      </c>
      <c r="U33" s="158" t="s">
        <v>21</v>
      </c>
      <c r="V33" s="192" t="s">
        <v>238</v>
      </c>
      <c r="W33" s="158">
        <f t="shared" si="11"/>
        <v>25</v>
      </c>
      <c r="X33" s="158">
        <f t="shared" si="12"/>
        <v>150</v>
      </c>
      <c r="Y33" s="158" t="str">
        <f t="shared" si="13"/>
        <v>Corregir y adoptar medidas de control de inmediato si NR es igual o mayor a 360 debe suspender las actividades</v>
      </c>
      <c r="Z33" s="158" t="str">
        <f t="shared" si="14"/>
        <v>II</v>
      </c>
      <c r="AA33" s="160" t="str">
        <f t="shared" si="15"/>
        <v>Prioritario</v>
      </c>
      <c r="AB33" s="143">
        <v>1</v>
      </c>
      <c r="AC33" s="161"/>
      <c r="AD33" s="161"/>
      <c r="AE33" s="156" t="s">
        <v>253</v>
      </c>
      <c r="AF33" s="192" t="s">
        <v>205</v>
      </c>
      <c r="AG33" s="161" t="s">
        <v>218</v>
      </c>
      <c r="AH33" s="161" t="s">
        <v>218</v>
      </c>
      <c r="AI33" s="161" t="s">
        <v>218</v>
      </c>
      <c r="AJ33" s="161" t="s">
        <v>254</v>
      </c>
      <c r="AK33" s="161" t="s">
        <v>242</v>
      </c>
      <c r="AL33" s="217"/>
      <c r="AM33" s="217"/>
      <c r="AN33" s="187"/>
      <c r="AO33" s="182"/>
      <c r="AP33" s="183"/>
      <c r="AQ33" s="182"/>
      <c r="AR33" s="183"/>
      <c r="AS33" s="183"/>
      <c r="AT33" s="184"/>
      <c r="AU33" s="182"/>
      <c r="AV33" s="184"/>
      <c r="AW33" s="184"/>
      <c r="AX33" s="184"/>
      <c r="AY33" s="184"/>
      <c r="AZ33" s="185"/>
      <c r="BA33" s="186"/>
      <c r="BB33" s="186"/>
      <c r="BC33" s="186"/>
      <c r="BD33" s="186"/>
      <c r="BE33" s="186"/>
      <c r="BF33" s="186"/>
      <c r="BG33" s="186"/>
      <c r="BH33" s="186"/>
      <c r="BI33" s="186"/>
    </row>
    <row r="34" spans="1:61" ht="75.75" customHeight="1" x14ac:dyDescent="0.2">
      <c r="A34" s="188"/>
      <c r="B34" s="267"/>
      <c r="C34" s="188"/>
      <c r="D34" s="267"/>
      <c r="E34" s="267"/>
      <c r="F34" s="156" t="s">
        <v>208</v>
      </c>
      <c r="G34" s="156" t="s">
        <v>251</v>
      </c>
      <c r="H34" s="192"/>
      <c r="I34" s="157" t="s">
        <v>335</v>
      </c>
      <c r="J34" s="189" t="s">
        <v>208</v>
      </c>
      <c r="K34" s="192" t="s">
        <v>209</v>
      </c>
      <c r="L34" s="156" t="s">
        <v>255</v>
      </c>
      <c r="M34" s="161" t="s">
        <v>218</v>
      </c>
      <c r="N34" s="161" t="s">
        <v>218</v>
      </c>
      <c r="O34" s="161" t="s">
        <v>218</v>
      </c>
      <c r="P34" s="192" t="s">
        <v>214</v>
      </c>
      <c r="Q34" s="193">
        <f t="shared" si="8"/>
        <v>2</v>
      </c>
      <c r="R34" s="192" t="s">
        <v>215</v>
      </c>
      <c r="S34" s="193">
        <f t="shared" si="9"/>
        <v>3</v>
      </c>
      <c r="T34" s="193">
        <f t="shared" si="10"/>
        <v>6</v>
      </c>
      <c r="U34" s="158" t="s">
        <v>21</v>
      </c>
      <c r="V34" s="192" t="s">
        <v>238</v>
      </c>
      <c r="W34" s="158">
        <f t="shared" si="11"/>
        <v>25</v>
      </c>
      <c r="X34" s="158">
        <f t="shared" si="12"/>
        <v>150</v>
      </c>
      <c r="Y34" s="158" t="str">
        <f t="shared" si="13"/>
        <v>Corregir y adoptar medidas de control de inmediato si NR es igual o mayor a 360 debe suspender las actividades</v>
      </c>
      <c r="Z34" s="158" t="str">
        <f t="shared" si="14"/>
        <v>II</v>
      </c>
      <c r="AA34" s="160" t="str">
        <f t="shared" si="15"/>
        <v>Prioritario</v>
      </c>
      <c r="AB34" s="143">
        <v>1</v>
      </c>
      <c r="AC34" s="161"/>
      <c r="AD34" s="161"/>
      <c r="AE34" s="156" t="s">
        <v>256</v>
      </c>
      <c r="AF34" s="192" t="s">
        <v>205</v>
      </c>
      <c r="AG34" s="161" t="s">
        <v>218</v>
      </c>
      <c r="AH34" s="161" t="s">
        <v>218</v>
      </c>
      <c r="AI34" s="161" t="s">
        <v>218</v>
      </c>
      <c r="AJ34" s="161" t="s">
        <v>257</v>
      </c>
      <c r="AK34" s="161" t="s">
        <v>242</v>
      </c>
      <c r="AL34" s="217"/>
      <c r="AM34" s="217"/>
      <c r="AN34" s="187"/>
      <c r="AO34" s="182"/>
      <c r="AP34" s="183"/>
      <c r="AQ34" s="182"/>
      <c r="AR34" s="183"/>
      <c r="AS34" s="183"/>
      <c r="AT34" s="184"/>
      <c r="AU34" s="182"/>
      <c r="AV34" s="184"/>
      <c r="AW34" s="184"/>
      <c r="AX34" s="184"/>
      <c r="AY34" s="184"/>
      <c r="AZ34" s="185"/>
      <c r="BA34" s="186"/>
      <c r="BB34" s="186"/>
      <c r="BC34" s="186"/>
      <c r="BD34" s="186"/>
      <c r="BE34" s="186"/>
      <c r="BF34" s="186"/>
      <c r="BG34" s="186"/>
      <c r="BH34" s="186"/>
      <c r="BI34" s="186"/>
    </row>
    <row r="35" spans="1:61" ht="113.25" customHeight="1" x14ac:dyDescent="0.2">
      <c r="A35" s="188"/>
      <c r="B35" s="265" t="s">
        <v>336</v>
      </c>
      <c r="C35" s="188"/>
      <c r="D35" s="265" t="s">
        <v>337</v>
      </c>
      <c r="E35" s="265" t="s">
        <v>338</v>
      </c>
      <c r="F35" s="192" t="s">
        <v>205</v>
      </c>
      <c r="G35" s="192" t="s">
        <v>234</v>
      </c>
      <c r="H35" s="192"/>
      <c r="I35" s="192" t="s">
        <v>339</v>
      </c>
      <c r="J35" s="189" t="s">
        <v>208</v>
      </c>
      <c r="K35" s="192" t="s">
        <v>209</v>
      </c>
      <c r="L35" s="156" t="s">
        <v>274</v>
      </c>
      <c r="M35" s="161" t="s">
        <v>218</v>
      </c>
      <c r="N35" s="161" t="s">
        <v>218</v>
      </c>
      <c r="O35" s="161" t="s">
        <v>340</v>
      </c>
      <c r="P35" s="192" t="s">
        <v>214</v>
      </c>
      <c r="Q35" s="193">
        <f t="shared" si="8"/>
        <v>2</v>
      </c>
      <c r="R35" s="192" t="s">
        <v>215</v>
      </c>
      <c r="S35" s="193">
        <f t="shared" si="9"/>
        <v>3</v>
      </c>
      <c r="T35" s="193">
        <f t="shared" si="10"/>
        <v>6</v>
      </c>
      <c r="U35" s="158" t="str">
        <f>IF(T35="","",IF(T35&lt;=4,"Bajo",IF(T35&lt;=8,"Medio",IF(T35&lt;=20,"Alto",IF(T35&lt;=40,"Muy Alto")))))</f>
        <v>Medio</v>
      </c>
      <c r="V35" s="192" t="s">
        <v>216</v>
      </c>
      <c r="W35" s="158">
        <f t="shared" si="11"/>
        <v>10</v>
      </c>
      <c r="X35" s="158">
        <f t="shared" si="12"/>
        <v>60</v>
      </c>
      <c r="Y35" s="158" t="str">
        <f t="shared" si="13"/>
        <v>Mejorar si es posible justificar la intervención y su rentabilidad.</v>
      </c>
      <c r="Z35" s="158" t="str">
        <f t="shared" si="14"/>
        <v>III</v>
      </c>
      <c r="AA35" s="160" t="str">
        <f t="shared" si="15"/>
        <v>Mejorable</v>
      </c>
      <c r="AB35" s="161">
        <v>1</v>
      </c>
      <c r="AC35" s="161"/>
      <c r="AD35" s="161"/>
      <c r="AE35" s="170" t="s">
        <v>304</v>
      </c>
      <c r="AF35" s="192" t="s">
        <v>205</v>
      </c>
      <c r="AG35" s="161" t="s">
        <v>218</v>
      </c>
      <c r="AH35" s="161" t="s">
        <v>218</v>
      </c>
      <c r="AI35" s="161" t="s">
        <v>218</v>
      </c>
      <c r="AJ35" s="161" t="s">
        <v>305</v>
      </c>
      <c r="AK35" s="161" t="s">
        <v>242</v>
      </c>
      <c r="AL35" s="217"/>
      <c r="AM35" s="217"/>
      <c r="AN35" s="187"/>
      <c r="AO35" s="182"/>
      <c r="AP35" s="183"/>
      <c r="AQ35" s="182"/>
      <c r="AR35" s="183"/>
      <c r="AS35" s="183"/>
      <c r="AT35" s="184"/>
      <c r="AU35" s="182"/>
      <c r="AV35" s="184"/>
      <c r="AW35" s="184"/>
      <c r="AX35" s="184"/>
      <c r="AY35" s="184"/>
      <c r="AZ35" s="185"/>
      <c r="BA35" s="186"/>
      <c r="BB35" s="186"/>
      <c r="BC35" s="186"/>
      <c r="BD35" s="186"/>
      <c r="BE35" s="186"/>
      <c r="BF35" s="186"/>
      <c r="BG35" s="186"/>
      <c r="BH35" s="186"/>
      <c r="BI35" s="186"/>
    </row>
    <row r="36" spans="1:61" ht="73.5" customHeight="1" x14ac:dyDescent="0.2">
      <c r="A36" s="188"/>
      <c r="B36" s="266"/>
      <c r="C36" s="188"/>
      <c r="D36" s="266"/>
      <c r="E36" s="266"/>
      <c r="F36" s="143" t="s">
        <v>205</v>
      </c>
      <c r="G36" s="156" t="s">
        <v>243</v>
      </c>
      <c r="H36" s="192"/>
      <c r="I36" s="157" t="s">
        <v>341</v>
      </c>
      <c r="J36" s="189" t="s">
        <v>208</v>
      </c>
      <c r="K36" s="192" t="s">
        <v>227</v>
      </c>
      <c r="L36" s="156" t="s">
        <v>245</v>
      </c>
      <c r="M36" s="161" t="s">
        <v>218</v>
      </c>
      <c r="N36" s="161" t="s">
        <v>218</v>
      </c>
      <c r="O36" s="157" t="s">
        <v>246</v>
      </c>
      <c r="P36" s="192" t="s">
        <v>214</v>
      </c>
      <c r="Q36" s="193">
        <f t="shared" si="8"/>
        <v>2</v>
      </c>
      <c r="R36" s="192" t="s">
        <v>215</v>
      </c>
      <c r="S36" s="193">
        <f t="shared" si="9"/>
        <v>3</v>
      </c>
      <c r="T36" s="193">
        <f t="shared" si="10"/>
        <v>6</v>
      </c>
      <c r="U36" s="158" t="str">
        <f>IF(T36="","",IF(T36&lt;=4,"Bajo",IF(T36&lt;=8,"Medio",IF(T36&lt;=20,"Alto",IF(T36&lt;=40,"Muy Alto")))))</f>
        <v>Medio</v>
      </c>
      <c r="V36" s="192" t="s">
        <v>216</v>
      </c>
      <c r="W36" s="158">
        <f t="shared" si="11"/>
        <v>10</v>
      </c>
      <c r="X36" s="158">
        <f t="shared" si="12"/>
        <v>60</v>
      </c>
      <c r="Y36" s="158" t="str">
        <f t="shared" si="13"/>
        <v>Mejorar si es posible justificar la intervención y su rentabilidad.</v>
      </c>
      <c r="Z36" s="158" t="str">
        <f t="shared" si="14"/>
        <v>III</v>
      </c>
      <c r="AA36" s="160" t="str">
        <f t="shared" si="15"/>
        <v>Mejorable</v>
      </c>
      <c r="AB36" s="143">
        <v>1</v>
      </c>
      <c r="AC36" s="125"/>
      <c r="AD36" s="125"/>
      <c r="AE36" s="156" t="s">
        <v>290</v>
      </c>
      <c r="AF36" s="192" t="s">
        <v>205</v>
      </c>
      <c r="AG36" s="161" t="s">
        <v>218</v>
      </c>
      <c r="AH36" s="161" t="s">
        <v>218</v>
      </c>
      <c r="AI36" s="161" t="s">
        <v>218</v>
      </c>
      <c r="AJ36" s="161" t="s">
        <v>250</v>
      </c>
      <c r="AK36" s="161" t="s">
        <v>242</v>
      </c>
      <c r="AL36" s="217"/>
      <c r="AM36" s="217"/>
      <c r="AN36" s="187"/>
      <c r="AO36" s="182"/>
      <c r="AP36" s="183"/>
      <c r="AQ36" s="182"/>
      <c r="AR36" s="183"/>
      <c r="AS36" s="183"/>
      <c r="AT36" s="184"/>
      <c r="AU36" s="182"/>
      <c r="AV36" s="184"/>
      <c r="AW36" s="184"/>
      <c r="AX36" s="184"/>
      <c r="AY36" s="184"/>
      <c r="AZ36" s="185"/>
      <c r="BA36" s="186"/>
      <c r="BB36" s="186"/>
      <c r="BC36" s="186"/>
      <c r="BD36" s="186"/>
      <c r="BE36" s="186"/>
      <c r="BF36" s="186"/>
      <c r="BG36" s="186"/>
      <c r="BH36" s="186"/>
      <c r="BI36" s="186"/>
    </row>
    <row r="37" spans="1:61" s="164" customFormat="1" ht="66" customHeight="1" x14ac:dyDescent="0.25">
      <c r="A37" s="188"/>
      <c r="B37" s="266"/>
      <c r="C37" s="188"/>
      <c r="D37" s="266"/>
      <c r="E37" s="266"/>
      <c r="F37" s="156" t="s">
        <v>208</v>
      </c>
      <c r="G37" s="156" t="s">
        <v>280</v>
      </c>
      <c r="H37" s="192"/>
      <c r="I37" s="157" t="s">
        <v>342</v>
      </c>
      <c r="J37" s="189" t="s">
        <v>208</v>
      </c>
      <c r="K37" s="192" t="s">
        <v>227</v>
      </c>
      <c r="L37" s="156" t="s">
        <v>343</v>
      </c>
      <c r="M37" s="156" t="s">
        <v>218</v>
      </c>
      <c r="N37" s="156" t="s">
        <v>218</v>
      </c>
      <c r="O37" s="156" t="s">
        <v>344</v>
      </c>
      <c r="P37" s="192" t="s">
        <v>247</v>
      </c>
      <c r="Q37" s="193">
        <f t="shared" si="8"/>
        <v>0</v>
      </c>
      <c r="R37" s="192" t="s">
        <v>267</v>
      </c>
      <c r="S37" s="193">
        <f t="shared" si="9"/>
        <v>0</v>
      </c>
      <c r="T37" s="193">
        <f t="shared" si="10"/>
        <v>0</v>
      </c>
      <c r="U37" s="158" t="str">
        <f>IF(T37="","",IF(T37&lt;=4,"Bajo",IF(T37&lt;=8,"Medio",IF(T37&lt;=20,"Alto",IF(T37&lt;=40,"Muy Alto")))))</f>
        <v>Bajo</v>
      </c>
      <c r="V37" s="192" t="s">
        <v>216</v>
      </c>
      <c r="W37" s="158">
        <f t="shared" si="11"/>
        <v>10</v>
      </c>
      <c r="X37" s="158">
        <f t="shared" si="12"/>
        <v>0</v>
      </c>
      <c r="Y37" s="158" t="str">
        <f t="shared" si="13"/>
        <v>Mantener las medidas de control existentes</v>
      </c>
      <c r="Z37" s="158" t="str">
        <f t="shared" si="14"/>
        <v>IV</v>
      </c>
      <c r="AA37" s="160" t="str">
        <f t="shared" si="15"/>
        <v>Aceptable</v>
      </c>
      <c r="AB37" s="156">
        <v>1</v>
      </c>
      <c r="AC37" s="161"/>
      <c r="AD37" s="161"/>
      <c r="AE37" s="156" t="s">
        <v>345</v>
      </c>
      <c r="AF37" s="156" t="s">
        <v>205</v>
      </c>
      <c r="AG37" s="156" t="s">
        <v>218</v>
      </c>
      <c r="AH37" s="156" t="s">
        <v>218</v>
      </c>
      <c r="AI37" s="156" t="s">
        <v>218</v>
      </c>
      <c r="AJ37" s="156" t="s">
        <v>346</v>
      </c>
      <c r="AK37" s="156" t="s">
        <v>347</v>
      </c>
      <c r="AL37" s="161"/>
      <c r="AM37" s="161"/>
      <c r="AN37" s="162"/>
      <c r="AO37" s="192"/>
      <c r="AP37" s="193"/>
      <c r="AQ37" s="192"/>
      <c r="AR37" s="193"/>
      <c r="AS37" s="193"/>
      <c r="AT37" s="158"/>
      <c r="AU37" s="192"/>
      <c r="AV37" s="158"/>
      <c r="AW37" s="158"/>
      <c r="AX37" s="158"/>
      <c r="AY37" s="158"/>
      <c r="AZ37" s="160"/>
      <c r="BA37" s="163"/>
      <c r="BB37" s="163"/>
      <c r="BC37" s="163"/>
      <c r="BD37" s="163"/>
      <c r="BE37" s="163"/>
      <c r="BF37" s="163"/>
      <c r="BG37" s="163"/>
      <c r="BH37" s="163"/>
      <c r="BI37" s="163"/>
    </row>
    <row r="38" spans="1:61" ht="90" customHeight="1" x14ac:dyDescent="0.2">
      <c r="A38" s="188"/>
      <c r="B38" s="266"/>
      <c r="C38" s="188"/>
      <c r="D38" s="266"/>
      <c r="E38" s="266"/>
      <c r="F38" s="156" t="s">
        <v>205</v>
      </c>
      <c r="G38" s="156" t="s">
        <v>251</v>
      </c>
      <c r="H38" s="192"/>
      <c r="I38" s="157" t="s">
        <v>348</v>
      </c>
      <c r="J38" s="189" t="s">
        <v>208</v>
      </c>
      <c r="K38" s="192" t="s">
        <v>209</v>
      </c>
      <c r="L38" s="156" t="s">
        <v>258</v>
      </c>
      <c r="M38" s="156" t="s">
        <v>218</v>
      </c>
      <c r="N38" s="156" t="s">
        <v>218</v>
      </c>
      <c r="O38" s="156" t="s">
        <v>421</v>
      </c>
      <c r="P38" s="192" t="s">
        <v>214</v>
      </c>
      <c r="Q38" s="193">
        <f t="shared" si="8"/>
        <v>2</v>
      </c>
      <c r="R38" s="192" t="s">
        <v>248</v>
      </c>
      <c r="S38" s="193">
        <f t="shared" si="9"/>
        <v>2</v>
      </c>
      <c r="T38" s="193">
        <f t="shared" si="10"/>
        <v>4</v>
      </c>
      <c r="U38" s="158" t="str">
        <f>IF(T38="","",IF(T38&lt;=4,"Bajo",IF(T38&lt;=8,"Medio",IF(T38&lt;=20,"Alto",IF(T38&lt;=40,"Muy Alto")))))</f>
        <v>Bajo</v>
      </c>
      <c r="V38" s="192" t="s">
        <v>238</v>
      </c>
      <c r="W38" s="158">
        <f t="shared" si="11"/>
        <v>25</v>
      </c>
      <c r="X38" s="158">
        <f t="shared" si="12"/>
        <v>100</v>
      </c>
      <c r="Y38" s="158" t="str">
        <f t="shared" si="13"/>
        <v>Mejorar si es posible justificar la intervención y su rentabilidad.</v>
      </c>
      <c r="Z38" s="158" t="str">
        <f t="shared" si="14"/>
        <v>III</v>
      </c>
      <c r="AA38" s="160" t="str">
        <f t="shared" si="15"/>
        <v>Mejorable</v>
      </c>
      <c r="AB38" s="156">
        <v>1</v>
      </c>
      <c r="AC38" s="161"/>
      <c r="AD38" s="161"/>
      <c r="AE38" s="156" t="s">
        <v>261</v>
      </c>
      <c r="AF38" s="156" t="s">
        <v>205</v>
      </c>
      <c r="AG38" s="156" t="s">
        <v>218</v>
      </c>
      <c r="AH38" s="156" t="s">
        <v>218</v>
      </c>
      <c r="AI38" s="156" t="s">
        <v>349</v>
      </c>
      <c r="AJ38" s="161" t="s">
        <v>262</v>
      </c>
      <c r="AK38" s="156" t="s">
        <v>242</v>
      </c>
      <c r="AL38" s="217"/>
      <c r="AM38" s="217"/>
      <c r="AN38" s="187"/>
      <c r="AO38" s="182"/>
      <c r="AP38" s="183"/>
      <c r="AQ38" s="182"/>
      <c r="AR38" s="183"/>
      <c r="AS38" s="183"/>
      <c r="AT38" s="184"/>
      <c r="AU38" s="182"/>
      <c r="AV38" s="184"/>
      <c r="AW38" s="184"/>
      <c r="AX38" s="184"/>
      <c r="AY38" s="184"/>
      <c r="AZ38" s="185"/>
      <c r="BA38" s="186"/>
      <c r="BB38" s="186"/>
      <c r="BC38" s="186"/>
      <c r="BD38" s="186"/>
      <c r="BE38" s="186"/>
      <c r="BF38" s="186"/>
      <c r="BG38" s="186"/>
      <c r="BH38" s="186"/>
      <c r="BI38" s="186"/>
    </row>
    <row r="39" spans="1:61" ht="81" customHeight="1" x14ac:dyDescent="0.2">
      <c r="A39" s="188"/>
      <c r="B39" s="266"/>
      <c r="C39" s="188"/>
      <c r="D39" s="266"/>
      <c r="E39" s="266"/>
      <c r="F39" s="156" t="s">
        <v>208</v>
      </c>
      <c r="G39" s="156" t="s">
        <v>251</v>
      </c>
      <c r="H39" s="192"/>
      <c r="I39" s="157" t="s">
        <v>585</v>
      </c>
      <c r="J39" s="189" t="s">
        <v>208</v>
      </c>
      <c r="K39" s="192" t="s">
        <v>209</v>
      </c>
      <c r="L39" s="156" t="s">
        <v>252</v>
      </c>
      <c r="M39" s="161" t="s">
        <v>218</v>
      </c>
      <c r="N39" s="161" t="s">
        <v>218</v>
      </c>
      <c r="O39" s="161" t="s">
        <v>218</v>
      </c>
      <c r="P39" s="192" t="s">
        <v>214</v>
      </c>
      <c r="Q39" s="193">
        <f t="shared" si="8"/>
        <v>2</v>
      </c>
      <c r="R39" s="192" t="s">
        <v>215</v>
      </c>
      <c r="S39" s="193">
        <f t="shared" si="9"/>
        <v>3</v>
      </c>
      <c r="T39" s="193">
        <f t="shared" si="10"/>
        <v>6</v>
      </c>
      <c r="U39" s="158" t="s">
        <v>21</v>
      </c>
      <c r="V39" s="192" t="s">
        <v>238</v>
      </c>
      <c r="W39" s="158">
        <f t="shared" si="11"/>
        <v>25</v>
      </c>
      <c r="X39" s="158">
        <f t="shared" si="12"/>
        <v>150</v>
      </c>
      <c r="Y39" s="158" t="str">
        <f t="shared" si="13"/>
        <v>Corregir y adoptar medidas de control de inmediato si NR es igual o mayor a 360 debe suspender las actividades</v>
      </c>
      <c r="Z39" s="158" t="str">
        <f t="shared" si="14"/>
        <v>II</v>
      </c>
      <c r="AA39" s="160" t="str">
        <f t="shared" si="15"/>
        <v>Prioritario</v>
      </c>
      <c r="AB39" s="143">
        <v>1</v>
      </c>
      <c r="AC39" s="161"/>
      <c r="AD39" s="161"/>
      <c r="AE39" s="156" t="s">
        <v>253</v>
      </c>
      <c r="AF39" s="192" t="s">
        <v>205</v>
      </c>
      <c r="AG39" s="161" t="s">
        <v>218</v>
      </c>
      <c r="AH39" s="161" t="s">
        <v>218</v>
      </c>
      <c r="AI39" s="161" t="s">
        <v>218</v>
      </c>
      <c r="AJ39" s="161" t="s">
        <v>254</v>
      </c>
      <c r="AK39" s="161" t="s">
        <v>242</v>
      </c>
      <c r="AL39" s="217"/>
      <c r="AM39" s="217"/>
      <c r="AN39" s="187"/>
      <c r="AO39" s="182"/>
      <c r="AP39" s="183"/>
      <c r="AQ39" s="182"/>
      <c r="AR39" s="183"/>
      <c r="AS39" s="183"/>
      <c r="AT39" s="184"/>
      <c r="AU39" s="182"/>
      <c r="AV39" s="184"/>
      <c r="AW39" s="184"/>
      <c r="AX39" s="184"/>
      <c r="AY39" s="184"/>
      <c r="AZ39" s="185"/>
      <c r="BA39" s="186"/>
      <c r="BB39" s="186"/>
      <c r="BC39" s="186"/>
      <c r="BD39" s="186"/>
      <c r="BE39" s="186"/>
      <c r="BF39" s="186"/>
      <c r="BG39" s="186"/>
      <c r="BH39" s="186"/>
      <c r="BI39" s="186"/>
    </row>
    <row r="40" spans="1:61" ht="77.25" customHeight="1" x14ac:dyDescent="0.2">
      <c r="A40" s="188"/>
      <c r="B40" s="266"/>
      <c r="C40" s="188"/>
      <c r="D40" s="266"/>
      <c r="E40" s="266"/>
      <c r="F40" s="156" t="s">
        <v>208</v>
      </c>
      <c r="G40" s="156" t="s">
        <v>251</v>
      </c>
      <c r="H40" s="192"/>
      <c r="I40" s="157" t="s">
        <v>350</v>
      </c>
      <c r="J40" s="189" t="s">
        <v>208</v>
      </c>
      <c r="K40" s="192" t="s">
        <v>209</v>
      </c>
      <c r="L40" s="156" t="s">
        <v>255</v>
      </c>
      <c r="M40" s="161" t="s">
        <v>218</v>
      </c>
      <c r="N40" s="161" t="s">
        <v>218</v>
      </c>
      <c r="O40" s="161" t="s">
        <v>218</v>
      </c>
      <c r="P40" s="192" t="s">
        <v>214</v>
      </c>
      <c r="Q40" s="193">
        <f t="shared" si="8"/>
        <v>2</v>
      </c>
      <c r="R40" s="192" t="s">
        <v>215</v>
      </c>
      <c r="S40" s="193">
        <f t="shared" si="9"/>
        <v>3</v>
      </c>
      <c r="T40" s="193">
        <f t="shared" si="10"/>
        <v>6</v>
      </c>
      <c r="U40" s="158" t="s">
        <v>21</v>
      </c>
      <c r="V40" s="192" t="s">
        <v>238</v>
      </c>
      <c r="W40" s="158">
        <f t="shared" si="11"/>
        <v>25</v>
      </c>
      <c r="X40" s="158">
        <f t="shared" si="12"/>
        <v>150</v>
      </c>
      <c r="Y40" s="158" t="str">
        <f t="shared" si="13"/>
        <v>Corregir y adoptar medidas de control de inmediato si NR es igual o mayor a 360 debe suspender las actividades</v>
      </c>
      <c r="Z40" s="158" t="str">
        <f t="shared" si="14"/>
        <v>II</v>
      </c>
      <c r="AA40" s="160" t="str">
        <f t="shared" si="15"/>
        <v>Prioritario</v>
      </c>
      <c r="AB40" s="143">
        <v>1</v>
      </c>
      <c r="AC40" s="161"/>
      <c r="AD40" s="161"/>
      <c r="AE40" s="156" t="s">
        <v>256</v>
      </c>
      <c r="AF40" s="192" t="s">
        <v>205</v>
      </c>
      <c r="AG40" s="161" t="s">
        <v>218</v>
      </c>
      <c r="AH40" s="161" t="s">
        <v>218</v>
      </c>
      <c r="AI40" s="161" t="s">
        <v>218</v>
      </c>
      <c r="AJ40" s="161" t="s">
        <v>257</v>
      </c>
      <c r="AK40" s="161" t="s">
        <v>242</v>
      </c>
      <c r="AL40" s="217"/>
      <c r="AM40" s="217"/>
      <c r="AN40" s="187"/>
      <c r="AO40" s="182"/>
      <c r="AP40" s="183"/>
      <c r="AQ40" s="182"/>
      <c r="AR40" s="183"/>
      <c r="AS40" s="183"/>
      <c r="AT40" s="184"/>
      <c r="AU40" s="182"/>
      <c r="AV40" s="184"/>
      <c r="AW40" s="184"/>
      <c r="AX40" s="184"/>
      <c r="AY40" s="184"/>
      <c r="AZ40" s="185"/>
      <c r="BA40" s="186"/>
      <c r="BB40" s="186"/>
      <c r="BC40" s="186"/>
      <c r="BD40" s="186"/>
      <c r="BE40" s="186"/>
      <c r="BF40" s="186"/>
      <c r="BG40" s="186"/>
      <c r="BH40" s="186"/>
      <c r="BI40" s="186"/>
    </row>
    <row r="41" spans="1:61" ht="83.25" customHeight="1" x14ac:dyDescent="0.2">
      <c r="A41" s="188"/>
      <c r="B41" s="265" t="s">
        <v>351</v>
      </c>
      <c r="C41" s="188"/>
      <c r="D41" s="265" t="s">
        <v>352</v>
      </c>
      <c r="E41" s="265" t="s">
        <v>353</v>
      </c>
      <c r="F41" s="192" t="s">
        <v>205</v>
      </c>
      <c r="G41" s="192" t="s">
        <v>234</v>
      </c>
      <c r="H41" s="192"/>
      <c r="I41" s="192" t="s">
        <v>354</v>
      </c>
      <c r="J41" s="189" t="s">
        <v>208</v>
      </c>
      <c r="K41" s="192" t="s">
        <v>209</v>
      </c>
      <c r="L41" s="156" t="s">
        <v>274</v>
      </c>
      <c r="M41" s="161" t="s">
        <v>218</v>
      </c>
      <c r="N41" s="161" t="s">
        <v>218</v>
      </c>
      <c r="O41" s="161" t="s">
        <v>355</v>
      </c>
      <c r="P41" s="192" t="s">
        <v>214</v>
      </c>
      <c r="Q41" s="193">
        <f t="shared" si="8"/>
        <v>2</v>
      </c>
      <c r="R41" s="192" t="s">
        <v>260</v>
      </c>
      <c r="S41" s="193">
        <f t="shared" si="9"/>
        <v>4</v>
      </c>
      <c r="T41" s="193">
        <f t="shared" si="10"/>
        <v>8</v>
      </c>
      <c r="U41" s="158" t="str">
        <f>IF(T41="","",IF(T41&lt;=4,"Bajo",IF(T41&lt;=8,"Medio",IF(T41&lt;=20,"Alto",IF(T41&lt;=40,"Muy Alto")))))</f>
        <v>Medio</v>
      </c>
      <c r="V41" s="192" t="s">
        <v>238</v>
      </c>
      <c r="W41" s="158">
        <f t="shared" si="11"/>
        <v>25</v>
      </c>
      <c r="X41" s="158">
        <f t="shared" si="12"/>
        <v>200</v>
      </c>
      <c r="Y41" s="158" t="str">
        <f t="shared" si="13"/>
        <v>Corregir y adoptar medidas de control de inmediato si NR es igual o mayor a 360 debe suspender las actividades</v>
      </c>
      <c r="Z41" s="158" t="str">
        <f t="shared" si="14"/>
        <v>II</v>
      </c>
      <c r="AA41" s="160" t="str">
        <f t="shared" si="15"/>
        <v>Prioritario</v>
      </c>
      <c r="AB41" s="161">
        <v>11</v>
      </c>
      <c r="AC41" s="161"/>
      <c r="AD41" s="161"/>
      <c r="AE41" s="170" t="s">
        <v>356</v>
      </c>
      <c r="AF41" s="192" t="s">
        <v>205</v>
      </c>
      <c r="AG41" s="161" t="s">
        <v>218</v>
      </c>
      <c r="AH41" s="161" t="s">
        <v>218</v>
      </c>
      <c r="AI41" s="161" t="s">
        <v>357</v>
      </c>
      <c r="AJ41" s="161" t="s">
        <v>358</v>
      </c>
      <c r="AK41" s="161" t="s">
        <v>242</v>
      </c>
      <c r="AL41" s="217"/>
      <c r="AM41" s="217"/>
      <c r="AN41" s="187"/>
      <c r="AO41" s="182"/>
      <c r="AP41" s="183"/>
      <c r="AQ41" s="182"/>
      <c r="AR41" s="183"/>
      <c r="AS41" s="183"/>
      <c r="AT41" s="184"/>
      <c r="AU41" s="182"/>
      <c r="AV41" s="184"/>
      <c r="AW41" s="184"/>
      <c r="AX41" s="184"/>
      <c r="AY41" s="184"/>
      <c r="AZ41" s="185"/>
      <c r="BA41" s="186"/>
      <c r="BB41" s="186"/>
      <c r="BC41" s="186"/>
      <c r="BD41" s="186"/>
      <c r="BE41" s="186"/>
      <c r="BF41" s="186"/>
      <c r="BG41" s="186"/>
      <c r="BH41" s="186"/>
      <c r="BI41" s="186"/>
    </row>
    <row r="42" spans="1:61" ht="81" customHeight="1" x14ac:dyDescent="0.2">
      <c r="A42" s="188"/>
      <c r="B42" s="266"/>
      <c r="C42" s="188"/>
      <c r="D42" s="266"/>
      <c r="E42" s="266"/>
      <c r="F42" s="192" t="s">
        <v>205</v>
      </c>
      <c r="G42" s="192" t="s">
        <v>280</v>
      </c>
      <c r="H42" s="192"/>
      <c r="I42" s="192" t="s">
        <v>281</v>
      </c>
      <c r="J42" s="189" t="s">
        <v>208</v>
      </c>
      <c r="K42" s="192" t="s">
        <v>227</v>
      </c>
      <c r="L42" s="156" t="s">
        <v>282</v>
      </c>
      <c r="M42" s="161" t="s">
        <v>359</v>
      </c>
      <c r="N42" s="161" t="s">
        <v>218</v>
      </c>
      <c r="O42" s="161" t="s">
        <v>218</v>
      </c>
      <c r="P42" s="192" t="s">
        <v>214</v>
      </c>
      <c r="Q42" s="193">
        <f t="shared" si="8"/>
        <v>2</v>
      </c>
      <c r="R42" s="192" t="s">
        <v>260</v>
      </c>
      <c r="S42" s="193">
        <f t="shared" si="9"/>
        <v>4</v>
      </c>
      <c r="T42" s="193">
        <f t="shared" si="10"/>
        <v>8</v>
      </c>
      <c r="U42" s="158" t="s">
        <v>21</v>
      </c>
      <c r="V42" s="192" t="s">
        <v>216</v>
      </c>
      <c r="W42" s="158">
        <f t="shared" si="11"/>
        <v>10</v>
      </c>
      <c r="X42" s="158">
        <f t="shared" si="12"/>
        <v>80</v>
      </c>
      <c r="Y42" s="158" t="str">
        <f t="shared" si="13"/>
        <v>Mejorar si es posible justificar la intervención y su rentabilidad.</v>
      </c>
      <c r="Z42" s="158" t="str">
        <f t="shared" si="14"/>
        <v>III</v>
      </c>
      <c r="AA42" s="160" t="str">
        <f t="shared" si="15"/>
        <v>Mejorable</v>
      </c>
      <c r="AB42" s="161">
        <v>11</v>
      </c>
      <c r="AC42" s="161"/>
      <c r="AD42" s="161"/>
      <c r="AE42" s="170" t="s">
        <v>284</v>
      </c>
      <c r="AF42" s="192" t="s">
        <v>205</v>
      </c>
      <c r="AG42" s="161" t="s">
        <v>218</v>
      </c>
      <c r="AH42" s="161" t="s">
        <v>218</v>
      </c>
      <c r="AI42" s="161" t="s">
        <v>285</v>
      </c>
      <c r="AJ42" s="161" t="s">
        <v>286</v>
      </c>
      <c r="AK42" s="161" t="s">
        <v>242</v>
      </c>
      <c r="AL42" s="217"/>
      <c r="AM42" s="217"/>
      <c r="AN42" s="187"/>
      <c r="AO42" s="182"/>
      <c r="AP42" s="183"/>
      <c r="AQ42" s="182"/>
      <c r="AR42" s="183"/>
      <c r="AS42" s="183"/>
      <c r="AT42" s="184"/>
      <c r="AU42" s="182"/>
      <c r="AV42" s="184"/>
      <c r="AW42" s="184"/>
      <c r="AX42" s="184"/>
      <c r="AY42" s="184"/>
      <c r="AZ42" s="185"/>
      <c r="BA42" s="186"/>
      <c r="BB42" s="186"/>
      <c r="BC42" s="186"/>
      <c r="BD42" s="186"/>
      <c r="BE42" s="186"/>
      <c r="BF42" s="186"/>
      <c r="BG42" s="186"/>
      <c r="BH42" s="186"/>
      <c r="BI42" s="186"/>
    </row>
    <row r="43" spans="1:61" ht="148.5" customHeight="1" x14ac:dyDescent="0.2">
      <c r="A43" s="188"/>
      <c r="B43" s="266"/>
      <c r="C43" s="188"/>
      <c r="D43" s="266"/>
      <c r="E43" s="266"/>
      <c r="F43" s="192" t="s">
        <v>205</v>
      </c>
      <c r="G43" s="192" t="s">
        <v>243</v>
      </c>
      <c r="H43" s="192"/>
      <c r="I43" s="192" t="s">
        <v>360</v>
      </c>
      <c r="J43" s="189" t="s">
        <v>208</v>
      </c>
      <c r="K43" s="192" t="s">
        <v>209</v>
      </c>
      <c r="L43" s="156" t="s">
        <v>288</v>
      </c>
      <c r="M43" s="161" t="s">
        <v>218</v>
      </c>
      <c r="N43" s="161" t="s">
        <v>218</v>
      </c>
      <c r="O43" s="157" t="s">
        <v>361</v>
      </c>
      <c r="P43" s="192" t="s">
        <v>362</v>
      </c>
      <c r="Q43" s="193">
        <f t="shared" si="8"/>
        <v>6</v>
      </c>
      <c r="R43" s="192" t="s">
        <v>260</v>
      </c>
      <c r="S43" s="193">
        <f t="shared" si="9"/>
        <v>4</v>
      </c>
      <c r="T43" s="193">
        <f t="shared" si="10"/>
        <v>24</v>
      </c>
      <c r="U43" s="158" t="str">
        <f>IF(T43="","",IF(T43&lt;=4,"Bajo",IF(T43&lt;=8,"Medio",IF(T43&lt;=20,"Alto",IF(T43&lt;=40,"Muy Alto")))))</f>
        <v>Muy Alto</v>
      </c>
      <c r="V43" s="192" t="s">
        <v>216</v>
      </c>
      <c r="W43" s="158">
        <f t="shared" si="11"/>
        <v>10</v>
      </c>
      <c r="X43" s="158">
        <f t="shared" si="12"/>
        <v>240</v>
      </c>
      <c r="Y43" s="158" t="str">
        <f t="shared" si="13"/>
        <v>Corregir y adoptar medidas de control de inmediato si NR es igual o mayor a 360 debe suspender las actividades</v>
      </c>
      <c r="Z43" s="158" t="str">
        <f t="shared" si="14"/>
        <v>II</v>
      </c>
      <c r="AA43" s="160" t="str">
        <f t="shared" si="15"/>
        <v>Prioritario</v>
      </c>
      <c r="AB43" s="161">
        <v>11</v>
      </c>
      <c r="AC43" s="161"/>
      <c r="AD43" s="161"/>
      <c r="AE43" s="170" t="s">
        <v>290</v>
      </c>
      <c r="AF43" s="192" t="s">
        <v>205</v>
      </c>
      <c r="AG43" s="161" t="s">
        <v>218</v>
      </c>
      <c r="AH43" s="161" t="s">
        <v>218</v>
      </c>
      <c r="AI43" s="161" t="s">
        <v>218</v>
      </c>
      <c r="AJ43" s="161" t="s">
        <v>363</v>
      </c>
      <c r="AK43" s="161" t="s">
        <v>242</v>
      </c>
      <c r="AL43" s="217"/>
      <c r="AM43" s="217"/>
      <c r="AN43" s="187"/>
      <c r="AO43" s="182"/>
      <c r="AP43" s="183"/>
      <c r="AQ43" s="182"/>
      <c r="AR43" s="183"/>
      <c r="AS43" s="183"/>
      <c r="AT43" s="184"/>
      <c r="AU43" s="182"/>
      <c r="AV43" s="184"/>
      <c r="AW43" s="184"/>
      <c r="AX43" s="184"/>
      <c r="AY43" s="184"/>
      <c r="AZ43" s="185"/>
      <c r="BA43" s="186"/>
      <c r="BB43" s="186"/>
      <c r="BC43" s="186"/>
      <c r="BD43" s="186"/>
      <c r="BE43" s="186"/>
      <c r="BF43" s="186"/>
      <c r="BG43" s="186"/>
      <c r="BH43" s="186"/>
      <c r="BI43" s="186"/>
    </row>
    <row r="44" spans="1:61" ht="98.25" customHeight="1" x14ac:dyDescent="0.2">
      <c r="A44" s="188"/>
      <c r="B44" s="266"/>
      <c r="C44" s="188"/>
      <c r="D44" s="266"/>
      <c r="E44" s="266"/>
      <c r="F44" s="143" t="s">
        <v>205</v>
      </c>
      <c r="G44" s="192" t="s">
        <v>251</v>
      </c>
      <c r="H44" s="192"/>
      <c r="I44" s="192" t="s">
        <v>364</v>
      </c>
      <c r="J44" s="189" t="s">
        <v>208</v>
      </c>
      <c r="K44" s="192" t="s">
        <v>209</v>
      </c>
      <c r="L44" s="156" t="s">
        <v>258</v>
      </c>
      <c r="M44" s="161" t="s">
        <v>293</v>
      </c>
      <c r="N44" s="161" t="s">
        <v>259</v>
      </c>
      <c r="O44" s="161" t="s">
        <v>218</v>
      </c>
      <c r="P44" s="192" t="s">
        <v>214</v>
      </c>
      <c r="Q44" s="193">
        <f t="shared" si="8"/>
        <v>2</v>
      </c>
      <c r="R44" s="192" t="s">
        <v>215</v>
      </c>
      <c r="S44" s="193">
        <f t="shared" si="9"/>
        <v>3</v>
      </c>
      <c r="T44" s="193">
        <f t="shared" si="10"/>
        <v>6</v>
      </c>
      <c r="U44" s="158" t="str">
        <f>IF(T44="","",IF(T44&lt;=4,"Bajo",IF(T44&lt;=8,"Medio",IF(T44&lt;=20,"Alto",IF(T44&lt;=40,"Muy Alto")))))</f>
        <v>Medio</v>
      </c>
      <c r="V44" s="192" t="s">
        <v>238</v>
      </c>
      <c r="W44" s="158">
        <f t="shared" si="11"/>
        <v>25</v>
      </c>
      <c r="X44" s="158">
        <f t="shared" si="12"/>
        <v>150</v>
      </c>
      <c r="Y44" s="158" t="str">
        <f t="shared" si="13"/>
        <v>Corregir y adoptar medidas de control de inmediato si NR es igual o mayor a 360 debe suspender las actividades</v>
      </c>
      <c r="Z44" s="158" t="str">
        <f t="shared" si="14"/>
        <v>II</v>
      </c>
      <c r="AA44" s="160" t="str">
        <f t="shared" si="15"/>
        <v>Prioritario</v>
      </c>
      <c r="AB44" s="161">
        <v>11</v>
      </c>
      <c r="AC44" s="161"/>
      <c r="AD44" s="161"/>
      <c r="AE44" s="170" t="s">
        <v>261</v>
      </c>
      <c r="AF44" s="192" t="s">
        <v>205</v>
      </c>
      <c r="AG44" s="161" t="s">
        <v>218</v>
      </c>
      <c r="AH44" s="161" t="s">
        <v>218</v>
      </c>
      <c r="AI44" s="156" t="s">
        <v>349</v>
      </c>
      <c r="AJ44" s="161" t="s">
        <v>262</v>
      </c>
      <c r="AK44" s="161" t="s">
        <v>242</v>
      </c>
      <c r="AL44" s="217"/>
      <c r="AM44" s="217"/>
      <c r="AN44" s="187"/>
      <c r="AO44" s="182"/>
      <c r="AP44" s="183"/>
      <c r="AQ44" s="182"/>
      <c r="AR44" s="183"/>
      <c r="AS44" s="183"/>
      <c r="AT44" s="184"/>
      <c r="AU44" s="182"/>
      <c r="AV44" s="184"/>
      <c r="AW44" s="184"/>
      <c r="AX44" s="184"/>
      <c r="AY44" s="184"/>
      <c r="AZ44" s="185"/>
      <c r="BA44" s="186"/>
      <c r="BB44" s="186"/>
      <c r="BC44" s="186"/>
      <c r="BD44" s="186"/>
      <c r="BE44" s="186"/>
      <c r="BF44" s="186"/>
      <c r="BG44" s="186"/>
      <c r="BH44" s="186"/>
      <c r="BI44" s="186"/>
    </row>
    <row r="45" spans="1:61" ht="95.25" customHeight="1" x14ac:dyDescent="0.2">
      <c r="A45" s="188"/>
      <c r="B45" s="266"/>
      <c r="C45" s="188"/>
      <c r="D45" s="266"/>
      <c r="E45" s="266"/>
      <c r="F45" s="143" t="s">
        <v>205</v>
      </c>
      <c r="G45" s="192" t="s">
        <v>263</v>
      </c>
      <c r="H45" s="192"/>
      <c r="I45" s="169" t="s">
        <v>264</v>
      </c>
      <c r="J45" s="189" t="s">
        <v>208</v>
      </c>
      <c r="K45" s="192" t="s">
        <v>221</v>
      </c>
      <c r="L45" s="156" t="s">
        <v>265</v>
      </c>
      <c r="M45" s="161" t="s">
        <v>218</v>
      </c>
      <c r="N45" s="161" t="s">
        <v>266</v>
      </c>
      <c r="O45" s="161" t="s">
        <v>218</v>
      </c>
      <c r="P45" s="192" t="s">
        <v>214</v>
      </c>
      <c r="Q45" s="193">
        <f t="shared" si="8"/>
        <v>2</v>
      </c>
      <c r="R45" s="192" t="s">
        <v>267</v>
      </c>
      <c r="S45" s="193">
        <f t="shared" si="9"/>
        <v>0</v>
      </c>
      <c r="T45" s="193">
        <f t="shared" si="10"/>
        <v>0</v>
      </c>
      <c r="U45" s="158" t="str">
        <f>IF(T45="","",IF(T45&lt;=4,"Bajo",IF(T45&lt;=8,"Medio",IF(T45&lt;=20,"Alto",IF(T45&lt;=40,"Muy Alto")))))</f>
        <v>Bajo</v>
      </c>
      <c r="V45" s="192" t="s">
        <v>268</v>
      </c>
      <c r="W45" s="158">
        <f t="shared" si="11"/>
        <v>60</v>
      </c>
      <c r="X45" s="158">
        <f t="shared" si="12"/>
        <v>0</v>
      </c>
      <c r="Y45" s="158" t="str">
        <f t="shared" si="13"/>
        <v>Mantener las medidas de control existentes</v>
      </c>
      <c r="Z45" s="158" t="str">
        <f t="shared" si="14"/>
        <v>IV</v>
      </c>
      <c r="AA45" s="160" t="str">
        <f t="shared" si="15"/>
        <v>Aceptable</v>
      </c>
      <c r="AB45" s="143">
        <v>11</v>
      </c>
      <c r="AC45" s="161"/>
      <c r="AD45" s="161"/>
      <c r="AE45" s="143" t="s">
        <v>269</v>
      </c>
      <c r="AF45" s="192" t="s">
        <v>205</v>
      </c>
      <c r="AG45" s="161" t="s">
        <v>270</v>
      </c>
      <c r="AH45" s="161" t="s">
        <v>270</v>
      </c>
      <c r="AI45" s="161" t="s">
        <v>218</v>
      </c>
      <c r="AJ45" s="161" t="s">
        <v>271</v>
      </c>
      <c r="AK45" s="161" t="s">
        <v>242</v>
      </c>
      <c r="AL45" s="217"/>
      <c r="AM45" s="217"/>
      <c r="AN45" s="187"/>
      <c r="AO45" s="182"/>
      <c r="AP45" s="183"/>
      <c r="AQ45" s="182"/>
      <c r="AR45" s="183"/>
      <c r="AS45" s="183"/>
      <c r="AT45" s="184"/>
      <c r="AU45" s="182"/>
      <c r="AV45" s="184"/>
      <c r="AW45" s="184"/>
      <c r="AX45" s="184"/>
      <c r="AY45" s="184"/>
      <c r="AZ45" s="185"/>
      <c r="BA45" s="186"/>
      <c r="BB45" s="186"/>
      <c r="BC45" s="186"/>
      <c r="BD45" s="186"/>
      <c r="BE45" s="186"/>
      <c r="BF45" s="186"/>
      <c r="BG45" s="186"/>
      <c r="BH45" s="186"/>
      <c r="BI45" s="186"/>
    </row>
    <row r="46" spans="1:61" ht="94.5" customHeight="1" x14ac:dyDescent="0.2">
      <c r="A46" s="188"/>
      <c r="B46" s="266"/>
      <c r="C46" s="188"/>
      <c r="D46" s="266"/>
      <c r="E46" s="266"/>
      <c r="F46" s="156" t="s">
        <v>208</v>
      </c>
      <c r="G46" s="156" t="s">
        <v>251</v>
      </c>
      <c r="H46" s="192"/>
      <c r="I46" s="157" t="s">
        <v>365</v>
      </c>
      <c r="J46" s="189" t="s">
        <v>208</v>
      </c>
      <c r="K46" s="192" t="s">
        <v>209</v>
      </c>
      <c r="L46" s="156" t="s">
        <v>252</v>
      </c>
      <c r="M46" s="161" t="s">
        <v>218</v>
      </c>
      <c r="N46" s="161" t="s">
        <v>218</v>
      </c>
      <c r="O46" s="161" t="s">
        <v>218</v>
      </c>
      <c r="P46" s="192" t="s">
        <v>214</v>
      </c>
      <c r="Q46" s="193">
        <f t="shared" si="8"/>
        <v>2</v>
      </c>
      <c r="R46" s="192" t="s">
        <v>215</v>
      </c>
      <c r="S46" s="193">
        <f t="shared" si="9"/>
        <v>3</v>
      </c>
      <c r="T46" s="193">
        <f t="shared" si="10"/>
        <v>6</v>
      </c>
      <c r="U46" s="158" t="s">
        <v>21</v>
      </c>
      <c r="V46" s="192" t="s">
        <v>238</v>
      </c>
      <c r="W46" s="158">
        <f t="shared" si="11"/>
        <v>25</v>
      </c>
      <c r="X46" s="158">
        <f t="shared" si="12"/>
        <v>150</v>
      </c>
      <c r="Y46" s="158" t="str">
        <f t="shared" si="13"/>
        <v>Corregir y adoptar medidas de control de inmediato si NR es igual o mayor a 360 debe suspender las actividades</v>
      </c>
      <c r="Z46" s="158" t="str">
        <f t="shared" si="14"/>
        <v>II</v>
      </c>
      <c r="AA46" s="160" t="str">
        <f t="shared" si="15"/>
        <v>Prioritario</v>
      </c>
      <c r="AB46" s="143">
        <v>4</v>
      </c>
      <c r="AC46" s="161"/>
      <c r="AD46" s="161"/>
      <c r="AE46" s="156" t="s">
        <v>253</v>
      </c>
      <c r="AF46" s="192" t="s">
        <v>205</v>
      </c>
      <c r="AG46" s="161" t="s">
        <v>218</v>
      </c>
      <c r="AH46" s="161" t="s">
        <v>218</v>
      </c>
      <c r="AI46" s="161" t="s">
        <v>218</v>
      </c>
      <c r="AJ46" s="161" t="s">
        <v>254</v>
      </c>
      <c r="AK46" s="161" t="s">
        <v>242</v>
      </c>
      <c r="AL46" s="217"/>
      <c r="AM46" s="217"/>
      <c r="AN46" s="187"/>
      <c r="AO46" s="182"/>
      <c r="AP46" s="183"/>
      <c r="AQ46" s="182"/>
      <c r="AR46" s="183"/>
      <c r="AS46" s="183"/>
      <c r="AT46" s="184"/>
      <c r="AU46" s="182"/>
      <c r="AV46" s="184"/>
      <c r="AW46" s="184"/>
      <c r="AX46" s="184"/>
      <c r="AY46" s="184"/>
      <c r="AZ46" s="185"/>
      <c r="BA46" s="186"/>
      <c r="BB46" s="186"/>
      <c r="BC46" s="186"/>
      <c r="BD46" s="186"/>
      <c r="BE46" s="186"/>
      <c r="BF46" s="186"/>
      <c r="BG46" s="186"/>
      <c r="BH46" s="186"/>
      <c r="BI46" s="186"/>
    </row>
    <row r="47" spans="1:61" ht="93" customHeight="1" x14ac:dyDescent="0.2">
      <c r="A47" s="188"/>
      <c r="B47" s="266"/>
      <c r="C47" s="188"/>
      <c r="D47" s="267"/>
      <c r="E47" s="266"/>
      <c r="F47" s="156" t="s">
        <v>208</v>
      </c>
      <c r="G47" s="156" t="s">
        <v>251</v>
      </c>
      <c r="H47" s="192"/>
      <c r="I47" s="157" t="s">
        <v>366</v>
      </c>
      <c r="J47" s="189" t="s">
        <v>208</v>
      </c>
      <c r="K47" s="192" t="s">
        <v>209</v>
      </c>
      <c r="L47" s="156" t="s">
        <v>255</v>
      </c>
      <c r="M47" s="161" t="s">
        <v>218</v>
      </c>
      <c r="N47" s="161" t="s">
        <v>218</v>
      </c>
      <c r="O47" s="161" t="s">
        <v>218</v>
      </c>
      <c r="P47" s="192" t="s">
        <v>214</v>
      </c>
      <c r="Q47" s="193">
        <f t="shared" si="8"/>
        <v>2</v>
      </c>
      <c r="R47" s="192" t="s">
        <v>215</v>
      </c>
      <c r="S47" s="193">
        <f t="shared" si="9"/>
        <v>3</v>
      </c>
      <c r="T47" s="193">
        <f t="shared" si="10"/>
        <v>6</v>
      </c>
      <c r="U47" s="158" t="s">
        <v>21</v>
      </c>
      <c r="V47" s="192" t="s">
        <v>238</v>
      </c>
      <c r="W47" s="158">
        <f t="shared" si="11"/>
        <v>25</v>
      </c>
      <c r="X47" s="158">
        <f t="shared" si="12"/>
        <v>150</v>
      </c>
      <c r="Y47" s="158" t="str">
        <f t="shared" si="13"/>
        <v>Corregir y adoptar medidas de control de inmediato si NR es igual o mayor a 360 debe suspender las actividades</v>
      </c>
      <c r="Z47" s="158" t="str">
        <f t="shared" si="14"/>
        <v>II</v>
      </c>
      <c r="AA47" s="160" t="str">
        <f t="shared" si="15"/>
        <v>Prioritario</v>
      </c>
      <c r="AB47" s="143">
        <v>4</v>
      </c>
      <c r="AC47" s="161"/>
      <c r="AD47" s="161"/>
      <c r="AE47" s="156" t="s">
        <v>256</v>
      </c>
      <c r="AF47" s="192" t="s">
        <v>205</v>
      </c>
      <c r="AG47" s="161" t="s">
        <v>218</v>
      </c>
      <c r="AH47" s="161" t="s">
        <v>218</v>
      </c>
      <c r="AI47" s="161" t="s">
        <v>218</v>
      </c>
      <c r="AJ47" s="161" t="s">
        <v>257</v>
      </c>
      <c r="AK47" s="161" t="s">
        <v>242</v>
      </c>
      <c r="AL47" s="217"/>
      <c r="AM47" s="217"/>
      <c r="AN47" s="187"/>
      <c r="AO47" s="182"/>
      <c r="AP47" s="183"/>
      <c r="AQ47" s="182"/>
      <c r="AR47" s="183"/>
      <c r="AS47" s="183"/>
      <c r="AT47" s="184"/>
      <c r="AU47" s="182"/>
      <c r="AV47" s="184"/>
      <c r="AW47" s="184"/>
      <c r="AX47" s="184"/>
      <c r="AY47" s="184"/>
      <c r="AZ47" s="185"/>
      <c r="BA47" s="186"/>
      <c r="BB47" s="186"/>
      <c r="BC47" s="186"/>
      <c r="BD47" s="186"/>
      <c r="BE47" s="186"/>
      <c r="BF47" s="186"/>
      <c r="BG47" s="186"/>
      <c r="BH47" s="186"/>
      <c r="BI47" s="186"/>
    </row>
    <row r="48" spans="1:61" s="94" customFormat="1" ht="159" customHeight="1" x14ac:dyDescent="0.25">
      <c r="A48" s="188"/>
      <c r="B48" s="265" t="s">
        <v>367</v>
      </c>
      <c r="C48" s="188"/>
      <c r="D48" s="265" t="s">
        <v>368</v>
      </c>
      <c r="E48" s="265" t="s">
        <v>369</v>
      </c>
      <c r="F48" s="156" t="s">
        <v>205</v>
      </c>
      <c r="G48" s="197" t="s">
        <v>243</v>
      </c>
      <c r="H48" s="192"/>
      <c r="I48" s="197" t="s">
        <v>370</v>
      </c>
      <c r="J48" s="189" t="s">
        <v>208</v>
      </c>
      <c r="K48" s="192" t="s">
        <v>209</v>
      </c>
      <c r="L48" s="156" t="s">
        <v>288</v>
      </c>
      <c r="M48" s="161" t="s">
        <v>218</v>
      </c>
      <c r="N48" s="161" t="s">
        <v>218</v>
      </c>
      <c r="O48" s="157" t="s">
        <v>361</v>
      </c>
      <c r="P48" s="192" t="s">
        <v>214</v>
      </c>
      <c r="Q48" s="193">
        <f>IF(P48="","",IF(P48="BAJO",0,IF(P48="MEDIO",2,IF(P48="ALTO",6,IF(P48="MUY ALTO",10,)))))</f>
        <v>2</v>
      </c>
      <c r="R48" s="192" t="s">
        <v>260</v>
      </c>
      <c r="S48" s="193">
        <f>IF(R48="","",IF(R48="Esporadica",1,IF(R48="Ocasional",2,IF(R48="Frecuente",3,IF(R48="Continua",4,)))))</f>
        <v>4</v>
      </c>
      <c r="T48" s="193">
        <f>IF(Q48="","",IF(Q48=0,0,IF(Q48&gt;=1,+Q48*S48)))</f>
        <v>8</v>
      </c>
      <c r="U48" s="158" t="str">
        <f>IF(T48="","",IF(T48&lt;=4,"Bajo",IF(T48&lt;=8,"Medio",IF(T48&lt;=20,"Alto",IF(T48&lt;=40,"Muy Alto")))))</f>
        <v>Medio</v>
      </c>
      <c r="V48" s="192" t="s">
        <v>238</v>
      </c>
      <c r="W48" s="158">
        <f>IF(V48="","",IF(V48="Leve",10,IF(V48="Grave",25,IF(V48="Muy Grave",60,IF(V48="Mortal o catastrófico",100,)))))</f>
        <v>25</v>
      </c>
      <c r="X48" s="158">
        <f>IF(W48="","",IF(W48=0,"",IF(W48&gt;=1,+W48*T48,)))</f>
        <v>200</v>
      </c>
      <c r="Y48" s="158" t="str">
        <f>IF(X48="","",IF(X48&lt;=20,"Mantener las medidas de control existentes",IF(X48&lt;=120,"Mejorar si es posible justificar la intervención y su rentabilidad.",IF(X48&lt;=500,"Corregir y adoptar medidas de control de inmediato si NR es igual o mayor a 360 debe suspender las actividades",IF(X48&lt;=4000,"Situación crítica Suspender actividades hasta que el riesgo sea controlado",)))))</f>
        <v>Corregir y adoptar medidas de control de inmediato si NR es igual o mayor a 360 debe suspender las actividades</v>
      </c>
      <c r="Z48" s="158" t="str">
        <f>IF(X48="","",IF(X48&lt;=20,"IV",IF(X48&lt;=120,"III",IF(X48&lt;=500,"II",IF(X48&lt;=4000,"I",)))))</f>
        <v>II</v>
      </c>
      <c r="AA48" s="160" t="str">
        <f>IF(Z48="","",IF(Z48="I","No Aceptable",IF(Z48="II","Prioritario",IF(Z48="III","Mejorable",IF(Z48="IV","Aceptable",)))))</f>
        <v>Prioritario</v>
      </c>
      <c r="AB48" s="161">
        <v>2</v>
      </c>
      <c r="AC48" s="161"/>
      <c r="AD48" s="161"/>
      <c r="AE48" s="170" t="s">
        <v>290</v>
      </c>
      <c r="AF48" s="192" t="s">
        <v>205</v>
      </c>
      <c r="AG48" s="161" t="s">
        <v>218</v>
      </c>
      <c r="AH48" s="161" t="s">
        <v>218</v>
      </c>
      <c r="AI48" s="161" t="s">
        <v>218</v>
      </c>
      <c r="AJ48" s="161" t="s">
        <v>363</v>
      </c>
      <c r="AK48" s="161" t="s">
        <v>242</v>
      </c>
      <c r="AL48" s="161"/>
      <c r="AM48" s="161"/>
      <c r="AN48" s="162"/>
      <c r="AO48" s="192"/>
      <c r="AP48" s="193"/>
      <c r="AQ48" s="192"/>
      <c r="AR48" s="193"/>
      <c r="AS48" s="193"/>
      <c r="AT48" s="158"/>
      <c r="AU48" s="192"/>
      <c r="AV48" s="158"/>
      <c r="AW48" s="158"/>
      <c r="AX48" s="158"/>
      <c r="AY48" s="158"/>
      <c r="AZ48" s="160"/>
      <c r="BA48" s="163"/>
      <c r="BB48" s="163"/>
      <c r="BC48" s="163"/>
      <c r="BD48" s="163"/>
      <c r="BE48" s="163"/>
      <c r="BF48" s="163"/>
      <c r="BG48" s="163"/>
      <c r="BH48" s="163"/>
      <c r="BI48" s="163"/>
    </row>
    <row r="49" spans="1:61" s="94" customFormat="1" ht="111.75" customHeight="1" x14ac:dyDescent="0.25">
      <c r="A49" s="188"/>
      <c r="B49" s="266"/>
      <c r="C49" s="188"/>
      <c r="D49" s="266"/>
      <c r="E49" s="266"/>
      <c r="F49" s="156" t="s">
        <v>205</v>
      </c>
      <c r="G49" s="172" t="s">
        <v>234</v>
      </c>
      <c r="H49" s="192"/>
      <c r="I49" s="172" t="s">
        <v>586</v>
      </c>
      <c r="J49" s="189" t="s">
        <v>208</v>
      </c>
      <c r="K49" s="192" t="s">
        <v>209</v>
      </c>
      <c r="L49" s="156" t="s">
        <v>274</v>
      </c>
      <c r="M49" s="161" t="s">
        <v>371</v>
      </c>
      <c r="N49" s="161" t="s">
        <v>218</v>
      </c>
      <c r="O49" s="161" t="s">
        <v>355</v>
      </c>
      <c r="P49" s="192" t="s">
        <v>214</v>
      </c>
      <c r="Q49" s="193">
        <f>IF(P49="","",IF(P49="BAJO",0,IF(P49="MEDIO",2,IF(P49="ALTO",6,IF(P49="MUY ALTO",10,)))))</f>
        <v>2</v>
      </c>
      <c r="R49" s="192" t="s">
        <v>260</v>
      </c>
      <c r="S49" s="193">
        <f>IF(R49="","",IF(R49="Esporadica",1,IF(R49="Ocasional",2,IF(R49="Frecuente",3,IF(R49="Continua",4,)))))</f>
        <v>4</v>
      </c>
      <c r="T49" s="193">
        <f>IF(Q49="","",IF(Q49=0,0,IF(Q49&gt;=1,+Q49*S49)))</f>
        <v>8</v>
      </c>
      <c r="U49" s="158" t="str">
        <f>IF(T49="","",IF(T49&lt;=4,"Bajo",IF(T49&lt;=8,"Medio",IF(T49&lt;=20,"Alto",IF(T49&lt;=40,"Muy Alto")))))</f>
        <v>Medio</v>
      </c>
      <c r="V49" s="192" t="s">
        <v>238</v>
      </c>
      <c r="W49" s="158">
        <f>IF(V49="","",IF(V49="Leve",10,IF(V49="Grave",25,IF(V49="Muy Grave",60,IF(V49="Mortal o catastrófico",100,)))))</f>
        <v>25</v>
      </c>
      <c r="X49" s="158">
        <f>IF(W49="","",IF(W49=0,"",IF(W49&gt;=1,+W49*T49,)))</f>
        <v>200</v>
      </c>
      <c r="Y49" s="158" t="str">
        <f>IF(X49="","",IF(X49&lt;=20,"Mantener las medidas de control existentes",IF(X49&lt;=120,"Mejorar si es posible justificar la intervención y su rentabilidad.",IF(X49&lt;=500,"Corregir y adoptar medidas de control de inmediato si NR es igual o mayor a 360 debe suspender las actividades",IF(X49&lt;=4000,"Situación crítica Suspender actividades hasta que el riesgo sea controlado",)))))</f>
        <v>Corregir y adoptar medidas de control de inmediato si NR es igual o mayor a 360 debe suspender las actividades</v>
      </c>
      <c r="Z49" s="158" t="str">
        <f>IF(X49="","",IF(X49&lt;=20,"IV",IF(X49&lt;=120,"III",IF(X49&lt;=500,"II",IF(X49&lt;=4000,"I",)))))</f>
        <v>II</v>
      </c>
      <c r="AA49" s="160" t="str">
        <f>IF(Z49="","",IF(Z49="I","No Aceptable",IF(Z49="II","Prioritario",IF(Z49="III","Mejorable",IF(Z49="IV","Aceptable",)))))</f>
        <v>Prioritario</v>
      </c>
      <c r="AB49" s="161">
        <v>2</v>
      </c>
      <c r="AC49" s="161"/>
      <c r="AD49" s="161"/>
      <c r="AE49" s="170" t="s">
        <v>356</v>
      </c>
      <c r="AF49" s="192" t="s">
        <v>205</v>
      </c>
      <c r="AG49" s="161" t="s">
        <v>218</v>
      </c>
      <c r="AH49" s="161" t="s">
        <v>218</v>
      </c>
      <c r="AI49" s="161" t="s">
        <v>357</v>
      </c>
      <c r="AJ49" s="161" t="s">
        <v>372</v>
      </c>
      <c r="AK49" s="161" t="s">
        <v>242</v>
      </c>
      <c r="AL49" s="161"/>
      <c r="AM49" s="161"/>
      <c r="AN49" s="162"/>
      <c r="AO49" s="192"/>
      <c r="AP49" s="193"/>
      <c r="AQ49" s="192"/>
      <c r="AR49" s="193"/>
      <c r="AS49" s="193"/>
      <c r="AT49" s="158"/>
      <c r="AU49" s="192"/>
      <c r="AV49" s="158"/>
      <c r="AW49" s="158"/>
      <c r="AX49" s="158"/>
      <c r="AY49" s="158"/>
      <c r="AZ49" s="160"/>
      <c r="BA49" s="163"/>
      <c r="BB49" s="163"/>
      <c r="BC49" s="163"/>
      <c r="BD49" s="163"/>
      <c r="BE49" s="163"/>
      <c r="BF49" s="163"/>
      <c r="BG49" s="163"/>
      <c r="BH49" s="163"/>
      <c r="BI49" s="163"/>
    </row>
    <row r="50" spans="1:61" s="94" customFormat="1" ht="126" customHeight="1" x14ac:dyDescent="0.25">
      <c r="A50" s="188"/>
      <c r="B50" s="266"/>
      <c r="C50" s="188"/>
      <c r="D50" s="266"/>
      <c r="E50" s="266"/>
      <c r="F50" s="156" t="s">
        <v>205</v>
      </c>
      <c r="G50" s="156" t="s">
        <v>251</v>
      </c>
      <c r="H50" s="192"/>
      <c r="I50" s="156" t="s">
        <v>373</v>
      </c>
      <c r="J50" s="189" t="s">
        <v>208</v>
      </c>
      <c r="K50" s="192" t="s">
        <v>209</v>
      </c>
      <c r="L50" s="156" t="s">
        <v>258</v>
      </c>
      <c r="M50" s="156" t="s">
        <v>374</v>
      </c>
      <c r="N50" s="143" t="s">
        <v>218</v>
      </c>
      <c r="O50" s="143" t="s">
        <v>218</v>
      </c>
      <c r="P50" s="192" t="s">
        <v>214</v>
      </c>
      <c r="Q50" s="193">
        <f t="shared" ref="Q50:Q113" si="16">IF(P50="","",IF(P50="BAJO",0,IF(P50="MEDIO",2,IF(P50="ALTO",6,IF(P50="MUY ALTO",10,)))))</f>
        <v>2</v>
      </c>
      <c r="R50" s="192" t="s">
        <v>215</v>
      </c>
      <c r="S50" s="193">
        <f t="shared" ref="S50:S67" si="17">IF(R50="","",IF(R50="Esporadica",1,IF(R50="Ocasional",2,IF(R50="Frecuente",3,IF(R50="Continua",4,)))))</f>
        <v>3</v>
      </c>
      <c r="T50" s="193">
        <f t="shared" ref="T50:T67" si="18">IF(Q50="","",IF(Q50=0,0,IF(Q50&gt;=1,+Q50*S50)))</f>
        <v>6</v>
      </c>
      <c r="U50" s="158" t="str">
        <f>IF(T50="","",IF(T50&lt;=4,"Bajo",IF(T50&lt;=8,"Medio",IF(T50&lt;=20,"Alto",IF(T50&lt;=40,"Muy Alto")))))</f>
        <v>Medio</v>
      </c>
      <c r="V50" s="192" t="s">
        <v>238</v>
      </c>
      <c r="W50" s="158">
        <f t="shared" ref="W50:W67" si="19">IF(V50="","",IF(V50="Leve",10,IF(V50="Grave",25,IF(V50="Muy Grave",60,IF(V50="Mortal o catastrófico",100,)))))</f>
        <v>25</v>
      </c>
      <c r="X50" s="158">
        <f t="shared" ref="X50:X67" si="20">IF(W50="","",IF(W50=0,"",IF(W50&gt;=1,+W50*T50,)))</f>
        <v>150</v>
      </c>
      <c r="Y50" s="158" t="str">
        <f t="shared" ref="Y50:Y67" si="21">IF(X50="","",IF(X50&lt;=20,"Mantener las medidas de control existentes",IF(X50&lt;=120,"Mejorar si es posible justificar la intervención y su rentabilidad.",IF(X50&lt;=500,"Corregir y adoptar medidas de control de inmediato si NR es igual o mayor a 360 debe suspender las actividades",IF(X50&lt;=4000,"Situación crítica Suspender actividades hasta que el riesgo sea controlado",)))))</f>
        <v>Corregir y adoptar medidas de control de inmediato si NR es igual o mayor a 360 debe suspender las actividades</v>
      </c>
      <c r="Z50" s="158" t="str">
        <f t="shared" ref="Z50:Z67" si="22">IF(X50="","",IF(X50&lt;=20,"IV",IF(X50&lt;=120,"III",IF(X50&lt;=500,"II",IF(X50&lt;=4000,"I",)))))</f>
        <v>II</v>
      </c>
      <c r="AA50" s="160" t="str">
        <f t="shared" ref="AA50:AA67" si="23">IF(Z50="","",IF(Z50="I","No Aceptable",IF(Z50="II","Prioritario",IF(Z50="III","Mejorable",IF(Z50="IV","Aceptable",)))))</f>
        <v>Prioritario</v>
      </c>
      <c r="AB50" s="161">
        <v>2</v>
      </c>
      <c r="AC50" s="161"/>
      <c r="AD50" s="161"/>
      <c r="AE50" s="157" t="s">
        <v>261</v>
      </c>
      <c r="AF50" s="156" t="s">
        <v>205</v>
      </c>
      <c r="AG50" s="143" t="s">
        <v>270</v>
      </c>
      <c r="AH50" s="143" t="s">
        <v>270</v>
      </c>
      <c r="AI50" s="156" t="s">
        <v>375</v>
      </c>
      <c r="AJ50" s="161" t="s">
        <v>376</v>
      </c>
      <c r="AK50" s="143" t="s">
        <v>242</v>
      </c>
      <c r="AL50" s="161"/>
      <c r="AM50" s="161"/>
      <c r="AN50" s="162"/>
      <c r="AO50" s="192"/>
      <c r="AP50" s="193"/>
      <c r="AQ50" s="192"/>
      <c r="AR50" s="193"/>
      <c r="AS50" s="193"/>
      <c r="AT50" s="158"/>
      <c r="AU50" s="192"/>
      <c r="AV50" s="158"/>
      <c r="AW50" s="158"/>
      <c r="AX50" s="158"/>
      <c r="AY50" s="158"/>
      <c r="AZ50" s="160"/>
      <c r="BA50" s="163"/>
      <c r="BB50" s="163"/>
      <c r="BC50" s="163"/>
      <c r="BD50" s="163"/>
      <c r="BE50" s="163"/>
      <c r="BF50" s="163"/>
      <c r="BG50" s="163"/>
      <c r="BH50" s="163"/>
      <c r="BI50" s="163"/>
    </row>
    <row r="51" spans="1:61" ht="83.25" customHeight="1" x14ac:dyDescent="0.2">
      <c r="A51" s="188"/>
      <c r="B51" s="267"/>
      <c r="C51" s="188"/>
      <c r="D51" s="267"/>
      <c r="E51" s="267"/>
      <c r="F51" s="192" t="s">
        <v>205</v>
      </c>
      <c r="G51" s="192" t="s">
        <v>280</v>
      </c>
      <c r="H51" s="192"/>
      <c r="I51" s="192" t="s">
        <v>281</v>
      </c>
      <c r="J51" s="189" t="s">
        <v>208</v>
      </c>
      <c r="K51" s="192" t="s">
        <v>227</v>
      </c>
      <c r="L51" s="156" t="s">
        <v>282</v>
      </c>
      <c r="M51" s="161" t="s">
        <v>359</v>
      </c>
      <c r="N51" s="161" t="s">
        <v>218</v>
      </c>
      <c r="O51" s="161" t="s">
        <v>218</v>
      </c>
      <c r="P51" s="192" t="s">
        <v>214</v>
      </c>
      <c r="Q51" s="193">
        <f t="shared" si="16"/>
        <v>2</v>
      </c>
      <c r="R51" s="192" t="s">
        <v>260</v>
      </c>
      <c r="S51" s="193">
        <f t="shared" si="17"/>
        <v>4</v>
      </c>
      <c r="T51" s="193">
        <f t="shared" si="18"/>
        <v>8</v>
      </c>
      <c r="U51" s="158" t="s">
        <v>21</v>
      </c>
      <c r="V51" s="192" t="s">
        <v>216</v>
      </c>
      <c r="W51" s="158">
        <f t="shared" si="19"/>
        <v>10</v>
      </c>
      <c r="X51" s="158">
        <f t="shared" si="20"/>
        <v>80</v>
      </c>
      <c r="Y51" s="158" t="str">
        <f t="shared" si="21"/>
        <v>Mejorar si es posible justificar la intervención y su rentabilidad.</v>
      </c>
      <c r="Z51" s="158" t="str">
        <f t="shared" si="22"/>
        <v>III</v>
      </c>
      <c r="AA51" s="160" t="str">
        <f t="shared" si="23"/>
        <v>Mejorable</v>
      </c>
      <c r="AB51" s="161">
        <v>2</v>
      </c>
      <c r="AC51" s="161"/>
      <c r="AD51" s="161"/>
      <c r="AE51" s="170" t="s">
        <v>314</v>
      </c>
      <c r="AF51" s="192" t="s">
        <v>205</v>
      </c>
      <c r="AG51" s="161" t="s">
        <v>218</v>
      </c>
      <c r="AH51" s="161" t="s">
        <v>218</v>
      </c>
      <c r="AI51" s="161" t="s">
        <v>285</v>
      </c>
      <c r="AJ51" s="161" t="s">
        <v>286</v>
      </c>
      <c r="AK51" s="161" t="s">
        <v>242</v>
      </c>
      <c r="AL51" s="217"/>
      <c r="AM51" s="217"/>
      <c r="AN51" s="187"/>
      <c r="AO51" s="182"/>
      <c r="AP51" s="183"/>
      <c r="AQ51" s="182"/>
      <c r="AR51" s="183"/>
      <c r="AS51" s="183"/>
      <c r="AT51" s="184"/>
      <c r="AU51" s="182"/>
      <c r="AV51" s="184"/>
      <c r="AW51" s="184"/>
      <c r="AX51" s="184"/>
      <c r="AY51" s="184"/>
      <c r="AZ51" s="185"/>
      <c r="BA51" s="186"/>
      <c r="BB51" s="186"/>
      <c r="BC51" s="186"/>
      <c r="BD51" s="186"/>
      <c r="BE51" s="186"/>
      <c r="BF51" s="186"/>
      <c r="BG51" s="186"/>
      <c r="BH51" s="186"/>
      <c r="BI51" s="186"/>
    </row>
    <row r="52" spans="1:61" ht="81" customHeight="1" x14ac:dyDescent="0.2">
      <c r="A52" s="188"/>
      <c r="B52" s="265" t="s">
        <v>377</v>
      </c>
      <c r="C52" s="188"/>
      <c r="D52" s="265" t="s">
        <v>378</v>
      </c>
      <c r="E52" s="265" t="s">
        <v>379</v>
      </c>
      <c r="F52" s="143" t="s">
        <v>205</v>
      </c>
      <c r="G52" s="156" t="s">
        <v>234</v>
      </c>
      <c r="H52" s="126"/>
      <c r="I52" s="172" t="s">
        <v>380</v>
      </c>
      <c r="J52" s="189" t="s">
        <v>208</v>
      </c>
      <c r="K52" s="192" t="s">
        <v>209</v>
      </c>
      <c r="L52" s="156" t="s">
        <v>274</v>
      </c>
      <c r="M52" s="161" t="s">
        <v>218</v>
      </c>
      <c r="N52" s="161" t="s">
        <v>218</v>
      </c>
      <c r="O52" s="161" t="s">
        <v>355</v>
      </c>
      <c r="P52" s="192" t="s">
        <v>214</v>
      </c>
      <c r="Q52" s="193">
        <f t="shared" si="16"/>
        <v>2</v>
      </c>
      <c r="R52" s="192" t="s">
        <v>260</v>
      </c>
      <c r="S52" s="193">
        <f t="shared" si="17"/>
        <v>4</v>
      </c>
      <c r="T52" s="193">
        <f t="shared" si="18"/>
        <v>8</v>
      </c>
      <c r="U52" s="158" t="str">
        <f>IF(T52="","",IF(T52&lt;=4,"Bajo",IF(T52&lt;=8,"Medio",IF(T52&lt;=20,"Alto",IF(T52&lt;=40,"Muy Alto")))))</f>
        <v>Medio</v>
      </c>
      <c r="V52" s="192" t="s">
        <v>238</v>
      </c>
      <c r="W52" s="158">
        <f t="shared" si="19"/>
        <v>25</v>
      </c>
      <c r="X52" s="158">
        <f t="shared" si="20"/>
        <v>200</v>
      </c>
      <c r="Y52" s="158" t="str">
        <f t="shared" si="21"/>
        <v>Corregir y adoptar medidas de control de inmediato si NR es igual o mayor a 360 debe suspender las actividades</v>
      </c>
      <c r="Z52" s="158" t="str">
        <f t="shared" si="22"/>
        <v>II</v>
      </c>
      <c r="AA52" s="160" t="str">
        <f t="shared" si="23"/>
        <v>Prioritario</v>
      </c>
      <c r="AB52" s="161">
        <v>1</v>
      </c>
      <c r="AC52" s="161"/>
      <c r="AD52" s="161"/>
      <c r="AE52" s="170" t="s">
        <v>356</v>
      </c>
      <c r="AF52" s="192" t="s">
        <v>205</v>
      </c>
      <c r="AG52" s="161" t="s">
        <v>218</v>
      </c>
      <c r="AH52" s="161" t="s">
        <v>218</v>
      </c>
      <c r="AI52" s="161" t="s">
        <v>218</v>
      </c>
      <c r="AJ52" s="161" t="s">
        <v>372</v>
      </c>
      <c r="AK52" s="161" t="s">
        <v>242</v>
      </c>
      <c r="AL52" s="217"/>
      <c r="AM52" s="217"/>
      <c r="AN52" s="187"/>
      <c r="AO52" s="182"/>
      <c r="AP52" s="183"/>
      <c r="AQ52" s="182"/>
      <c r="AR52" s="183"/>
      <c r="AS52" s="183"/>
      <c r="AT52" s="184"/>
      <c r="AU52" s="182"/>
      <c r="AV52" s="184"/>
      <c r="AW52" s="184"/>
      <c r="AX52" s="184"/>
      <c r="AY52" s="184"/>
      <c r="AZ52" s="185"/>
      <c r="BA52" s="186"/>
      <c r="BB52" s="186"/>
      <c r="BC52" s="186"/>
      <c r="BD52" s="186"/>
      <c r="BE52" s="186"/>
      <c r="BF52" s="186"/>
      <c r="BG52" s="186"/>
      <c r="BH52" s="186"/>
      <c r="BI52" s="186"/>
    </row>
    <row r="53" spans="1:61" s="164" customFormat="1" ht="78.75" customHeight="1" x14ac:dyDescent="0.25">
      <c r="A53" s="188"/>
      <c r="B53" s="266"/>
      <c r="C53" s="188"/>
      <c r="D53" s="266"/>
      <c r="E53" s="266"/>
      <c r="F53" s="156" t="s">
        <v>205</v>
      </c>
      <c r="G53" s="156" t="s">
        <v>206</v>
      </c>
      <c r="H53" s="192"/>
      <c r="I53" s="157" t="s">
        <v>381</v>
      </c>
      <c r="J53" s="189" t="s">
        <v>208</v>
      </c>
      <c r="K53" s="192" t="s">
        <v>209</v>
      </c>
      <c r="L53" s="156" t="s">
        <v>382</v>
      </c>
      <c r="M53" s="156" t="s">
        <v>218</v>
      </c>
      <c r="N53" s="156" t="s">
        <v>218</v>
      </c>
      <c r="O53" s="156" t="s">
        <v>383</v>
      </c>
      <c r="P53" s="192" t="s">
        <v>214</v>
      </c>
      <c r="Q53" s="193">
        <f t="shared" si="16"/>
        <v>2</v>
      </c>
      <c r="R53" s="192" t="s">
        <v>260</v>
      </c>
      <c r="S53" s="193">
        <f t="shared" si="17"/>
        <v>4</v>
      </c>
      <c r="T53" s="193">
        <f t="shared" si="18"/>
        <v>8</v>
      </c>
      <c r="U53" s="158" t="str">
        <f>IF(T53="","",IF(T53&lt;=4,"Bajo",IF(T53&lt;=8,"Medio",IF(T53&lt;=20,"Alto",IF(T53&lt;=40,"Muy Alto")))))</f>
        <v>Medio</v>
      </c>
      <c r="V53" s="192" t="s">
        <v>216</v>
      </c>
      <c r="W53" s="158">
        <f t="shared" si="19"/>
        <v>10</v>
      </c>
      <c r="X53" s="158">
        <f t="shared" si="20"/>
        <v>80</v>
      </c>
      <c r="Y53" s="158" t="str">
        <f t="shared" si="21"/>
        <v>Mejorar si es posible justificar la intervención y su rentabilidad.</v>
      </c>
      <c r="Z53" s="158" t="str">
        <f t="shared" si="22"/>
        <v>III</v>
      </c>
      <c r="AA53" s="160" t="str">
        <f t="shared" si="23"/>
        <v>Mejorable</v>
      </c>
      <c r="AB53" s="161">
        <v>1</v>
      </c>
      <c r="AC53" s="161"/>
      <c r="AD53" s="161"/>
      <c r="AE53" s="156" t="s">
        <v>384</v>
      </c>
      <c r="AF53" s="156" t="s">
        <v>205</v>
      </c>
      <c r="AG53" s="156" t="s">
        <v>218</v>
      </c>
      <c r="AH53" s="156" t="s">
        <v>218</v>
      </c>
      <c r="AI53" s="156" t="s">
        <v>218</v>
      </c>
      <c r="AJ53" s="156" t="s">
        <v>385</v>
      </c>
      <c r="AK53" s="156" t="s">
        <v>386</v>
      </c>
      <c r="AL53" s="161"/>
      <c r="AM53" s="161"/>
      <c r="AN53" s="162"/>
      <c r="AO53" s="192"/>
      <c r="AP53" s="193"/>
      <c r="AQ53" s="192"/>
      <c r="AR53" s="193"/>
      <c r="AS53" s="193"/>
      <c r="AT53" s="158"/>
      <c r="AU53" s="192"/>
      <c r="AV53" s="158"/>
      <c r="AW53" s="158"/>
      <c r="AX53" s="158"/>
      <c r="AY53" s="158"/>
      <c r="AZ53" s="160"/>
      <c r="BA53" s="163"/>
      <c r="BB53" s="163"/>
      <c r="BC53" s="163"/>
      <c r="BD53" s="163"/>
      <c r="BE53" s="163"/>
      <c r="BF53" s="163"/>
      <c r="BG53" s="163"/>
      <c r="BH53" s="163"/>
      <c r="BI53" s="163"/>
    </row>
    <row r="54" spans="1:61" s="164" customFormat="1" ht="68.25" customHeight="1" x14ac:dyDescent="0.25">
      <c r="A54" s="188"/>
      <c r="B54" s="266"/>
      <c r="C54" s="188"/>
      <c r="D54" s="266"/>
      <c r="E54" s="266"/>
      <c r="F54" s="156" t="s">
        <v>205</v>
      </c>
      <c r="G54" s="156" t="s">
        <v>280</v>
      </c>
      <c r="H54" s="192"/>
      <c r="I54" s="157" t="s">
        <v>387</v>
      </c>
      <c r="J54" s="189" t="s">
        <v>208</v>
      </c>
      <c r="K54" s="192" t="s">
        <v>209</v>
      </c>
      <c r="L54" s="156" t="s">
        <v>388</v>
      </c>
      <c r="M54" s="156" t="s">
        <v>389</v>
      </c>
      <c r="N54" s="156" t="s">
        <v>218</v>
      </c>
      <c r="O54" s="156" t="s">
        <v>390</v>
      </c>
      <c r="P54" s="192" t="s">
        <v>247</v>
      </c>
      <c r="Q54" s="193">
        <f t="shared" si="16"/>
        <v>0</v>
      </c>
      <c r="R54" s="192" t="s">
        <v>215</v>
      </c>
      <c r="S54" s="193">
        <f t="shared" si="17"/>
        <v>3</v>
      </c>
      <c r="T54" s="193">
        <f t="shared" si="18"/>
        <v>0</v>
      </c>
      <c r="U54" s="158" t="str">
        <f>IF(T54="","",IF(T54&lt;=4,"Bajo",IF(T54&lt;=8,"Medio",IF(T54&lt;=20,"Alto",IF(T54&lt;=40,"Muy Alto")))))</f>
        <v>Bajo</v>
      </c>
      <c r="V54" s="192" t="s">
        <v>238</v>
      </c>
      <c r="W54" s="158">
        <f t="shared" si="19"/>
        <v>25</v>
      </c>
      <c r="X54" s="158">
        <f t="shared" si="20"/>
        <v>0</v>
      </c>
      <c r="Y54" s="158" t="str">
        <f t="shared" si="21"/>
        <v>Mantener las medidas de control existentes</v>
      </c>
      <c r="Z54" s="158" t="str">
        <f t="shared" si="22"/>
        <v>IV</v>
      </c>
      <c r="AA54" s="160" t="str">
        <f t="shared" si="23"/>
        <v>Aceptable</v>
      </c>
      <c r="AB54" s="161">
        <v>1</v>
      </c>
      <c r="AC54" s="161"/>
      <c r="AD54" s="161"/>
      <c r="AE54" s="156" t="s">
        <v>391</v>
      </c>
      <c r="AF54" s="156" t="s">
        <v>205</v>
      </c>
      <c r="AG54" s="156" t="s">
        <v>218</v>
      </c>
      <c r="AH54" s="156" t="s">
        <v>218</v>
      </c>
      <c r="AI54" s="156" t="s">
        <v>218</v>
      </c>
      <c r="AJ54" s="156" t="s">
        <v>385</v>
      </c>
      <c r="AK54" s="156" t="s">
        <v>386</v>
      </c>
      <c r="AL54" s="161"/>
      <c r="AM54" s="161"/>
      <c r="AN54" s="162"/>
      <c r="AO54" s="192"/>
      <c r="AP54" s="193"/>
      <c r="AQ54" s="192"/>
      <c r="AR54" s="193"/>
      <c r="AS54" s="193"/>
      <c r="AT54" s="158"/>
      <c r="AU54" s="192"/>
      <c r="AV54" s="158"/>
      <c r="AW54" s="158"/>
      <c r="AX54" s="158"/>
      <c r="AY54" s="158"/>
      <c r="AZ54" s="160"/>
      <c r="BA54" s="163"/>
      <c r="BB54" s="163"/>
      <c r="BC54" s="163"/>
      <c r="BD54" s="163"/>
      <c r="BE54" s="163"/>
      <c r="BF54" s="163"/>
      <c r="BG54" s="163"/>
      <c r="BH54" s="163"/>
      <c r="BI54" s="163"/>
    </row>
    <row r="55" spans="1:61" ht="153" customHeight="1" x14ac:dyDescent="0.2">
      <c r="A55" s="188"/>
      <c r="B55" s="266"/>
      <c r="C55" s="188"/>
      <c r="D55" s="266"/>
      <c r="E55" s="266"/>
      <c r="F55" s="156" t="s">
        <v>205</v>
      </c>
      <c r="G55" s="156" t="s">
        <v>243</v>
      </c>
      <c r="H55" s="126"/>
      <c r="I55" s="192" t="s">
        <v>392</v>
      </c>
      <c r="J55" s="189" t="s">
        <v>208</v>
      </c>
      <c r="K55" s="192" t="s">
        <v>209</v>
      </c>
      <c r="L55" s="156" t="s">
        <v>288</v>
      </c>
      <c r="M55" s="161" t="s">
        <v>218</v>
      </c>
      <c r="N55" s="161" t="s">
        <v>218</v>
      </c>
      <c r="O55" s="157" t="s">
        <v>361</v>
      </c>
      <c r="P55" s="192" t="s">
        <v>362</v>
      </c>
      <c r="Q55" s="193">
        <f t="shared" si="16"/>
        <v>6</v>
      </c>
      <c r="R55" s="192" t="s">
        <v>260</v>
      </c>
      <c r="S55" s="193">
        <f t="shared" si="17"/>
        <v>4</v>
      </c>
      <c r="T55" s="193">
        <f t="shared" si="18"/>
        <v>24</v>
      </c>
      <c r="U55" s="158" t="str">
        <f>IF(T55="","",IF(T55&lt;=4,"Bajo",IF(T55&lt;=8,"Medio",IF(T55&lt;=20,"Alto",IF(T55&lt;=40,"Muy Alto")))))</f>
        <v>Muy Alto</v>
      </c>
      <c r="V55" s="192" t="s">
        <v>216</v>
      </c>
      <c r="W55" s="158">
        <f t="shared" si="19"/>
        <v>10</v>
      </c>
      <c r="X55" s="158">
        <f t="shared" si="20"/>
        <v>240</v>
      </c>
      <c r="Y55" s="158" t="str">
        <f t="shared" si="21"/>
        <v>Corregir y adoptar medidas de control de inmediato si NR es igual o mayor a 360 debe suspender las actividades</v>
      </c>
      <c r="Z55" s="158" t="str">
        <f t="shared" si="22"/>
        <v>II</v>
      </c>
      <c r="AA55" s="160" t="str">
        <f t="shared" si="23"/>
        <v>Prioritario</v>
      </c>
      <c r="AB55" s="161">
        <v>1</v>
      </c>
      <c r="AC55" s="161"/>
      <c r="AD55" s="161"/>
      <c r="AE55" s="170" t="s">
        <v>290</v>
      </c>
      <c r="AF55" s="192" t="s">
        <v>205</v>
      </c>
      <c r="AG55" s="161" t="s">
        <v>218</v>
      </c>
      <c r="AH55" s="161" t="s">
        <v>218</v>
      </c>
      <c r="AI55" s="161" t="s">
        <v>218</v>
      </c>
      <c r="AJ55" s="161" t="s">
        <v>363</v>
      </c>
      <c r="AK55" s="161" t="s">
        <v>242</v>
      </c>
      <c r="AL55" s="217"/>
      <c r="AM55" s="217"/>
      <c r="AN55" s="187"/>
      <c r="AO55" s="182"/>
      <c r="AP55" s="183"/>
      <c r="AQ55" s="182"/>
      <c r="AR55" s="183"/>
      <c r="AS55" s="183"/>
      <c r="AT55" s="184"/>
      <c r="AU55" s="182"/>
      <c r="AV55" s="184"/>
      <c r="AW55" s="184"/>
      <c r="AX55" s="184"/>
      <c r="AY55" s="184"/>
      <c r="AZ55" s="185"/>
      <c r="BA55" s="186"/>
      <c r="BB55" s="186"/>
      <c r="BC55" s="186"/>
      <c r="BD55" s="186"/>
      <c r="BE55" s="186"/>
      <c r="BF55" s="186"/>
      <c r="BG55" s="186"/>
      <c r="BH55" s="186"/>
      <c r="BI55" s="186"/>
    </row>
    <row r="56" spans="1:61" s="55" customFormat="1" ht="60" customHeight="1" x14ac:dyDescent="0.2">
      <c r="A56" s="188"/>
      <c r="B56" s="266"/>
      <c r="C56" s="188"/>
      <c r="D56" s="266"/>
      <c r="E56" s="266"/>
      <c r="F56" s="156" t="s">
        <v>205</v>
      </c>
      <c r="G56" s="174" t="s">
        <v>251</v>
      </c>
      <c r="H56" s="182"/>
      <c r="I56" s="174" t="s">
        <v>393</v>
      </c>
      <c r="J56" s="189" t="s">
        <v>208</v>
      </c>
      <c r="K56" s="192" t="s">
        <v>209</v>
      </c>
      <c r="L56" s="156" t="s">
        <v>252</v>
      </c>
      <c r="M56" s="175" t="s">
        <v>394</v>
      </c>
      <c r="N56" s="161" t="s">
        <v>218</v>
      </c>
      <c r="O56" s="161" t="s">
        <v>218</v>
      </c>
      <c r="P56" s="192" t="s">
        <v>214</v>
      </c>
      <c r="Q56" s="193">
        <f t="shared" si="16"/>
        <v>2</v>
      </c>
      <c r="R56" s="192" t="s">
        <v>260</v>
      </c>
      <c r="S56" s="193">
        <f t="shared" si="17"/>
        <v>4</v>
      </c>
      <c r="T56" s="193">
        <f t="shared" si="18"/>
        <v>8</v>
      </c>
      <c r="U56" s="158" t="s">
        <v>21</v>
      </c>
      <c r="V56" s="192" t="s">
        <v>238</v>
      </c>
      <c r="W56" s="158">
        <f t="shared" si="19"/>
        <v>25</v>
      </c>
      <c r="X56" s="158">
        <f t="shared" si="20"/>
        <v>200</v>
      </c>
      <c r="Y56" s="158" t="str">
        <f t="shared" si="21"/>
        <v>Corregir y adoptar medidas de control de inmediato si NR es igual o mayor a 360 debe suspender las actividades</v>
      </c>
      <c r="Z56" s="158" t="str">
        <f t="shared" si="22"/>
        <v>II</v>
      </c>
      <c r="AA56" s="160" t="str">
        <f t="shared" si="23"/>
        <v>Prioritario</v>
      </c>
      <c r="AB56" s="143">
        <v>1</v>
      </c>
      <c r="AC56" s="161"/>
      <c r="AD56" s="161"/>
      <c r="AE56" s="156" t="s">
        <v>395</v>
      </c>
      <c r="AF56" s="192" t="s">
        <v>205</v>
      </c>
      <c r="AG56" s="161" t="s">
        <v>218</v>
      </c>
      <c r="AH56" s="161" t="s">
        <v>218</v>
      </c>
      <c r="AI56" s="161" t="s">
        <v>218</v>
      </c>
      <c r="AJ56" s="161" t="s">
        <v>396</v>
      </c>
      <c r="AK56" s="161" t="s">
        <v>242</v>
      </c>
      <c r="AL56" s="125"/>
      <c r="AM56" s="125"/>
      <c r="AN56" s="187"/>
      <c r="AO56" s="182"/>
      <c r="AP56" s="183"/>
      <c r="AQ56" s="182"/>
      <c r="AR56" s="183"/>
      <c r="AS56" s="183"/>
      <c r="AT56" s="184"/>
      <c r="AU56" s="182"/>
      <c r="AV56" s="184"/>
      <c r="AW56" s="184"/>
      <c r="AX56" s="184"/>
      <c r="AY56" s="184"/>
      <c r="AZ56" s="185"/>
      <c r="BA56" s="173"/>
      <c r="BB56" s="173"/>
      <c r="BC56" s="173"/>
      <c r="BD56" s="173"/>
      <c r="BE56" s="173"/>
      <c r="BF56" s="173"/>
      <c r="BG56" s="173"/>
      <c r="BH56" s="173"/>
      <c r="BI56" s="173"/>
    </row>
    <row r="57" spans="1:61" ht="104.25" customHeight="1" x14ac:dyDescent="0.2">
      <c r="A57" s="188"/>
      <c r="B57" s="267"/>
      <c r="C57" s="188"/>
      <c r="D57" s="267"/>
      <c r="E57" s="267"/>
      <c r="F57" s="156" t="s">
        <v>205</v>
      </c>
      <c r="G57" s="156" t="s">
        <v>251</v>
      </c>
      <c r="H57" s="126"/>
      <c r="I57" s="157" t="s">
        <v>397</v>
      </c>
      <c r="J57" s="189" t="s">
        <v>208</v>
      </c>
      <c r="K57" s="192" t="s">
        <v>209</v>
      </c>
      <c r="L57" s="156" t="s">
        <v>258</v>
      </c>
      <c r="M57" s="156" t="s">
        <v>218</v>
      </c>
      <c r="N57" s="156" t="s">
        <v>218</v>
      </c>
      <c r="O57" s="156" t="s">
        <v>421</v>
      </c>
      <c r="P57" s="192" t="s">
        <v>214</v>
      </c>
      <c r="Q57" s="193">
        <f t="shared" si="16"/>
        <v>2</v>
      </c>
      <c r="R57" s="192" t="s">
        <v>248</v>
      </c>
      <c r="S57" s="193">
        <f t="shared" si="17"/>
        <v>2</v>
      </c>
      <c r="T57" s="193">
        <f t="shared" si="18"/>
        <v>4</v>
      </c>
      <c r="U57" s="158" t="str">
        <f t="shared" ref="U57:U62" si="24">IF(T57="","",IF(T57&lt;=4,"Bajo",IF(T57&lt;=8,"Medio",IF(T57&lt;=20,"Alto",IF(T57&lt;=40,"Muy Alto")))))</f>
        <v>Bajo</v>
      </c>
      <c r="V57" s="192" t="s">
        <v>238</v>
      </c>
      <c r="W57" s="158">
        <f t="shared" si="19"/>
        <v>25</v>
      </c>
      <c r="X57" s="158">
        <f t="shared" si="20"/>
        <v>100</v>
      </c>
      <c r="Y57" s="158" t="str">
        <f t="shared" si="21"/>
        <v>Mejorar si es posible justificar la intervención y su rentabilidad.</v>
      </c>
      <c r="Z57" s="158" t="str">
        <f t="shared" si="22"/>
        <v>III</v>
      </c>
      <c r="AA57" s="160" t="str">
        <f t="shared" si="23"/>
        <v>Mejorable</v>
      </c>
      <c r="AB57" s="156">
        <v>1</v>
      </c>
      <c r="AC57" s="161"/>
      <c r="AD57" s="161"/>
      <c r="AE57" s="156" t="s">
        <v>261</v>
      </c>
      <c r="AF57" s="156" t="s">
        <v>205</v>
      </c>
      <c r="AG57" s="156" t="s">
        <v>218</v>
      </c>
      <c r="AH57" s="156" t="s">
        <v>218</v>
      </c>
      <c r="AI57" s="156" t="s">
        <v>398</v>
      </c>
      <c r="AJ57" s="161" t="s">
        <v>262</v>
      </c>
      <c r="AK57" s="156" t="s">
        <v>242</v>
      </c>
      <c r="AL57" s="217"/>
      <c r="AM57" s="217"/>
      <c r="AN57" s="187"/>
      <c r="AO57" s="182"/>
      <c r="AP57" s="183"/>
      <c r="AQ57" s="182"/>
      <c r="AR57" s="183"/>
      <c r="AS57" s="183"/>
      <c r="AT57" s="184"/>
      <c r="AU57" s="182"/>
      <c r="AV57" s="184"/>
      <c r="AW57" s="184"/>
      <c r="AX57" s="184"/>
      <c r="AY57" s="184"/>
      <c r="AZ57" s="185"/>
      <c r="BA57" s="186"/>
      <c r="BB57" s="186"/>
      <c r="BC57" s="186"/>
      <c r="BD57" s="186"/>
      <c r="BE57" s="186"/>
      <c r="BF57" s="186"/>
      <c r="BG57" s="186"/>
      <c r="BH57" s="186"/>
      <c r="BI57" s="186"/>
    </row>
    <row r="58" spans="1:61" ht="106.5" customHeight="1" x14ac:dyDescent="0.2">
      <c r="A58" s="188"/>
      <c r="B58" s="265" t="s">
        <v>399</v>
      </c>
      <c r="C58" s="188"/>
      <c r="D58" s="265" t="s">
        <v>378</v>
      </c>
      <c r="E58" s="265" t="s">
        <v>400</v>
      </c>
      <c r="F58" s="143" t="s">
        <v>205</v>
      </c>
      <c r="G58" s="156" t="s">
        <v>234</v>
      </c>
      <c r="H58" s="126"/>
      <c r="I58" s="172" t="s">
        <v>401</v>
      </c>
      <c r="J58" s="189" t="s">
        <v>208</v>
      </c>
      <c r="K58" s="192" t="s">
        <v>209</v>
      </c>
      <c r="L58" s="156" t="s">
        <v>274</v>
      </c>
      <c r="M58" s="161" t="s">
        <v>218</v>
      </c>
      <c r="N58" s="161" t="s">
        <v>402</v>
      </c>
      <c r="O58" s="161" t="s">
        <v>403</v>
      </c>
      <c r="P58" s="192" t="s">
        <v>214</v>
      </c>
      <c r="Q58" s="193">
        <f>IF(P58="","",IF(P58="BAJO",0,IF(P58="MEDIO",2,IF(P58="ALTO",6,IF(P58="MUY ALTO",10,)))))</f>
        <v>2</v>
      </c>
      <c r="R58" s="192" t="s">
        <v>260</v>
      </c>
      <c r="S58" s="193">
        <f>IF(R58="","",IF(R58="Esporadica",1,IF(R58="Ocasional",2,IF(R58="Frecuente",3,IF(R58="Continua",4,)))))</f>
        <v>4</v>
      </c>
      <c r="T58" s="193">
        <f>IF(Q58="","",IF(Q58=0,0,IF(Q58&gt;=1,+Q58*S58)))</f>
        <v>8</v>
      </c>
      <c r="U58" s="158" t="str">
        <f t="shared" si="24"/>
        <v>Medio</v>
      </c>
      <c r="V58" s="192" t="s">
        <v>238</v>
      </c>
      <c r="W58" s="158">
        <f>IF(V58="","",IF(V58="Leve",10,IF(V58="Grave",25,IF(V58="Muy Grave",60,IF(V58="Mortal o catastrófico",100,)))))</f>
        <v>25</v>
      </c>
      <c r="X58" s="158">
        <f>IF(W58="","",IF(W58=0,"",IF(W58&gt;=1,+W58*T58,)))</f>
        <v>200</v>
      </c>
      <c r="Y58" s="158" t="str">
        <f>IF(X58="","",IF(X58&lt;=20,"Mantener las medidas de control existentes",IF(X58&lt;=120,"Mejorar si es posible justificar la intervención y su rentabilidad.",IF(X58&lt;=500,"Corregir y adoptar medidas de control de inmediato si NR es igual o mayor a 360 debe suspender las actividades",IF(X58&lt;=4000,"Situación crítica Suspender actividades hasta que el riesgo sea controlado",)))))</f>
        <v>Corregir y adoptar medidas de control de inmediato si NR es igual o mayor a 360 debe suspender las actividades</v>
      </c>
      <c r="Z58" s="158" t="str">
        <f>IF(X58="","",IF(X58&lt;=20,"IV",IF(X58&lt;=120,"III",IF(X58&lt;=500,"II",IF(X58&lt;=4000,"I",)))))</f>
        <v>II</v>
      </c>
      <c r="AA58" s="160" t="str">
        <f>IF(Z58="","",IF(Z58="I","No Aceptable",IF(Z58="II","Prioritario",IF(Z58="III","Mejorable",IF(Z58="IV","Aceptable",)))))</f>
        <v>Prioritario</v>
      </c>
      <c r="AB58" s="161">
        <v>6</v>
      </c>
      <c r="AC58" s="161"/>
      <c r="AD58" s="161"/>
      <c r="AE58" s="170" t="s">
        <v>356</v>
      </c>
      <c r="AF58" s="192" t="s">
        <v>205</v>
      </c>
      <c r="AG58" s="161" t="s">
        <v>218</v>
      </c>
      <c r="AH58" s="161" t="s">
        <v>218</v>
      </c>
      <c r="AI58" s="156" t="s">
        <v>404</v>
      </c>
      <c r="AJ58" s="161" t="s">
        <v>372</v>
      </c>
      <c r="AK58" s="161" t="s">
        <v>242</v>
      </c>
      <c r="AL58" s="217"/>
      <c r="AM58" s="217"/>
      <c r="AN58" s="187"/>
      <c r="AO58" s="182"/>
      <c r="AP58" s="183"/>
      <c r="AQ58" s="182"/>
      <c r="AR58" s="183"/>
      <c r="AS58" s="183"/>
      <c r="AT58" s="184"/>
      <c r="AU58" s="182"/>
      <c r="AV58" s="184"/>
      <c r="AW58" s="184"/>
      <c r="AX58" s="184"/>
      <c r="AY58" s="184"/>
      <c r="AZ58" s="185"/>
      <c r="BA58" s="186"/>
      <c r="BB58" s="186"/>
      <c r="BC58" s="186"/>
      <c r="BD58" s="186"/>
      <c r="BE58" s="186"/>
      <c r="BF58" s="186"/>
      <c r="BG58" s="186"/>
      <c r="BH58" s="186"/>
      <c r="BI58" s="186"/>
    </row>
    <row r="59" spans="1:61" ht="90" customHeight="1" x14ac:dyDescent="0.2">
      <c r="A59" s="188"/>
      <c r="B59" s="266"/>
      <c r="C59" s="188"/>
      <c r="D59" s="266"/>
      <c r="E59" s="266"/>
      <c r="F59" s="156" t="s">
        <v>205</v>
      </c>
      <c r="G59" s="156" t="s">
        <v>206</v>
      </c>
      <c r="H59" s="192"/>
      <c r="I59" s="157" t="s">
        <v>405</v>
      </c>
      <c r="J59" s="189" t="s">
        <v>208</v>
      </c>
      <c r="K59" s="192" t="s">
        <v>209</v>
      </c>
      <c r="L59" s="156" t="s">
        <v>406</v>
      </c>
      <c r="M59" s="156" t="s">
        <v>218</v>
      </c>
      <c r="N59" s="156" t="s">
        <v>407</v>
      </c>
      <c r="O59" s="156" t="s">
        <v>383</v>
      </c>
      <c r="P59" s="192" t="s">
        <v>214</v>
      </c>
      <c r="Q59" s="193">
        <f>IF(P59="","",IF(P59="BAJO",0,IF(P59="MEDIO",2,IF(P59="ALTO",6,IF(P59="MUY ALTO",10,)))))</f>
        <v>2</v>
      </c>
      <c r="R59" s="192" t="s">
        <v>260</v>
      </c>
      <c r="S59" s="193">
        <f>IF(R59="","",IF(R59="Esporadica",1,IF(R59="Ocasional",2,IF(R59="Frecuente",3,IF(R59="Continua",4,)))))</f>
        <v>4</v>
      </c>
      <c r="T59" s="193">
        <f>IF(Q59="","",IF(Q59=0,0,IF(Q59&gt;=1,+Q59*S59)))</f>
        <v>8</v>
      </c>
      <c r="U59" s="158" t="str">
        <f t="shared" si="24"/>
        <v>Medio</v>
      </c>
      <c r="V59" s="192" t="s">
        <v>216</v>
      </c>
      <c r="W59" s="158">
        <f>IF(V59="","",IF(V59="Leve",10,IF(V59="Grave",25,IF(V59="Muy Grave",60,IF(V59="Mortal o catastrófico",100,)))))</f>
        <v>10</v>
      </c>
      <c r="X59" s="158">
        <f>IF(W59="","",IF(W59=0,"",IF(W59&gt;=1,+W59*T59,)))</f>
        <v>80</v>
      </c>
      <c r="Y59" s="158" t="str">
        <f>IF(X59="","",IF(X59&lt;=20,"Mantener las medidas de control existentes",IF(X59&lt;=120,"Mejorar si es posible justificar la intervención y su rentabilidad.",IF(X59&lt;=500,"Corregir y adoptar medidas de control de inmediato si NR es igual o mayor a 360 debe suspender las actividades",IF(X59&lt;=4000,"Situación crítica Suspender actividades hasta que el riesgo sea controlado",)))))</f>
        <v>Mejorar si es posible justificar la intervención y su rentabilidad.</v>
      </c>
      <c r="Z59" s="158" t="str">
        <f>IF(X59="","",IF(X59&lt;=20,"IV",IF(X59&lt;=120,"III",IF(X59&lt;=500,"II",IF(X59&lt;=4000,"I",)))))</f>
        <v>III</v>
      </c>
      <c r="AA59" s="160" t="str">
        <f>IF(Z59="","",IF(Z59="I","No Aceptable",IF(Z59="II","Prioritario",IF(Z59="III","Mejorable",IF(Z59="IV","Aceptable",)))))</f>
        <v>Mejorable</v>
      </c>
      <c r="AB59" s="161">
        <v>6</v>
      </c>
      <c r="AC59" s="161"/>
      <c r="AD59" s="161"/>
      <c r="AE59" s="156" t="s">
        <v>384</v>
      </c>
      <c r="AF59" s="156" t="s">
        <v>205</v>
      </c>
      <c r="AG59" s="156" t="s">
        <v>218</v>
      </c>
      <c r="AH59" s="156" t="s">
        <v>218</v>
      </c>
      <c r="AI59" s="156" t="s">
        <v>218</v>
      </c>
      <c r="AJ59" s="156" t="s">
        <v>408</v>
      </c>
      <c r="AK59" s="156" t="s">
        <v>386</v>
      </c>
      <c r="AL59" s="217"/>
      <c r="AM59" s="217"/>
      <c r="AN59" s="187"/>
      <c r="AO59" s="182"/>
      <c r="AP59" s="183"/>
      <c r="AQ59" s="182"/>
      <c r="AR59" s="183"/>
      <c r="AS59" s="183"/>
      <c r="AT59" s="184"/>
      <c r="AU59" s="182"/>
      <c r="AV59" s="184"/>
      <c r="AW59" s="184"/>
      <c r="AX59" s="184"/>
      <c r="AY59" s="184"/>
      <c r="AZ59" s="185"/>
      <c r="BA59" s="186"/>
      <c r="BB59" s="186"/>
      <c r="BC59" s="186"/>
      <c r="BD59" s="186"/>
      <c r="BE59" s="186"/>
      <c r="BF59" s="186"/>
      <c r="BG59" s="186"/>
      <c r="BH59" s="186"/>
      <c r="BI59" s="186"/>
    </row>
    <row r="60" spans="1:61" ht="64.5" customHeight="1" x14ac:dyDescent="0.2">
      <c r="A60" s="188"/>
      <c r="B60" s="266"/>
      <c r="C60" s="188"/>
      <c r="D60" s="266"/>
      <c r="E60" s="266"/>
      <c r="F60" s="156" t="s">
        <v>208</v>
      </c>
      <c r="G60" s="156" t="s">
        <v>280</v>
      </c>
      <c r="H60" s="192"/>
      <c r="I60" s="157" t="s">
        <v>409</v>
      </c>
      <c r="J60" s="189" t="s">
        <v>208</v>
      </c>
      <c r="K60" s="192" t="s">
        <v>209</v>
      </c>
      <c r="L60" s="156" t="s">
        <v>388</v>
      </c>
      <c r="M60" s="156" t="s">
        <v>389</v>
      </c>
      <c r="N60" s="156" t="s">
        <v>218</v>
      </c>
      <c r="O60" s="156" t="s">
        <v>390</v>
      </c>
      <c r="P60" s="192" t="s">
        <v>214</v>
      </c>
      <c r="Q60" s="193">
        <f>IF(P60="","",IF(P60="BAJO",0,IF(P60="MEDIO",2,IF(P60="ALTO",6,IF(P60="MUY ALTO",10,)))))</f>
        <v>2</v>
      </c>
      <c r="R60" s="192" t="s">
        <v>215</v>
      </c>
      <c r="S60" s="193">
        <f>IF(R60="","",IF(R60="Esporadica",1,IF(R60="Ocasional",2,IF(R60="Frecuente",3,IF(R60="Continua",4,)))))</f>
        <v>3</v>
      </c>
      <c r="T60" s="193">
        <f>IF(Q60="","",IF(Q60=0,0,IF(Q60&gt;=1,+Q60*S60)))</f>
        <v>6</v>
      </c>
      <c r="U60" s="158" t="str">
        <f t="shared" si="24"/>
        <v>Medio</v>
      </c>
      <c r="V60" s="192" t="s">
        <v>238</v>
      </c>
      <c r="W60" s="158">
        <f>IF(V60="","",IF(V60="Leve",10,IF(V60="Grave",25,IF(V60="Muy Grave",60,IF(V60="Mortal o catastrófico",100,)))))</f>
        <v>25</v>
      </c>
      <c r="X60" s="158">
        <f>IF(W60="","",IF(W60=0,"",IF(W60&gt;=1,+W60*T60,)))</f>
        <v>150</v>
      </c>
      <c r="Y60" s="158" t="str">
        <f>IF(X60="","",IF(X60&lt;=20,"Mantener las medidas de control existentes",IF(X60&lt;=120,"Mejorar si es posible justificar la intervención y su rentabilidad.",IF(X60&lt;=500,"Corregir y adoptar medidas de control de inmediato si NR es igual o mayor a 360 debe suspender las actividades",IF(X60&lt;=4000,"Situación crítica Suspender actividades hasta que el riesgo sea controlado",)))))</f>
        <v>Corregir y adoptar medidas de control de inmediato si NR es igual o mayor a 360 debe suspender las actividades</v>
      </c>
      <c r="Z60" s="158" t="str">
        <f>IF(X60="","",IF(X60&lt;=20,"IV",IF(X60&lt;=120,"III",IF(X60&lt;=500,"II",IF(X60&lt;=4000,"I",)))))</f>
        <v>II</v>
      </c>
      <c r="AA60" s="160" t="str">
        <f>IF(Z60="","",IF(Z60="I","No Aceptable",IF(Z60="II","Prioritario",IF(Z60="III","Mejorable",IF(Z60="IV","Aceptable",)))))</f>
        <v>Prioritario</v>
      </c>
      <c r="AB60" s="161">
        <v>6</v>
      </c>
      <c r="AC60" s="161"/>
      <c r="AD60" s="161"/>
      <c r="AE60" s="156" t="s">
        <v>391</v>
      </c>
      <c r="AF60" s="156" t="s">
        <v>205</v>
      </c>
      <c r="AG60" s="156" t="s">
        <v>218</v>
      </c>
      <c r="AH60" s="156" t="s">
        <v>218</v>
      </c>
      <c r="AI60" s="156" t="s">
        <v>218</v>
      </c>
      <c r="AJ60" s="156" t="s">
        <v>408</v>
      </c>
      <c r="AK60" s="156" t="s">
        <v>386</v>
      </c>
      <c r="AL60" s="217"/>
      <c r="AM60" s="217"/>
      <c r="AN60" s="187"/>
      <c r="AO60" s="182"/>
      <c r="AP60" s="183"/>
      <c r="AQ60" s="182"/>
      <c r="AR60" s="183"/>
      <c r="AS60" s="183"/>
      <c r="AT60" s="184"/>
      <c r="AU60" s="182"/>
      <c r="AV60" s="184"/>
      <c r="AW60" s="184"/>
      <c r="AX60" s="184"/>
      <c r="AY60" s="184"/>
      <c r="AZ60" s="185"/>
      <c r="BA60" s="186"/>
      <c r="BB60" s="186"/>
      <c r="BC60" s="186"/>
      <c r="BD60" s="186"/>
      <c r="BE60" s="186"/>
      <c r="BF60" s="186"/>
      <c r="BG60" s="186"/>
      <c r="BH60" s="186"/>
      <c r="BI60" s="186"/>
    </row>
    <row r="61" spans="1:61" ht="155.25" customHeight="1" x14ac:dyDescent="0.2">
      <c r="A61" s="188"/>
      <c r="B61" s="266"/>
      <c r="C61" s="188"/>
      <c r="D61" s="266"/>
      <c r="E61" s="266"/>
      <c r="F61" s="156" t="s">
        <v>205</v>
      </c>
      <c r="G61" s="156" t="s">
        <v>243</v>
      </c>
      <c r="H61" s="126"/>
      <c r="I61" s="192" t="s">
        <v>392</v>
      </c>
      <c r="J61" s="189" t="s">
        <v>208</v>
      </c>
      <c r="K61" s="192" t="s">
        <v>209</v>
      </c>
      <c r="L61" s="156" t="s">
        <v>288</v>
      </c>
      <c r="M61" s="161" t="s">
        <v>218</v>
      </c>
      <c r="N61" s="161" t="s">
        <v>218</v>
      </c>
      <c r="O61" s="157" t="s">
        <v>361</v>
      </c>
      <c r="P61" s="192" t="s">
        <v>214</v>
      </c>
      <c r="Q61" s="193">
        <f>IF(P61="","",IF(P61="BAJO",0,IF(P61="MEDIO",2,IF(P61="ALTO",6,IF(P61="MUY ALTO",10,)))))</f>
        <v>2</v>
      </c>
      <c r="R61" s="192" t="s">
        <v>260</v>
      </c>
      <c r="S61" s="193">
        <f>IF(R61="","",IF(R61="Esporadica",1,IF(R61="Ocasional",2,IF(R61="Frecuente",3,IF(R61="Continua",4,)))))</f>
        <v>4</v>
      </c>
      <c r="T61" s="193">
        <f>IF(Q61="","",IF(Q61=0,0,IF(Q61&gt;=1,+Q61*S61)))</f>
        <v>8</v>
      </c>
      <c r="U61" s="158" t="str">
        <f t="shared" si="24"/>
        <v>Medio</v>
      </c>
      <c r="V61" s="192" t="s">
        <v>216</v>
      </c>
      <c r="W61" s="158">
        <f>IF(V61="","",IF(V61="Leve",10,IF(V61="Grave",25,IF(V61="Muy Grave",60,IF(V61="Mortal o catastrófico",100,)))))</f>
        <v>10</v>
      </c>
      <c r="X61" s="158">
        <f>IF(W61="","",IF(W61=0,"",IF(W61&gt;=1,+W61*T61,)))</f>
        <v>80</v>
      </c>
      <c r="Y61" s="158" t="str">
        <f>IF(X61="","",IF(X61&lt;=20,"Mantener las medidas de control existentes",IF(X61&lt;=120,"Mejorar si es posible justificar la intervención y su rentabilidad.",IF(X61&lt;=500,"Corregir y adoptar medidas de control de inmediato si NR es igual o mayor a 360 debe suspender las actividades",IF(X61&lt;=4000,"Situación crítica Suspender actividades hasta que el riesgo sea controlado",)))))</f>
        <v>Mejorar si es posible justificar la intervención y su rentabilidad.</v>
      </c>
      <c r="Z61" s="158" t="str">
        <f>IF(X61="","",IF(X61&lt;=20,"IV",IF(X61&lt;=120,"III",IF(X61&lt;=500,"II",IF(X61&lt;=4000,"I",)))))</f>
        <v>III</v>
      </c>
      <c r="AA61" s="160" t="str">
        <f>IF(Z61="","",IF(Z61="I","No Aceptable",IF(Z61="II","Prioritario",IF(Z61="III","Mejorable",IF(Z61="IV","Aceptable",)))))</f>
        <v>Mejorable</v>
      </c>
      <c r="AB61" s="161">
        <v>6</v>
      </c>
      <c r="AC61" s="161"/>
      <c r="AD61" s="161"/>
      <c r="AE61" s="170" t="s">
        <v>290</v>
      </c>
      <c r="AF61" s="192" t="s">
        <v>205</v>
      </c>
      <c r="AG61" s="161" t="s">
        <v>218</v>
      </c>
      <c r="AH61" s="161" t="s">
        <v>218</v>
      </c>
      <c r="AI61" s="161" t="s">
        <v>218</v>
      </c>
      <c r="AJ61" s="161" t="s">
        <v>410</v>
      </c>
      <c r="AK61" s="161" t="s">
        <v>242</v>
      </c>
      <c r="AL61" s="217"/>
      <c r="AM61" s="217"/>
      <c r="AN61" s="187"/>
      <c r="AO61" s="182"/>
      <c r="AP61" s="183"/>
      <c r="AQ61" s="182"/>
      <c r="AR61" s="183"/>
      <c r="AS61" s="183"/>
      <c r="AT61" s="184"/>
      <c r="AU61" s="182"/>
      <c r="AV61" s="184"/>
      <c r="AW61" s="184"/>
      <c r="AX61" s="184"/>
      <c r="AY61" s="184"/>
      <c r="AZ61" s="185"/>
      <c r="BA61" s="186"/>
      <c r="BB61" s="186"/>
      <c r="BC61" s="186"/>
      <c r="BD61" s="186"/>
      <c r="BE61" s="186"/>
      <c r="BF61" s="186"/>
      <c r="BG61" s="186"/>
      <c r="BH61" s="186"/>
      <c r="BI61" s="186"/>
    </row>
    <row r="62" spans="1:61" s="164" customFormat="1" ht="143.25" customHeight="1" x14ac:dyDescent="0.25">
      <c r="A62" s="188"/>
      <c r="B62" s="266"/>
      <c r="C62" s="188"/>
      <c r="D62" s="266"/>
      <c r="E62" s="266"/>
      <c r="F62" s="156" t="s">
        <v>205</v>
      </c>
      <c r="G62" s="156" t="s">
        <v>251</v>
      </c>
      <c r="H62" s="192"/>
      <c r="I62" s="157" t="s">
        <v>411</v>
      </c>
      <c r="J62" s="189" t="s">
        <v>224</v>
      </c>
      <c r="K62" s="192" t="s">
        <v>221</v>
      </c>
      <c r="L62" s="156" t="s">
        <v>412</v>
      </c>
      <c r="M62" s="156" t="s">
        <v>389</v>
      </c>
      <c r="N62" s="156" t="s">
        <v>413</v>
      </c>
      <c r="O62" s="156" t="s">
        <v>414</v>
      </c>
      <c r="P62" s="192" t="s">
        <v>362</v>
      </c>
      <c r="Q62" s="193">
        <f t="shared" si="16"/>
        <v>6</v>
      </c>
      <c r="R62" s="192" t="s">
        <v>260</v>
      </c>
      <c r="S62" s="193">
        <f t="shared" si="17"/>
        <v>4</v>
      </c>
      <c r="T62" s="193">
        <f t="shared" si="18"/>
        <v>24</v>
      </c>
      <c r="U62" s="158" t="str">
        <f t="shared" si="24"/>
        <v>Muy Alto</v>
      </c>
      <c r="V62" s="192" t="s">
        <v>238</v>
      </c>
      <c r="W62" s="158">
        <f t="shared" si="19"/>
        <v>25</v>
      </c>
      <c r="X62" s="158">
        <f t="shared" si="20"/>
        <v>600</v>
      </c>
      <c r="Y62" s="158" t="str">
        <f t="shared" si="21"/>
        <v>Situación crítica Suspender actividades hasta que el riesgo sea controlado</v>
      </c>
      <c r="Z62" s="158" t="str">
        <f t="shared" si="22"/>
        <v>I</v>
      </c>
      <c r="AA62" s="160" t="str">
        <f t="shared" si="23"/>
        <v>No Aceptable</v>
      </c>
      <c r="AB62" s="161">
        <v>6</v>
      </c>
      <c r="AC62" s="161"/>
      <c r="AD62" s="161"/>
      <c r="AE62" s="156" t="s">
        <v>415</v>
      </c>
      <c r="AF62" s="156" t="s">
        <v>205</v>
      </c>
      <c r="AG62" s="156" t="s">
        <v>218</v>
      </c>
      <c r="AH62" s="156" t="s">
        <v>218</v>
      </c>
      <c r="AI62" s="156" t="s">
        <v>416</v>
      </c>
      <c r="AJ62" s="156" t="s">
        <v>417</v>
      </c>
      <c r="AK62" s="156" t="s">
        <v>386</v>
      </c>
      <c r="AL62" s="161"/>
      <c r="AM62" s="161"/>
      <c r="AN62" s="162"/>
      <c r="AO62" s="192"/>
      <c r="AP62" s="193"/>
      <c r="AQ62" s="192"/>
      <c r="AR62" s="193"/>
      <c r="AS62" s="193"/>
      <c r="AT62" s="158"/>
      <c r="AU62" s="192"/>
      <c r="AV62" s="158"/>
      <c r="AW62" s="158"/>
      <c r="AX62" s="158"/>
      <c r="AY62" s="158"/>
      <c r="AZ62" s="160"/>
      <c r="BA62" s="163"/>
      <c r="BB62" s="163"/>
      <c r="BC62" s="163"/>
      <c r="BD62" s="163"/>
      <c r="BE62" s="163"/>
      <c r="BF62" s="163"/>
      <c r="BG62" s="163"/>
      <c r="BH62" s="163"/>
      <c r="BI62" s="163"/>
    </row>
    <row r="63" spans="1:61" ht="79.5" customHeight="1" x14ac:dyDescent="0.2">
      <c r="A63" s="188"/>
      <c r="B63" s="266"/>
      <c r="C63" s="188"/>
      <c r="D63" s="266"/>
      <c r="E63" s="266"/>
      <c r="F63" s="156" t="s">
        <v>205</v>
      </c>
      <c r="G63" s="174" t="s">
        <v>251</v>
      </c>
      <c r="H63" s="182"/>
      <c r="I63" s="174" t="s">
        <v>393</v>
      </c>
      <c r="J63" s="189" t="s">
        <v>208</v>
      </c>
      <c r="K63" s="192" t="s">
        <v>209</v>
      </c>
      <c r="L63" s="156" t="s">
        <v>252</v>
      </c>
      <c r="M63" s="175" t="s">
        <v>394</v>
      </c>
      <c r="N63" s="161" t="s">
        <v>218</v>
      </c>
      <c r="O63" s="161" t="s">
        <v>218</v>
      </c>
      <c r="P63" s="192" t="s">
        <v>214</v>
      </c>
      <c r="Q63" s="193">
        <f>IF(P63="","",IF(P63="BAJO",0,IF(P63="MEDIO",2,IF(P63="ALTO",6,IF(P63="MUY ALTO",10,)))))</f>
        <v>2</v>
      </c>
      <c r="R63" s="192" t="s">
        <v>260</v>
      </c>
      <c r="S63" s="193">
        <f>IF(R63="","",IF(R63="Esporadica",1,IF(R63="Ocasional",2,IF(R63="Frecuente",3,IF(R63="Continua",4,)))))</f>
        <v>4</v>
      </c>
      <c r="T63" s="193">
        <f>IF(Q63="","",IF(Q63=0,0,IF(Q63&gt;=1,+Q63*S63)))</f>
        <v>8</v>
      </c>
      <c r="U63" s="158" t="s">
        <v>21</v>
      </c>
      <c r="V63" s="192" t="s">
        <v>238</v>
      </c>
      <c r="W63" s="158">
        <f>IF(V63="","",IF(V63="Leve",10,IF(V63="Grave",25,IF(V63="Muy Grave",60,IF(V63="Mortal o catastrófico",100,)))))</f>
        <v>25</v>
      </c>
      <c r="X63" s="158">
        <f>IF(W63="","",IF(W63=0,"",IF(W63&gt;=1,+W63*T63,)))</f>
        <v>200</v>
      </c>
      <c r="Y63" s="158" t="str">
        <f>IF(X63="","",IF(X63&lt;=20,"Mantener las medidas de control existentes",IF(X63&lt;=120,"Mejorar si es posible justificar la intervención y su rentabilidad.",IF(X63&lt;=500,"Corregir y adoptar medidas de control de inmediato si NR es igual o mayor a 360 debe suspender las actividades",IF(X63&lt;=4000,"Situación crítica Suspender actividades hasta que el riesgo sea controlado",)))))</f>
        <v>Corregir y adoptar medidas de control de inmediato si NR es igual o mayor a 360 debe suspender las actividades</v>
      </c>
      <c r="Z63" s="158" t="str">
        <f>IF(X63="","",IF(X63&lt;=20,"IV",IF(X63&lt;=120,"III",IF(X63&lt;=500,"II",IF(X63&lt;=4000,"I",)))))</f>
        <v>II</v>
      </c>
      <c r="AA63" s="160" t="str">
        <f>IF(Z63="","",IF(Z63="I","No Aceptable",IF(Z63="II","Prioritario",IF(Z63="III","Mejorable",IF(Z63="IV","Aceptable",)))))</f>
        <v>Prioritario</v>
      </c>
      <c r="AB63" s="143">
        <v>6</v>
      </c>
      <c r="AC63" s="161"/>
      <c r="AD63" s="161"/>
      <c r="AE63" s="156" t="s">
        <v>418</v>
      </c>
      <c r="AF63" s="192" t="s">
        <v>205</v>
      </c>
      <c r="AG63" s="161" t="s">
        <v>218</v>
      </c>
      <c r="AH63" s="161" t="s">
        <v>218</v>
      </c>
      <c r="AI63" s="161" t="s">
        <v>218</v>
      </c>
      <c r="AJ63" s="161" t="s">
        <v>396</v>
      </c>
      <c r="AK63" s="143" t="s">
        <v>242</v>
      </c>
      <c r="AL63" s="217"/>
      <c r="AM63" s="217"/>
      <c r="AN63" s="187"/>
      <c r="AO63" s="182"/>
      <c r="AP63" s="183"/>
      <c r="AQ63" s="182"/>
      <c r="AR63" s="183"/>
      <c r="AS63" s="183"/>
      <c r="AT63" s="184"/>
      <c r="AU63" s="182"/>
      <c r="AV63" s="184"/>
      <c r="AW63" s="184"/>
      <c r="AX63" s="184"/>
      <c r="AY63" s="184"/>
      <c r="AZ63" s="185"/>
      <c r="BA63" s="186"/>
      <c r="BB63" s="186"/>
      <c r="BC63" s="186"/>
      <c r="BD63" s="186"/>
      <c r="BE63" s="186"/>
      <c r="BF63" s="186"/>
      <c r="BG63" s="186"/>
      <c r="BH63" s="186"/>
      <c r="BI63" s="186"/>
    </row>
    <row r="64" spans="1:61" ht="99.75" customHeight="1" x14ac:dyDescent="0.2">
      <c r="A64" s="188"/>
      <c r="B64" s="266"/>
      <c r="C64" s="188"/>
      <c r="D64" s="266"/>
      <c r="E64" s="266"/>
      <c r="F64" s="156" t="s">
        <v>205</v>
      </c>
      <c r="G64" s="156" t="s">
        <v>251</v>
      </c>
      <c r="H64" s="126"/>
      <c r="I64" s="157" t="s">
        <v>419</v>
      </c>
      <c r="J64" s="189" t="s">
        <v>208</v>
      </c>
      <c r="K64" s="192" t="s">
        <v>209</v>
      </c>
      <c r="L64" s="156" t="s">
        <v>258</v>
      </c>
      <c r="M64" s="156" t="s">
        <v>420</v>
      </c>
      <c r="N64" s="156" t="s">
        <v>259</v>
      </c>
      <c r="O64" s="156" t="s">
        <v>421</v>
      </c>
      <c r="P64" s="192" t="s">
        <v>214</v>
      </c>
      <c r="Q64" s="193">
        <f>IF(P64="","",IF(P64="BAJO",0,IF(P64="MEDIO",2,IF(P64="ALTO",6,IF(P64="MUY ALTO",10,)))))</f>
        <v>2</v>
      </c>
      <c r="R64" s="192" t="s">
        <v>260</v>
      </c>
      <c r="S64" s="193">
        <f>IF(R64="","",IF(R64="Esporadica",1,IF(R64="Ocasional",2,IF(R64="Frecuente",3,IF(R64="Continua",4,)))))</f>
        <v>4</v>
      </c>
      <c r="T64" s="193">
        <f>IF(Q64="","",IF(Q64=0,0,IF(Q64&gt;=1,+Q64*S64)))</f>
        <v>8</v>
      </c>
      <c r="U64" s="158" t="str">
        <f t="shared" ref="U64:U127" si="25">IF(T64="","",IF(T64&lt;=4,"Bajo",IF(T64&lt;=8,"Medio",IF(T64&lt;=20,"Alto",IF(T64&lt;=40,"Muy Alto")))))</f>
        <v>Medio</v>
      </c>
      <c r="V64" s="192" t="s">
        <v>238</v>
      </c>
      <c r="W64" s="158">
        <f>IF(V64="","",IF(V64="Leve",10,IF(V64="Grave",25,IF(V64="Muy Grave",60,IF(V64="Mortal o catastrófico",100,)))))</f>
        <v>25</v>
      </c>
      <c r="X64" s="158">
        <f>IF(W64="","",IF(W64=0,"",IF(W64&gt;=1,+W64*T64,)))</f>
        <v>200</v>
      </c>
      <c r="Y64" s="158" t="str">
        <f>IF(X64="","",IF(X64&lt;=20,"Mantener las medidas de control existentes",IF(X64&lt;=120,"Mejorar si es posible justificar la intervención y su rentabilidad.",IF(X64&lt;=500,"Corregir y adoptar medidas de control de inmediato si NR es igual o mayor a 360 debe suspender las actividades",IF(X64&lt;=4000,"Situación crítica Suspender actividades hasta que el riesgo sea controlado",)))))</f>
        <v>Corregir y adoptar medidas de control de inmediato si NR es igual o mayor a 360 debe suspender las actividades</v>
      </c>
      <c r="Z64" s="158" t="str">
        <f>IF(X64="","",IF(X64&lt;=20,"IV",IF(X64&lt;=120,"III",IF(X64&lt;=500,"II",IF(X64&lt;=4000,"I",)))))</f>
        <v>II</v>
      </c>
      <c r="AA64" s="160" t="str">
        <f>IF(Z64="","",IF(Z64="I","No Aceptable",IF(Z64="II","Prioritario",IF(Z64="III","Mejorable",IF(Z64="IV","Aceptable",)))))</f>
        <v>Prioritario</v>
      </c>
      <c r="AB64" s="156">
        <v>6</v>
      </c>
      <c r="AC64" s="161"/>
      <c r="AD64" s="161"/>
      <c r="AE64" s="156" t="s">
        <v>261</v>
      </c>
      <c r="AF64" s="156" t="s">
        <v>205</v>
      </c>
      <c r="AG64" s="156" t="s">
        <v>218</v>
      </c>
      <c r="AH64" s="156" t="s">
        <v>218</v>
      </c>
      <c r="AI64" s="156" t="s">
        <v>398</v>
      </c>
      <c r="AJ64" s="161" t="s">
        <v>262</v>
      </c>
      <c r="AK64" s="143" t="s">
        <v>242</v>
      </c>
      <c r="AL64" s="217"/>
      <c r="AM64" s="217"/>
      <c r="AN64" s="187"/>
      <c r="AO64" s="182"/>
      <c r="AP64" s="183"/>
      <c r="AQ64" s="182"/>
      <c r="AR64" s="183"/>
      <c r="AS64" s="183"/>
      <c r="AT64" s="184"/>
      <c r="AU64" s="182"/>
      <c r="AV64" s="184"/>
      <c r="AW64" s="184"/>
      <c r="AX64" s="184"/>
      <c r="AY64" s="184"/>
      <c r="AZ64" s="185"/>
      <c r="BA64" s="186"/>
      <c r="BB64" s="186"/>
      <c r="BC64" s="186"/>
      <c r="BD64" s="186"/>
      <c r="BE64" s="186"/>
      <c r="BF64" s="186"/>
      <c r="BG64" s="186"/>
      <c r="BH64" s="186"/>
      <c r="BI64" s="186"/>
    </row>
    <row r="65" spans="1:61" s="164" customFormat="1" ht="60" customHeight="1" x14ac:dyDescent="0.25">
      <c r="A65" s="188"/>
      <c r="B65" s="267"/>
      <c r="C65" s="188"/>
      <c r="D65" s="267"/>
      <c r="E65" s="267"/>
      <c r="F65" s="174" t="s">
        <v>205</v>
      </c>
      <c r="G65" s="174" t="s">
        <v>251</v>
      </c>
      <c r="H65" s="192"/>
      <c r="I65" s="174" t="s">
        <v>422</v>
      </c>
      <c r="J65" s="189" t="s">
        <v>208</v>
      </c>
      <c r="K65" s="192" t="s">
        <v>227</v>
      </c>
      <c r="L65" s="174" t="s">
        <v>423</v>
      </c>
      <c r="M65" s="156" t="s">
        <v>420</v>
      </c>
      <c r="N65" s="174" t="s">
        <v>218</v>
      </c>
      <c r="O65" s="174" t="s">
        <v>218</v>
      </c>
      <c r="P65" s="192" t="s">
        <v>247</v>
      </c>
      <c r="Q65" s="193">
        <f t="shared" si="16"/>
        <v>0</v>
      </c>
      <c r="R65" s="192" t="s">
        <v>215</v>
      </c>
      <c r="S65" s="193">
        <f t="shared" si="17"/>
        <v>3</v>
      </c>
      <c r="T65" s="193">
        <f t="shared" si="18"/>
        <v>0</v>
      </c>
      <c r="U65" s="158" t="str">
        <f t="shared" si="25"/>
        <v>Bajo</v>
      </c>
      <c r="V65" s="192" t="s">
        <v>216</v>
      </c>
      <c r="W65" s="158">
        <f t="shared" si="19"/>
        <v>10</v>
      </c>
      <c r="X65" s="158">
        <f t="shared" si="20"/>
        <v>0</v>
      </c>
      <c r="Y65" s="158" t="str">
        <f t="shared" si="21"/>
        <v>Mantener las medidas de control existentes</v>
      </c>
      <c r="Z65" s="158" t="str">
        <f t="shared" si="22"/>
        <v>IV</v>
      </c>
      <c r="AA65" s="160" t="str">
        <f t="shared" si="23"/>
        <v>Aceptable</v>
      </c>
      <c r="AB65" s="161">
        <v>6</v>
      </c>
      <c r="AC65" s="161"/>
      <c r="AD65" s="161"/>
      <c r="AE65" s="156" t="s">
        <v>256</v>
      </c>
      <c r="AF65" s="192" t="s">
        <v>205</v>
      </c>
      <c r="AG65" s="161" t="s">
        <v>218</v>
      </c>
      <c r="AH65" s="161" t="s">
        <v>218</v>
      </c>
      <c r="AI65" s="161" t="s">
        <v>218</v>
      </c>
      <c r="AJ65" s="161" t="s">
        <v>424</v>
      </c>
      <c r="AK65" s="161" t="s">
        <v>242</v>
      </c>
      <c r="AL65" s="161"/>
      <c r="AM65" s="161"/>
      <c r="AN65" s="162"/>
      <c r="AO65" s="192"/>
      <c r="AP65" s="193"/>
      <c r="AQ65" s="192"/>
      <c r="AR65" s="193"/>
      <c r="AS65" s="193"/>
      <c r="AT65" s="158"/>
      <c r="AU65" s="192"/>
      <c r="AV65" s="158"/>
      <c r="AW65" s="158"/>
      <c r="AX65" s="158"/>
      <c r="AY65" s="158"/>
      <c r="AZ65" s="160"/>
      <c r="BA65" s="163"/>
      <c r="BB65" s="163"/>
      <c r="BC65" s="163"/>
      <c r="BD65" s="163"/>
      <c r="BE65" s="163"/>
      <c r="BF65" s="163"/>
      <c r="BG65" s="163"/>
      <c r="BH65" s="163"/>
      <c r="BI65" s="163"/>
    </row>
    <row r="66" spans="1:61" s="164" customFormat="1" ht="96" customHeight="1" x14ac:dyDescent="0.25">
      <c r="A66" s="188"/>
      <c r="B66" s="265" t="s">
        <v>425</v>
      </c>
      <c r="C66" s="216"/>
      <c r="D66" s="265" t="s">
        <v>426</v>
      </c>
      <c r="E66" s="266" t="s">
        <v>477</v>
      </c>
      <c r="F66" s="156" t="s">
        <v>205</v>
      </c>
      <c r="G66" s="192" t="s">
        <v>263</v>
      </c>
      <c r="H66" s="192"/>
      <c r="I66" s="169" t="s">
        <v>264</v>
      </c>
      <c r="J66" s="189" t="s">
        <v>208</v>
      </c>
      <c r="K66" s="192" t="s">
        <v>221</v>
      </c>
      <c r="L66" s="156" t="s">
        <v>265</v>
      </c>
      <c r="M66" s="161" t="s">
        <v>218</v>
      </c>
      <c r="N66" s="161" t="s">
        <v>266</v>
      </c>
      <c r="O66" s="161" t="s">
        <v>218</v>
      </c>
      <c r="P66" s="192" t="s">
        <v>214</v>
      </c>
      <c r="Q66" s="193">
        <f t="shared" si="16"/>
        <v>2</v>
      </c>
      <c r="R66" s="192" t="s">
        <v>267</v>
      </c>
      <c r="S66" s="193">
        <f t="shared" si="17"/>
        <v>0</v>
      </c>
      <c r="T66" s="193">
        <f t="shared" si="18"/>
        <v>0</v>
      </c>
      <c r="U66" s="158" t="str">
        <f t="shared" si="25"/>
        <v>Bajo</v>
      </c>
      <c r="V66" s="192" t="s">
        <v>268</v>
      </c>
      <c r="W66" s="158">
        <f t="shared" si="19"/>
        <v>60</v>
      </c>
      <c r="X66" s="158">
        <f t="shared" si="20"/>
        <v>0</v>
      </c>
      <c r="Y66" s="158" t="str">
        <f t="shared" si="21"/>
        <v>Mantener las medidas de control existentes</v>
      </c>
      <c r="Z66" s="158" t="str">
        <f t="shared" si="22"/>
        <v>IV</v>
      </c>
      <c r="AA66" s="160" t="str">
        <f t="shared" si="23"/>
        <v>Aceptable</v>
      </c>
      <c r="AB66" s="156">
        <v>26</v>
      </c>
      <c r="AC66" s="161"/>
      <c r="AD66" s="161"/>
      <c r="AE66" s="156" t="s">
        <v>269</v>
      </c>
      <c r="AF66" s="192" t="s">
        <v>205</v>
      </c>
      <c r="AG66" s="161" t="s">
        <v>270</v>
      </c>
      <c r="AH66" s="161" t="s">
        <v>270</v>
      </c>
      <c r="AI66" s="161" t="s">
        <v>427</v>
      </c>
      <c r="AJ66" s="161" t="s">
        <v>324</v>
      </c>
      <c r="AK66" s="161" t="s">
        <v>242</v>
      </c>
      <c r="AL66" s="161"/>
      <c r="AM66" s="161"/>
      <c r="AN66" s="162"/>
      <c r="AO66" s="192"/>
      <c r="AP66" s="193"/>
      <c r="AQ66" s="192"/>
      <c r="AR66" s="193"/>
      <c r="AS66" s="193"/>
      <c r="AT66" s="158"/>
      <c r="AU66" s="192"/>
      <c r="AV66" s="158"/>
      <c r="AW66" s="158"/>
      <c r="AX66" s="158"/>
      <c r="AY66" s="158"/>
      <c r="AZ66" s="160"/>
      <c r="BA66" s="163"/>
      <c r="BB66" s="163"/>
      <c r="BC66" s="163"/>
      <c r="BD66" s="163"/>
      <c r="BE66" s="163"/>
      <c r="BF66" s="163"/>
      <c r="BG66" s="163"/>
      <c r="BH66" s="163"/>
      <c r="BI66" s="163"/>
    </row>
    <row r="67" spans="1:61" s="164" customFormat="1" ht="68.25" customHeight="1" x14ac:dyDescent="0.25">
      <c r="A67" s="188"/>
      <c r="B67" s="267"/>
      <c r="C67" s="188"/>
      <c r="D67" s="267"/>
      <c r="E67" s="266"/>
      <c r="F67" s="156" t="s">
        <v>208</v>
      </c>
      <c r="G67" s="156" t="s">
        <v>251</v>
      </c>
      <c r="H67" s="192"/>
      <c r="I67" s="157" t="s">
        <v>428</v>
      </c>
      <c r="J67" s="189" t="s">
        <v>208</v>
      </c>
      <c r="K67" s="192" t="s">
        <v>209</v>
      </c>
      <c r="L67" s="156" t="s">
        <v>429</v>
      </c>
      <c r="M67" s="156" t="s">
        <v>218</v>
      </c>
      <c r="N67" s="156" t="s">
        <v>430</v>
      </c>
      <c r="O67" s="156" t="s">
        <v>218</v>
      </c>
      <c r="P67" s="192" t="s">
        <v>214</v>
      </c>
      <c r="Q67" s="193">
        <f t="shared" si="16"/>
        <v>2</v>
      </c>
      <c r="R67" s="192" t="s">
        <v>215</v>
      </c>
      <c r="S67" s="193">
        <f t="shared" si="17"/>
        <v>3</v>
      </c>
      <c r="T67" s="193">
        <f t="shared" si="18"/>
        <v>6</v>
      </c>
      <c r="U67" s="158" t="str">
        <f t="shared" si="25"/>
        <v>Medio</v>
      </c>
      <c r="V67" s="192" t="s">
        <v>238</v>
      </c>
      <c r="W67" s="158">
        <f t="shared" si="19"/>
        <v>25</v>
      </c>
      <c r="X67" s="158">
        <f t="shared" si="20"/>
        <v>150</v>
      </c>
      <c r="Y67" s="158" t="str">
        <f t="shared" si="21"/>
        <v>Corregir y adoptar medidas de control de inmediato si NR es igual o mayor a 360 debe suspender las actividades</v>
      </c>
      <c r="Z67" s="158" t="str">
        <f t="shared" si="22"/>
        <v>II</v>
      </c>
      <c r="AA67" s="160" t="str">
        <f t="shared" si="23"/>
        <v>Prioritario</v>
      </c>
      <c r="AB67" s="161">
        <v>26</v>
      </c>
      <c r="AC67" s="161"/>
      <c r="AD67" s="161"/>
      <c r="AE67" s="156" t="s">
        <v>269</v>
      </c>
      <c r="AF67" s="156" t="s">
        <v>205</v>
      </c>
      <c r="AG67" s="156" t="s">
        <v>218</v>
      </c>
      <c r="AH67" s="156" t="s">
        <v>218</v>
      </c>
      <c r="AI67" s="156" t="s">
        <v>218</v>
      </c>
      <c r="AJ67" s="156" t="s">
        <v>431</v>
      </c>
      <c r="AK67" s="156" t="s">
        <v>242</v>
      </c>
      <c r="AL67" s="161"/>
      <c r="AM67" s="161"/>
      <c r="AN67" s="162"/>
      <c r="AO67" s="192"/>
      <c r="AP67" s="193"/>
      <c r="AQ67" s="192"/>
      <c r="AR67" s="193"/>
      <c r="AS67" s="193"/>
      <c r="AT67" s="158"/>
      <c r="AU67" s="192"/>
      <c r="AV67" s="158"/>
      <c r="AW67" s="158"/>
      <c r="AX67" s="158"/>
      <c r="AY67" s="158"/>
      <c r="AZ67" s="160"/>
      <c r="BA67" s="163"/>
      <c r="BB67" s="163"/>
      <c r="BC67" s="163"/>
      <c r="BD67" s="163"/>
      <c r="BE67" s="163"/>
      <c r="BF67" s="163"/>
      <c r="BG67" s="163"/>
      <c r="BH67" s="163"/>
      <c r="BI67" s="163"/>
    </row>
    <row r="68" spans="1:61" ht="60" customHeight="1" x14ac:dyDescent="0.2">
      <c r="A68" s="128"/>
      <c r="B68" s="188" t="s">
        <v>587</v>
      </c>
      <c r="C68" s="188"/>
      <c r="D68" s="188"/>
      <c r="E68" s="176" t="s">
        <v>588</v>
      </c>
      <c r="F68" s="182"/>
      <c r="G68" s="182"/>
      <c r="H68" s="126"/>
      <c r="I68" s="126"/>
      <c r="J68" s="142"/>
      <c r="K68" s="126"/>
      <c r="L68" s="127"/>
      <c r="M68" s="217"/>
      <c r="N68" s="217"/>
      <c r="O68" s="217"/>
      <c r="P68" s="182"/>
      <c r="Q68" s="183" t="str">
        <f t="shared" si="16"/>
        <v/>
      </c>
      <c r="R68" s="182"/>
      <c r="S68" s="183" t="str">
        <f>IF(R68="","",IF(R68="Esporadica",0,IF(R68="Ocasional",2,IF(R68="Frecuente",3,IF(R68="Continua",4,)))))</f>
        <v/>
      </c>
      <c r="T68" s="183" t="str">
        <f>IF(Q68="","",IF(Q68=0,0,IF(Q68&gt;=1,+Q68*S68)))</f>
        <v/>
      </c>
      <c r="U68" s="184" t="str">
        <f t="shared" si="25"/>
        <v/>
      </c>
      <c r="V68" s="182"/>
      <c r="W68" s="184" t="str">
        <f>IF(V68="","",IF(V68="Leve",10,IF(V68="Grave",25,IF(V68="Muy Grave",60,IF(V68="Mortal o catastrófico",100,)))))</f>
        <v/>
      </c>
      <c r="X68" s="184" t="str">
        <f>IF(W68="","",IF(W68=0,"",IF(W68&gt;=1,+W68*T68,)))</f>
        <v/>
      </c>
      <c r="Y68" s="184" t="str">
        <f>IF(X68="","",IF(X68&lt;=20,"Mantener las medidas de control existentes",IF(X68&lt;=120,"Mejorar si es posible justificar la intervención y su rentabilidad.",IF(X68&lt;=500,"Corregir y adoptar medidas de control de inmediato si NR es igual o mayor a 360 debe suspender las actividades",IF(X68&lt;=4000,"Situación crítica Suspender actividades hasta que el riesgo sea controlado",)))))</f>
        <v/>
      </c>
      <c r="Z68" s="184" t="str">
        <f>IF(X68="","",IF(X68&lt;=20,"IV",IF(X68&lt;=120,"III",IF(X68&lt;=500,"II",IF(X68&lt;=4000,"I",)))))</f>
        <v/>
      </c>
      <c r="AA68" s="185" t="str">
        <f>IF(Z68="","",IF(Z68="I","No Aceptable",IF(Z68="II","Prioritario",IF(Z68="III","Mejorable",IF(Z68="IV","Aceptable",)))))</f>
        <v/>
      </c>
      <c r="AB68" s="125"/>
      <c r="AC68" s="125"/>
      <c r="AD68" s="125"/>
      <c r="AE68" s="144"/>
      <c r="AF68" s="182"/>
      <c r="AG68" s="125"/>
      <c r="AH68" s="125"/>
      <c r="AI68" s="125"/>
      <c r="AJ68" s="125"/>
      <c r="AK68" s="125"/>
      <c r="AL68" s="312"/>
      <c r="AM68" s="312"/>
      <c r="AN68" s="187"/>
      <c r="AO68" s="182"/>
      <c r="AP68" s="183" t="str">
        <f t="shared" ref="AP68:AP131" si="26">IF(AO68="","",IF(AO68="BAJO",0,IF(AO68="MEDIO",2,IF(AO68="ALTO",6,IF(AO68="MUY ALTO",10,)))))</f>
        <v/>
      </c>
      <c r="AQ68" s="182"/>
      <c r="AR68" s="183" t="str">
        <f t="shared" ref="AR68:AR131" si="27">IF(AQ68="","",IF(AQ68="Esporadica",0,IF(AQ68="Ocasional",2,IF(AQ68="Frecuente",3,IF(AQ68="Continua",4,)))))</f>
        <v/>
      </c>
      <c r="AS68" s="183" t="str">
        <f t="shared" ref="AS68:AS131" si="28">IF(AP68="","",IF(AP68=0,0,IF(AP68&gt;=1,+AP68*AR68)))</f>
        <v/>
      </c>
      <c r="AT68" s="184" t="str">
        <f t="shared" ref="AT68:AT131" si="29">IF(AS68="","",IF(AS68&lt;=4,"Bajo",IF(AS68&lt;=8,"Medio",IF(AS68&lt;=20,"Alto",IF(AS68&lt;=40,"Muy Alto")))))</f>
        <v/>
      </c>
      <c r="AU68" s="182"/>
      <c r="AV68" s="184" t="str">
        <f t="shared" ref="AV68:AV131" si="30">IF(AU68="","",IF(AU68="Leve",10,IF(AU68="Grave",25,IF(AU68="Muy Grave",60,IF(AU68="Mortal o catastrófico",100,)))))</f>
        <v/>
      </c>
      <c r="AW68" s="184" t="str">
        <f t="shared" ref="AW68:AW131" si="31">IF(AV68="","",IF(AV68=0,"",IF(AV68&gt;=1,+AV68*AS68,)))</f>
        <v/>
      </c>
      <c r="AX68" s="184" t="str">
        <f t="shared" ref="AX68:AX131" si="32">IF(AW68="","",IF(AW68&lt;=20,"Mantener las medidas de control existentes",IF(AW68&lt;=120,"Mejorar si es posible justificar la intervención y su rentabilidad.",IF(AW68&lt;=500,"Corregir y adoptar medidas de control de inmediato si NR es igual o mayor a 360 debe suspender las actividades",IF(AW68&lt;=4000,"Situación crítica Suspender actividades hasta que el riesgo sea controlado",)))))</f>
        <v/>
      </c>
      <c r="AY68" s="184" t="str">
        <f t="shared" ref="AY68:AY131" si="33">IF(AW68="","",IF(AW68&lt;=20,"IV",IF(AW68&lt;=120,"III",IF(AW68&lt;=500,"II",IF(AW68&lt;=4000,"I",)))))</f>
        <v/>
      </c>
      <c r="AZ68" s="185" t="str">
        <f t="shared" ref="AZ68:AZ131" si="34">IF(AY68="","",IF(AY68="I","No Aceptable",IF(AY68="II","No se acepta o solo se acepta si hay  control especifico",IF(AY68="III","Aceptable",IF(AY68="IV","Aceptable",)))))</f>
        <v/>
      </c>
      <c r="BA68" s="186"/>
      <c r="BB68" s="186"/>
      <c r="BC68" s="186"/>
      <c r="BD68" s="186"/>
      <c r="BE68" s="186"/>
      <c r="BF68" s="186"/>
      <c r="BG68" s="186"/>
      <c r="BH68" s="186"/>
      <c r="BI68" s="186"/>
    </row>
    <row r="69" spans="1:61" s="94" customFormat="1" ht="81.75" customHeight="1" x14ac:dyDescent="0.25">
      <c r="A69" s="188"/>
      <c r="B69" s="188" t="s">
        <v>589</v>
      </c>
      <c r="C69" s="188"/>
      <c r="D69" s="188" t="s">
        <v>471</v>
      </c>
      <c r="E69" s="188" t="s">
        <v>590</v>
      </c>
      <c r="F69" s="192"/>
      <c r="G69" s="192"/>
      <c r="H69" s="192"/>
      <c r="I69" s="192">
        <v>2</v>
      </c>
      <c r="J69" s="189"/>
      <c r="K69" s="192"/>
      <c r="L69" s="156"/>
      <c r="M69" s="161"/>
      <c r="N69" s="161"/>
      <c r="O69" s="161"/>
      <c r="P69" s="192"/>
      <c r="Q69" s="193" t="str">
        <f t="shared" si="16"/>
        <v/>
      </c>
      <c r="R69" s="192"/>
      <c r="S69" s="193" t="str">
        <f>IF(R69="","",IF(R69="Esporadica",0,IF(R69="Ocasional",2,IF(R69="Frecuente",3,IF(R69="Continua",4,)))))</f>
        <v/>
      </c>
      <c r="T69" s="193" t="str">
        <f>IF(Q69="","",IF(Q69=0,0,IF(Q69&gt;=1,+Q69*S69)))</f>
        <v/>
      </c>
      <c r="U69" s="158" t="str">
        <f t="shared" si="25"/>
        <v/>
      </c>
      <c r="V69" s="192"/>
      <c r="W69" s="158" t="str">
        <f>IF(V69="","",IF(V69="Leve",10,IF(V69="Grave",25,IF(V69="Muy Grave",60,IF(V69="Mortal o catastrófico",100,)))))</f>
        <v/>
      </c>
      <c r="X69" s="158" t="str">
        <f>IF(W69="","",IF(W69=0,"",IF(W69&gt;=1,+W69*T69,)))</f>
        <v/>
      </c>
      <c r="Y69" s="158" t="str">
        <f>IF(X69="","",IF(X69&lt;=20,"Mantener las medidas de control existentes",IF(X69&lt;=120,"Mejorar si es posible justificar la intervención y su rentabilidad.",IF(X69&lt;=500,"Corregir y adoptar medidas de control de inmediato si NR es igual o mayor a 360 debe suspender las actividades",IF(X69&lt;=4000,"Situación crítica Suspender actividades hasta que el riesgo sea controlado",)))))</f>
        <v/>
      </c>
      <c r="Z69" s="158" t="str">
        <f>IF(X69="","",IF(X69&lt;=20,"IV",IF(X69&lt;=120,"III",IF(X69&lt;=500,"II",IF(X69&lt;=4000,"I",)))))</f>
        <v/>
      </c>
      <c r="AA69" s="160" t="str">
        <f>IF(Z69="","",IF(Z69="I","No Aceptable",IF(Z69="II","Prioritario",IF(Z69="III","Mejorable",IF(Z69="IV","Aceptable",)))))</f>
        <v/>
      </c>
      <c r="AB69" s="161"/>
      <c r="AC69" s="161"/>
      <c r="AD69" s="161"/>
      <c r="AE69" s="170"/>
      <c r="AF69" s="192"/>
      <c r="AG69" s="161"/>
      <c r="AH69" s="161"/>
      <c r="AI69" s="161"/>
      <c r="AJ69" s="161"/>
      <c r="AK69" s="161"/>
      <c r="AL69" s="300"/>
      <c r="AM69" s="300"/>
      <c r="AN69" s="162"/>
      <c r="AO69" s="192"/>
      <c r="AP69" s="193" t="str">
        <f t="shared" si="26"/>
        <v/>
      </c>
      <c r="AQ69" s="192"/>
      <c r="AR69" s="193" t="str">
        <f t="shared" si="27"/>
        <v/>
      </c>
      <c r="AS69" s="193" t="str">
        <f t="shared" si="28"/>
        <v/>
      </c>
      <c r="AT69" s="158" t="str">
        <f t="shared" si="29"/>
        <v/>
      </c>
      <c r="AU69" s="192"/>
      <c r="AV69" s="158" t="str">
        <f t="shared" si="30"/>
        <v/>
      </c>
      <c r="AW69" s="158" t="str">
        <f t="shared" si="31"/>
        <v/>
      </c>
      <c r="AX69" s="158" t="str">
        <f t="shared" si="32"/>
        <v/>
      </c>
      <c r="AY69" s="158" t="str">
        <f t="shared" si="33"/>
        <v/>
      </c>
      <c r="AZ69" s="160" t="str">
        <f t="shared" si="34"/>
        <v/>
      </c>
      <c r="BA69" s="163"/>
      <c r="BB69" s="163"/>
      <c r="BC69" s="163"/>
      <c r="BD69" s="163"/>
      <c r="BE69" s="163"/>
      <c r="BF69" s="163"/>
      <c r="BG69" s="163"/>
      <c r="BH69" s="163"/>
      <c r="BI69" s="163"/>
    </row>
    <row r="70" spans="1:61" ht="45" customHeight="1" x14ac:dyDescent="0.2">
      <c r="A70" s="128"/>
      <c r="B70" s="188" t="s">
        <v>591</v>
      </c>
      <c r="C70" s="188"/>
      <c r="D70" s="188" t="s">
        <v>378</v>
      </c>
      <c r="E70" s="188" t="s">
        <v>472</v>
      </c>
      <c r="F70" s="182"/>
      <c r="G70" s="182"/>
      <c r="H70" s="126"/>
      <c r="I70" s="126">
        <v>2</v>
      </c>
      <c r="J70" s="142"/>
      <c r="K70" s="126"/>
      <c r="L70" s="127"/>
      <c r="M70" s="217"/>
      <c r="N70" s="217"/>
      <c r="O70" s="217"/>
      <c r="P70" s="182"/>
      <c r="Q70" s="183" t="str">
        <f t="shared" si="16"/>
        <v/>
      </c>
      <c r="R70" s="182"/>
      <c r="S70" s="183" t="str">
        <f>IF(R70="","",IF(R70="Esporadica",0,IF(R70="Ocasional",2,IF(R70="Frecuente",3,IF(R70="Continua",4,)))))</f>
        <v/>
      </c>
      <c r="T70" s="183" t="str">
        <f>IF(Q70="","",IF(Q70=0,0,IF(Q70&gt;=1,+Q70*S70)))</f>
        <v/>
      </c>
      <c r="U70" s="184" t="str">
        <f t="shared" si="25"/>
        <v/>
      </c>
      <c r="V70" s="182"/>
      <c r="W70" s="184" t="str">
        <f>IF(V70="","",IF(V70="Leve",10,IF(V70="Grave",25,IF(V70="Muy Grave",60,IF(V70="Mortal o catastrófico",100,)))))</f>
        <v/>
      </c>
      <c r="X70" s="184" t="str">
        <f>IF(W70="","",IF(W70=0,"",IF(W70&gt;=1,+W70*T70,)))</f>
        <v/>
      </c>
      <c r="Y70" s="184" t="str">
        <f>IF(X70="","",IF(X70&lt;=20,"Mantener las medidas de control existentes",IF(X70&lt;=120,"Mejorar si es posible justificar la intervención y su rentabilidad.",IF(X70&lt;=500,"Corregir y adoptar medidas de control de inmediato si NR es igual o mayor a 360 debe suspender las actividades",IF(X70&lt;=4000,"Situación crítica Suspender actividades hasta que el riesgo sea controlado",)))))</f>
        <v/>
      </c>
      <c r="Z70" s="184" t="str">
        <f>IF(X70="","",IF(X70&lt;=20,"IV",IF(X70&lt;=120,"III",IF(X70&lt;=500,"II",IF(X70&lt;=4000,"I",)))))</f>
        <v/>
      </c>
      <c r="AA70" s="185" t="str">
        <f>IF(Z70="","",IF(Z70="I","No Aceptable",IF(Z70="II","Prioritario",IF(Z70="III","Mejorable",IF(Z70="IV","Aceptable",)))))</f>
        <v/>
      </c>
      <c r="AB70" s="125"/>
      <c r="AC70" s="125"/>
      <c r="AD70" s="125"/>
      <c r="AE70" s="144"/>
      <c r="AF70" s="182"/>
      <c r="AG70" s="125"/>
      <c r="AH70" s="125"/>
      <c r="AI70" s="125"/>
      <c r="AJ70" s="125"/>
      <c r="AK70" s="125"/>
      <c r="AL70" s="312"/>
      <c r="AM70" s="312"/>
      <c r="AN70" s="187"/>
      <c r="AO70" s="182"/>
      <c r="AP70" s="183" t="str">
        <f t="shared" si="26"/>
        <v/>
      </c>
      <c r="AQ70" s="182"/>
      <c r="AR70" s="183" t="str">
        <f t="shared" si="27"/>
        <v/>
      </c>
      <c r="AS70" s="183" t="str">
        <f t="shared" si="28"/>
        <v/>
      </c>
      <c r="AT70" s="184" t="str">
        <f t="shared" si="29"/>
        <v/>
      </c>
      <c r="AU70" s="182"/>
      <c r="AV70" s="184" t="str">
        <f t="shared" si="30"/>
        <v/>
      </c>
      <c r="AW70" s="184" t="str">
        <f t="shared" si="31"/>
        <v/>
      </c>
      <c r="AX70" s="184" t="str">
        <f t="shared" si="32"/>
        <v/>
      </c>
      <c r="AY70" s="184" t="str">
        <f t="shared" si="33"/>
        <v/>
      </c>
      <c r="AZ70" s="185" t="str">
        <f t="shared" si="34"/>
        <v/>
      </c>
      <c r="BA70" s="186"/>
      <c r="BB70" s="186"/>
      <c r="BC70" s="186"/>
      <c r="BD70" s="186"/>
      <c r="BE70" s="186"/>
      <c r="BF70" s="186"/>
      <c r="BG70" s="186"/>
      <c r="BH70" s="186"/>
      <c r="BI70" s="186"/>
    </row>
    <row r="71" spans="1:61" ht="54" customHeight="1" x14ac:dyDescent="0.2">
      <c r="A71" s="128"/>
      <c r="B71" s="188" t="s">
        <v>592</v>
      </c>
      <c r="C71" s="188"/>
      <c r="D71" s="188" t="s">
        <v>473</v>
      </c>
      <c r="E71" s="188" t="s">
        <v>474</v>
      </c>
      <c r="F71" s="182"/>
      <c r="G71" s="182"/>
      <c r="H71" s="126"/>
      <c r="I71" s="126">
        <v>2</v>
      </c>
      <c r="J71" s="142"/>
      <c r="K71" s="126"/>
      <c r="L71" s="127"/>
      <c r="M71" s="217"/>
      <c r="N71" s="217"/>
      <c r="O71" s="217"/>
      <c r="P71" s="182"/>
      <c r="Q71" s="183" t="str">
        <f t="shared" si="16"/>
        <v/>
      </c>
      <c r="R71" s="182"/>
      <c r="S71" s="183" t="str">
        <f>IF(R71="","",IF(R71="Esporadica",0,IF(R71="Ocasional",2,IF(R71="Frecuente",3,IF(R71="Continua",4,)))))</f>
        <v/>
      </c>
      <c r="T71" s="183" t="str">
        <f>IF(Q71="","",IF(Q71=0,0,IF(Q71&gt;=1,+Q71*S71)))</f>
        <v/>
      </c>
      <c r="U71" s="184" t="str">
        <f t="shared" si="25"/>
        <v/>
      </c>
      <c r="V71" s="182"/>
      <c r="W71" s="184" t="str">
        <f>IF(V71="","",IF(V71="Leve",10,IF(V71="Grave",25,IF(V71="Muy Grave",60,IF(V71="Mortal o catastrófico",100,)))))</f>
        <v/>
      </c>
      <c r="X71" s="184" t="str">
        <f>IF(W71="","",IF(W71=0,"",IF(W71&gt;=1,+W71*T71,)))</f>
        <v/>
      </c>
      <c r="Y71" s="184" t="str">
        <f>IF(X71="","",IF(X71&lt;=20,"Mantener las medidas de control existentes",IF(X71&lt;=120,"Mejorar si es posible justificar la intervención y su rentabilidad.",IF(X71&lt;=500,"Corregir y adoptar medidas de control de inmediato si NR es igual o mayor a 360 debe suspender las actividades",IF(X71&lt;=4000,"Situación crítica Suspender actividades hasta que el riesgo sea controlado",)))))</f>
        <v/>
      </c>
      <c r="Z71" s="184" t="str">
        <f>IF(X71="","",IF(X71&lt;=20,"IV",IF(X71&lt;=120,"III",IF(X71&lt;=500,"II",IF(X71&lt;=4000,"I",)))))</f>
        <v/>
      </c>
      <c r="AA71" s="185" t="str">
        <f>IF(Z71="","",IF(Z71="I","No Aceptable",IF(Z71="II","Prioritario",IF(Z71="III","Mejorable",IF(Z71="IV","Aceptable",)))))</f>
        <v/>
      </c>
      <c r="AB71" s="125"/>
      <c r="AC71" s="125"/>
      <c r="AD71" s="125"/>
      <c r="AE71" s="144"/>
      <c r="AF71" s="182"/>
      <c r="AG71" s="125"/>
      <c r="AH71" s="125"/>
      <c r="AI71" s="125"/>
      <c r="AJ71" s="125"/>
      <c r="AK71" s="125"/>
      <c r="AL71" s="312"/>
      <c r="AM71" s="312"/>
      <c r="AN71" s="187"/>
      <c r="AO71" s="182"/>
      <c r="AP71" s="183" t="str">
        <f t="shared" si="26"/>
        <v/>
      </c>
      <c r="AQ71" s="182"/>
      <c r="AR71" s="183" t="str">
        <f t="shared" si="27"/>
        <v/>
      </c>
      <c r="AS71" s="183" t="str">
        <f t="shared" si="28"/>
        <v/>
      </c>
      <c r="AT71" s="184" t="str">
        <f t="shared" si="29"/>
        <v/>
      </c>
      <c r="AU71" s="182"/>
      <c r="AV71" s="184" t="str">
        <f t="shared" si="30"/>
        <v/>
      </c>
      <c r="AW71" s="184" t="str">
        <f t="shared" si="31"/>
        <v/>
      </c>
      <c r="AX71" s="184" t="str">
        <f t="shared" si="32"/>
        <v/>
      </c>
      <c r="AY71" s="184" t="str">
        <f t="shared" si="33"/>
        <v/>
      </c>
      <c r="AZ71" s="185" t="str">
        <f t="shared" si="34"/>
        <v/>
      </c>
      <c r="BA71" s="186"/>
      <c r="BB71" s="186"/>
      <c r="BC71" s="186"/>
      <c r="BD71" s="186"/>
      <c r="BE71" s="186"/>
      <c r="BF71" s="186"/>
      <c r="BG71" s="186"/>
      <c r="BH71" s="186"/>
      <c r="BI71" s="186"/>
    </row>
    <row r="72" spans="1:61" ht="60" customHeight="1" x14ac:dyDescent="0.2">
      <c r="A72" s="128"/>
      <c r="B72" s="188" t="s">
        <v>593</v>
      </c>
      <c r="C72" s="188"/>
      <c r="D72" s="188" t="s">
        <v>475</v>
      </c>
      <c r="E72" s="188" t="s">
        <v>476</v>
      </c>
      <c r="F72" s="182"/>
      <c r="G72" s="182"/>
      <c r="H72" s="126"/>
      <c r="I72" s="126">
        <v>1</v>
      </c>
      <c r="J72" s="142"/>
      <c r="K72" s="126"/>
      <c r="L72" s="127"/>
      <c r="M72" s="217"/>
      <c r="N72" s="217"/>
      <c r="O72" s="217"/>
      <c r="P72" s="182"/>
      <c r="Q72" s="183" t="str">
        <f t="shared" si="16"/>
        <v/>
      </c>
      <c r="R72" s="182"/>
      <c r="S72" s="183" t="str">
        <f t="shared" ref="S72:S135" si="35">IF(R72="","",IF(R72="Esporadica",0,IF(R72="Ocasional",2,IF(R72="Frecuente",3,IF(R72="Continua",4,)))))</f>
        <v/>
      </c>
      <c r="T72" s="183" t="str">
        <f t="shared" ref="T72:T135" si="36">IF(Q72="","",IF(Q72=0,0,IF(Q72&gt;=1,+Q72*S72)))</f>
        <v/>
      </c>
      <c r="U72" s="184" t="str">
        <f t="shared" si="25"/>
        <v/>
      </c>
      <c r="V72" s="182"/>
      <c r="W72" s="184" t="str">
        <f t="shared" ref="W72:W135" si="37">IF(V72="","",IF(V72="Leve",10,IF(V72="Grave",25,IF(V72="Muy Grave",60,IF(V72="Mortal o catastrófico",100,)))))</f>
        <v/>
      </c>
      <c r="X72" s="184" t="str">
        <f t="shared" ref="X72:X135" si="38">IF(W72="","",IF(W72=0,"",IF(W72&gt;=1,+W72*T72,)))</f>
        <v/>
      </c>
      <c r="Y72" s="184" t="str">
        <f t="shared" ref="Y72:Y135" si="39">IF(X72="","",IF(X72&lt;=20,"Mantener las medidas de control existentes",IF(X72&lt;=120,"Mejorar si es posible justificar la intervención y su rentabilidad.",IF(X72&lt;=500,"Corregir y adoptar medidas de control de inmediato si NR es igual o mayor a 360 debe suspender las actividades",IF(X72&lt;=4000,"Situación crítica Suspender actividades hasta que el riesgo sea controlado",)))))</f>
        <v/>
      </c>
      <c r="Z72" s="184" t="str">
        <f t="shared" ref="Z72:Z135" si="40">IF(X72="","",IF(X72&lt;=20,"IV",IF(X72&lt;=120,"III",IF(X72&lt;=500,"II",IF(X72&lt;=4000,"I",)))))</f>
        <v/>
      </c>
      <c r="AA72" s="185" t="str">
        <f t="shared" ref="AA72:AA135" si="41">IF(Z72="","",IF(Z72="I","No Aceptable",IF(Z72="II","Prioritario",IF(Z72="III","Mejorable",IF(Z72="IV","Aceptable",)))))</f>
        <v/>
      </c>
      <c r="AB72" s="125"/>
      <c r="AC72" s="125"/>
      <c r="AD72" s="125"/>
      <c r="AE72" s="144"/>
      <c r="AF72" s="182"/>
      <c r="AG72" s="125"/>
      <c r="AH72" s="125"/>
      <c r="AI72" s="125"/>
      <c r="AJ72" s="125"/>
      <c r="AK72" s="125"/>
      <c r="AL72" s="312"/>
      <c r="AM72" s="312"/>
      <c r="AN72" s="187"/>
      <c r="AO72" s="182"/>
      <c r="AP72" s="183" t="str">
        <f t="shared" si="26"/>
        <v/>
      </c>
      <c r="AQ72" s="182"/>
      <c r="AR72" s="183" t="str">
        <f t="shared" si="27"/>
        <v/>
      </c>
      <c r="AS72" s="183" t="str">
        <f t="shared" si="28"/>
        <v/>
      </c>
      <c r="AT72" s="184" t="str">
        <f t="shared" si="29"/>
        <v/>
      </c>
      <c r="AU72" s="182"/>
      <c r="AV72" s="184" t="str">
        <f t="shared" si="30"/>
        <v/>
      </c>
      <c r="AW72" s="184" t="str">
        <f t="shared" si="31"/>
        <v/>
      </c>
      <c r="AX72" s="184" t="str">
        <f t="shared" si="32"/>
        <v/>
      </c>
      <c r="AY72" s="184" t="str">
        <f t="shared" si="33"/>
        <v/>
      </c>
      <c r="AZ72" s="185" t="str">
        <f t="shared" si="34"/>
        <v/>
      </c>
      <c r="BA72" s="186"/>
      <c r="BB72" s="186"/>
      <c r="BC72" s="186"/>
      <c r="BD72" s="186"/>
      <c r="BE72" s="186"/>
      <c r="BF72" s="186"/>
      <c r="BG72" s="186"/>
      <c r="BH72" s="186"/>
      <c r="BI72" s="186"/>
    </row>
    <row r="73" spans="1:61" ht="20.100000000000001" customHeight="1" x14ac:dyDescent="0.2">
      <c r="A73" s="128"/>
      <c r="B73" s="128"/>
      <c r="C73" s="128"/>
      <c r="D73" s="128"/>
      <c r="E73" s="128"/>
      <c r="F73" s="182"/>
      <c r="G73" s="182"/>
      <c r="H73" s="126"/>
      <c r="I73" s="126"/>
      <c r="J73" s="142"/>
      <c r="K73" s="126"/>
      <c r="L73" s="127"/>
      <c r="M73" s="217"/>
      <c r="N73" s="217"/>
      <c r="O73" s="217"/>
      <c r="P73" s="182"/>
      <c r="Q73" s="183" t="str">
        <f t="shared" si="16"/>
        <v/>
      </c>
      <c r="R73" s="182"/>
      <c r="S73" s="183" t="str">
        <f t="shared" si="35"/>
        <v/>
      </c>
      <c r="T73" s="183" t="str">
        <f t="shared" si="36"/>
        <v/>
      </c>
      <c r="U73" s="184" t="str">
        <f t="shared" si="25"/>
        <v/>
      </c>
      <c r="V73" s="182"/>
      <c r="W73" s="184" t="str">
        <f t="shared" si="37"/>
        <v/>
      </c>
      <c r="X73" s="184" t="str">
        <f t="shared" si="38"/>
        <v/>
      </c>
      <c r="Y73" s="184" t="str">
        <f t="shared" si="39"/>
        <v/>
      </c>
      <c r="Z73" s="184" t="str">
        <f t="shared" si="40"/>
        <v/>
      </c>
      <c r="AA73" s="185" t="str">
        <f t="shared" si="41"/>
        <v/>
      </c>
      <c r="AB73" s="125"/>
      <c r="AC73" s="125"/>
      <c r="AD73" s="125"/>
      <c r="AE73" s="144"/>
      <c r="AF73" s="182"/>
      <c r="AG73" s="125"/>
      <c r="AH73" s="125"/>
      <c r="AI73" s="125"/>
      <c r="AJ73" s="125"/>
      <c r="AK73" s="125"/>
      <c r="AL73" s="312"/>
      <c r="AM73" s="312"/>
      <c r="AN73" s="187"/>
      <c r="AO73" s="182"/>
      <c r="AP73" s="183" t="str">
        <f t="shared" si="26"/>
        <v/>
      </c>
      <c r="AQ73" s="182"/>
      <c r="AR73" s="183" t="str">
        <f t="shared" si="27"/>
        <v/>
      </c>
      <c r="AS73" s="183" t="str">
        <f t="shared" si="28"/>
        <v/>
      </c>
      <c r="AT73" s="184" t="str">
        <f t="shared" si="29"/>
        <v/>
      </c>
      <c r="AU73" s="182"/>
      <c r="AV73" s="184" t="str">
        <f t="shared" si="30"/>
        <v/>
      </c>
      <c r="AW73" s="184" t="str">
        <f t="shared" si="31"/>
        <v/>
      </c>
      <c r="AX73" s="184" t="str">
        <f t="shared" si="32"/>
        <v/>
      </c>
      <c r="AY73" s="184" t="str">
        <f t="shared" si="33"/>
        <v/>
      </c>
      <c r="AZ73" s="185" t="str">
        <f t="shared" si="34"/>
        <v/>
      </c>
      <c r="BA73" s="186"/>
      <c r="BB73" s="186"/>
      <c r="BC73" s="186"/>
      <c r="BD73" s="186"/>
      <c r="BE73" s="186"/>
      <c r="BF73" s="186"/>
      <c r="BG73" s="186"/>
      <c r="BH73" s="186"/>
      <c r="BI73" s="186"/>
    </row>
    <row r="74" spans="1:61" ht="20.100000000000001" customHeight="1" x14ac:dyDescent="0.2">
      <c r="A74" s="128"/>
      <c r="B74" s="128"/>
      <c r="C74" s="128"/>
      <c r="D74" s="128"/>
      <c r="E74" s="128"/>
      <c r="F74" s="182"/>
      <c r="G74" s="182"/>
      <c r="H74" s="126"/>
      <c r="I74" s="126"/>
      <c r="J74" s="142"/>
      <c r="K74" s="126"/>
      <c r="L74" s="127"/>
      <c r="M74" s="217"/>
      <c r="N74" s="217"/>
      <c r="O74" s="217"/>
      <c r="P74" s="182"/>
      <c r="Q74" s="183" t="str">
        <f t="shared" si="16"/>
        <v/>
      </c>
      <c r="R74" s="182"/>
      <c r="S74" s="183" t="str">
        <f t="shared" si="35"/>
        <v/>
      </c>
      <c r="T74" s="183" t="str">
        <f t="shared" si="36"/>
        <v/>
      </c>
      <c r="U74" s="184" t="str">
        <f t="shared" si="25"/>
        <v/>
      </c>
      <c r="V74" s="182"/>
      <c r="W74" s="184" t="str">
        <f t="shared" si="37"/>
        <v/>
      </c>
      <c r="X74" s="184" t="str">
        <f t="shared" si="38"/>
        <v/>
      </c>
      <c r="Y74" s="184" t="str">
        <f t="shared" si="39"/>
        <v/>
      </c>
      <c r="Z74" s="184" t="str">
        <f t="shared" si="40"/>
        <v/>
      </c>
      <c r="AA74" s="185" t="str">
        <f t="shared" si="41"/>
        <v/>
      </c>
      <c r="AB74" s="125"/>
      <c r="AC74" s="125"/>
      <c r="AD74" s="125"/>
      <c r="AE74" s="144"/>
      <c r="AF74" s="182"/>
      <c r="AG74" s="125"/>
      <c r="AH74" s="125"/>
      <c r="AI74" s="125"/>
      <c r="AJ74" s="125"/>
      <c r="AK74" s="125"/>
      <c r="AL74" s="312"/>
      <c r="AM74" s="312"/>
      <c r="AN74" s="187"/>
      <c r="AO74" s="182"/>
      <c r="AP74" s="183" t="str">
        <f t="shared" si="26"/>
        <v/>
      </c>
      <c r="AQ74" s="182"/>
      <c r="AR74" s="183" t="str">
        <f t="shared" si="27"/>
        <v/>
      </c>
      <c r="AS74" s="183" t="str">
        <f t="shared" si="28"/>
        <v/>
      </c>
      <c r="AT74" s="184" t="str">
        <f t="shared" si="29"/>
        <v/>
      </c>
      <c r="AU74" s="182"/>
      <c r="AV74" s="184" t="str">
        <f t="shared" si="30"/>
        <v/>
      </c>
      <c r="AW74" s="184" t="str">
        <f t="shared" si="31"/>
        <v/>
      </c>
      <c r="AX74" s="184" t="str">
        <f t="shared" si="32"/>
        <v/>
      </c>
      <c r="AY74" s="184" t="str">
        <f t="shared" si="33"/>
        <v/>
      </c>
      <c r="AZ74" s="185" t="str">
        <f t="shared" si="34"/>
        <v/>
      </c>
      <c r="BA74" s="186"/>
      <c r="BB74" s="186"/>
      <c r="BC74" s="186"/>
      <c r="BD74" s="186"/>
      <c r="BE74" s="186"/>
      <c r="BF74" s="186"/>
      <c r="BG74" s="186"/>
      <c r="BH74" s="186"/>
      <c r="BI74" s="186"/>
    </row>
    <row r="75" spans="1:61" ht="20.100000000000001" customHeight="1" x14ac:dyDescent="0.2">
      <c r="A75" s="128"/>
      <c r="B75" s="128"/>
      <c r="C75" s="128"/>
      <c r="D75" s="128"/>
      <c r="E75" s="128"/>
      <c r="F75" s="182"/>
      <c r="G75" s="182"/>
      <c r="H75" s="126"/>
      <c r="I75" s="126"/>
      <c r="J75" s="142"/>
      <c r="K75" s="126"/>
      <c r="L75" s="127"/>
      <c r="M75" s="217"/>
      <c r="N75" s="217"/>
      <c r="O75" s="217"/>
      <c r="P75" s="182"/>
      <c r="Q75" s="183" t="str">
        <f t="shared" si="16"/>
        <v/>
      </c>
      <c r="R75" s="182"/>
      <c r="S75" s="183" t="str">
        <f t="shared" si="35"/>
        <v/>
      </c>
      <c r="T75" s="183" t="str">
        <f t="shared" si="36"/>
        <v/>
      </c>
      <c r="U75" s="184" t="str">
        <f t="shared" si="25"/>
        <v/>
      </c>
      <c r="V75" s="182"/>
      <c r="W75" s="184" t="str">
        <f t="shared" si="37"/>
        <v/>
      </c>
      <c r="X75" s="184" t="str">
        <f t="shared" si="38"/>
        <v/>
      </c>
      <c r="Y75" s="184" t="str">
        <f t="shared" si="39"/>
        <v/>
      </c>
      <c r="Z75" s="184" t="str">
        <f t="shared" si="40"/>
        <v/>
      </c>
      <c r="AA75" s="185" t="str">
        <f t="shared" si="41"/>
        <v/>
      </c>
      <c r="AB75" s="125"/>
      <c r="AC75" s="125"/>
      <c r="AD75" s="125"/>
      <c r="AE75" s="144"/>
      <c r="AF75" s="182"/>
      <c r="AG75" s="125"/>
      <c r="AH75" s="125"/>
      <c r="AI75" s="125"/>
      <c r="AJ75" s="125"/>
      <c r="AK75" s="125"/>
      <c r="AL75" s="312"/>
      <c r="AM75" s="312"/>
      <c r="AN75" s="187"/>
      <c r="AO75" s="182"/>
      <c r="AP75" s="183" t="str">
        <f t="shared" si="26"/>
        <v/>
      </c>
      <c r="AQ75" s="182"/>
      <c r="AR75" s="183" t="str">
        <f t="shared" si="27"/>
        <v/>
      </c>
      <c r="AS75" s="183" t="str">
        <f t="shared" si="28"/>
        <v/>
      </c>
      <c r="AT75" s="184" t="str">
        <f t="shared" si="29"/>
        <v/>
      </c>
      <c r="AU75" s="182"/>
      <c r="AV75" s="184" t="str">
        <f t="shared" si="30"/>
        <v/>
      </c>
      <c r="AW75" s="184" t="str">
        <f t="shared" si="31"/>
        <v/>
      </c>
      <c r="AX75" s="184" t="str">
        <f t="shared" si="32"/>
        <v/>
      </c>
      <c r="AY75" s="184" t="str">
        <f t="shared" si="33"/>
        <v/>
      </c>
      <c r="AZ75" s="185" t="str">
        <f t="shared" si="34"/>
        <v/>
      </c>
      <c r="BA75" s="186"/>
      <c r="BB75" s="186"/>
      <c r="BC75" s="186"/>
      <c r="BD75" s="186"/>
      <c r="BE75" s="186"/>
      <c r="BF75" s="186"/>
      <c r="BG75" s="186"/>
      <c r="BH75" s="186"/>
      <c r="BI75" s="186"/>
    </row>
    <row r="76" spans="1:61" ht="20.100000000000001" customHeight="1" x14ac:dyDescent="0.2">
      <c r="A76" s="128"/>
      <c r="B76" s="128"/>
      <c r="C76" s="128"/>
      <c r="D76" s="128"/>
      <c r="E76" s="128"/>
      <c r="F76" s="182"/>
      <c r="G76" s="182"/>
      <c r="H76" s="126"/>
      <c r="I76" s="126"/>
      <c r="J76" s="142"/>
      <c r="K76" s="126"/>
      <c r="L76" s="127"/>
      <c r="M76" s="217"/>
      <c r="N76" s="217"/>
      <c r="O76" s="217"/>
      <c r="P76" s="182"/>
      <c r="Q76" s="183" t="str">
        <f t="shared" si="16"/>
        <v/>
      </c>
      <c r="R76" s="182"/>
      <c r="S76" s="183" t="str">
        <f t="shared" si="35"/>
        <v/>
      </c>
      <c r="T76" s="183" t="str">
        <f t="shared" si="36"/>
        <v/>
      </c>
      <c r="U76" s="184" t="str">
        <f t="shared" si="25"/>
        <v/>
      </c>
      <c r="V76" s="182"/>
      <c r="W76" s="184" t="str">
        <f t="shared" si="37"/>
        <v/>
      </c>
      <c r="X76" s="184" t="str">
        <f t="shared" si="38"/>
        <v/>
      </c>
      <c r="Y76" s="184" t="str">
        <f t="shared" si="39"/>
        <v/>
      </c>
      <c r="Z76" s="184" t="str">
        <f t="shared" si="40"/>
        <v/>
      </c>
      <c r="AA76" s="185" t="str">
        <f t="shared" si="41"/>
        <v/>
      </c>
      <c r="AB76" s="125"/>
      <c r="AC76" s="125"/>
      <c r="AD76" s="125"/>
      <c r="AE76" s="144"/>
      <c r="AF76" s="182"/>
      <c r="AG76" s="125"/>
      <c r="AH76" s="125"/>
      <c r="AI76" s="125"/>
      <c r="AJ76" s="125"/>
      <c r="AK76" s="125"/>
      <c r="AL76" s="312"/>
      <c r="AM76" s="312"/>
      <c r="AN76" s="187"/>
      <c r="AO76" s="182"/>
      <c r="AP76" s="183" t="str">
        <f t="shared" si="26"/>
        <v/>
      </c>
      <c r="AQ76" s="182"/>
      <c r="AR76" s="183" t="str">
        <f t="shared" si="27"/>
        <v/>
      </c>
      <c r="AS76" s="183" t="str">
        <f t="shared" si="28"/>
        <v/>
      </c>
      <c r="AT76" s="184" t="str">
        <f t="shared" si="29"/>
        <v/>
      </c>
      <c r="AU76" s="182"/>
      <c r="AV76" s="184" t="str">
        <f t="shared" si="30"/>
        <v/>
      </c>
      <c r="AW76" s="184" t="str">
        <f t="shared" si="31"/>
        <v/>
      </c>
      <c r="AX76" s="184" t="str">
        <f t="shared" si="32"/>
        <v/>
      </c>
      <c r="AY76" s="184" t="str">
        <f t="shared" si="33"/>
        <v/>
      </c>
      <c r="AZ76" s="185" t="str">
        <f t="shared" si="34"/>
        <v/>
      </c>
      <c r="BA76" s="186"/>
      <c r="BB76" s="186"/>
      <c r="BC76" s="186"/>
      <c r="BD76" s="186"/>
      <c r="BE76" s="186"/>
      <c r="BF76" s="186"/>
      <c r="BG76" s="186"/>
      <c r="BH76" s="186"/>
      <c r="BI76" s="186"/>
    </row>
    <row r="77" spans="1:61" ht="20.100000000000001" customHeight="1" x14ac:dyDescent="0.2">
      <c r="A77" s="128"/>
      <c r="B77" s="128"/>
      <c r="C77" s="128"/>
      <c r="D77" s="128"/>
      <c r="E77" s="128"/>
      <c r="F77" s="182"/>
      <c r="G77" s="182"/>
      <c r="H77" s="126"/>
      <c r="I77" s="126"/>
      <c r="J77" s="142"/>
      <c r="K77" s="126"/>
      <c r="L77" s="127"/>
      <c r="M77" s="217"/>
      <c r="N77" s="217"/>
      <c r="O77" s="217"/>
      <c r="P77" s="182"/>
      <c r="Q77" s="183" t="str">
        <f t="shared" si="16"/>
        <v/>
      </c>
      <c r="R77" s="182"/>
      <c r="S77" s="183" t="str">
        <f t="shared" si="35"/>
        <v/>
      </c>
      <c r="T77" s="183" t="str">
        <f t="shared" si="36"/>
        <v/>
      </c>
      <c r="U77" s="184" t="str">
        <f t="shared" si="25"/>
        <v/>
      </c>
      <c r="V77" s="182"/>
      <c r="W77" s="184" t="str">
        <f t="shared" si="37"/>
        <v/>
      </c>
      <c r="X77" s="184" t="str">
        <f t="shared" si="38"/>
        <v/>
      </c>
      <c r="Y77" s="184" t="str">
        <f t="shared" si="39"/>
        <v/>
      </c>
      <c r="Z77" s="184" t="str">
        <f t="shared" si="40"/>
        <v/>
      </c>
      <c r="AA77" s="185" t="str">
        <f t="shared" si="41"/>
        <v/>
      </c>
      <c r="AB77" s="125"/>
      <c r="AC77" s="125"/>
      <c r="AD77" s="125"/>
      <c r="AE77" s="144"/>
      <c r="AF77" s="182"/>
      <c r="AG77" s="125"/>
      <c r="AH77" s="125"/>
      <c r="AI77" s="125"/>
      <c r="AJ77" s="125"/>
      <c r="AK77" s="125"/>
      <c r="AL77" s="312"/>
      <c r="AM77" s="312"/>
      <c r="AN77" s="187"/>
      <c r="AO77" s="182"/>
      <c r="AP77" s="183" t="str">
        <f t="shared" si="26"/>
        <v/>
      </c>
      <c r="AQ77" s="182"/>
      <c r="AR77" s="183" t="str">
        <f t="shared" si="27"/>
        <v/>
      </c>
      <c r="AS77" s="183" t="str">
        <f t="shared" si="28"/>
        <v/>
      </c>
      <c r="AT77" s="184" t="str">
        <f t="shared" si="29"/>
        <v/>
      </c>
      <c r="AU77" s="182"/>
      <c r="AV77" s="184" t="str">
        <f t="shared" si="30"/>
        <v/>
      </c>
      <c r="AW77" s="184" t="str">
        <f t="shared" si="31"/>
        <v/>
      </c>
      <c r="AX77" s="184" t="str">
        <f t="shared" si="32"/>
        <v/>
      </c>
      <c r="AY77" s="184" t="str">
        <f t="shared" si="33"/>
        <v/>
      </c>
      <c r="AZ77" s="185" t="str">
        <f t="shared" si="34"/>
        <v/>
      </c>
      <c r="BA77" s="186"/>
      <c r="BB77" s="186"/>
      <c r="BC77" s="186"/>
      <c r="BD77" s="186"/>
      <c r="BE77" s="186"/>
      <c r="BF77" s="186"/>
      <c r="BG77" s="186"/>
      <c r="BH77" s="186"/>
      <c r="BI77" s="186"/>
    </row>
    <row r="78" spans="1:61" ht="20.100000000000001" customHeight="1" x14ac:dyDescent="0.2">
      <c r="A78" s="128"/>
      <c r="B78" s="128"/>
      <c r="C78" s="128"/>
      <c r="D78" s="128"/>
      <c r="E78" s="128"/>
      <c r="F78" s="182"/>
      <c r="G78" s="182"/>
      <c r="H78" s="126"/>
      <c r="I78" s="126"/>
      <c r="J78" s="142"/>
      <c r="K78" s="126"/>
      <c r="L78" s="127"/>
      <c r="M78" s="217"/>
      <c r="N78" s="217"/>
      <c r="O78" s="217"/>
      <c r="P78" s="182"/>
      <c r="Q78" s="183" t="str">
        <f t="shared" si="16"/>
        <v/>
      </c>
      <c r="R78" s="182"/>
      <c r="S78" s="183" t="str">
        <f t="shared" si="35"/>
        <v/>
      </c>
      <c r="T78" s="183" t="str">
        <f t="shared" si="36"/>
        <v/>
      </c>
      <c r="U78" s="184" t="str">
        <f t="shared" si="25"/>
        <v/>
      </c>
      <c r="V78" s="182"/>
      <c r="W78" s="184" t="str">
        <f t="shared" si="37"/>
        <v/>
      </c>
      <c r="X78" s="184" t="str">
        <f t="shared" si="38"/>
        <v/>
      </c>
      <c r="Y78" s="184" t="str">
        <f t="shared" si="39"/>
        <v/>
      </c>
      <c r="Z78" s="184" t="str">
        <f t="shared" si="40"/>
        <v/>
      </c>
      <c r="AA78" s="185" t="str">
        <f t="shared" si="41"/>
        <v/>
      </c>
      <c r="AB78" s="125"/>
      <c r="AC78" s="125"/>
      <c r="AD78" s="125"/>
      <c r="AE78" s="144"/>
      <c r="AF78" s="182"/>
      <c r="AG78" s="125"/>
      <c r="AH78" s="125"/>
      <c r="AI78" s="125"/>
      <c r="AJ78" s="125"/>
      <c r="AK78" s="125"/>
      <c r="AL78" s="312"/>
      <c r="AM78" s="312"/>
      <c r="AN78" s="187"/>
      <c r="AO78" s="182"/>
      <c r="AP78" s="183" t="str">
        <f t="shared" si="26"/>
        <v/>
      </c>
      <c r="AQ78" s="182"/>
      <c r="AR78" s="183" t="str">
        <f t="shared" si="27"/>
        <v/>
      </c>
      <c r="AS78" s="183" t="str">
        <f t="shared" si="28"/>
        <v/>
      </c>
      <c r="AT78" s="184" t="str">
        <f t="shared" si="29"/>
        <v/>
      </c>
      <c r="AU78" s="182"/>
      <c r="AV78" s="184" t="str">
        <f t="shared" si="30"/>
        <v/>
      </c>
      <c r="AW78" s="184" t="str">
        <f t="shared" si="31"/>
        <v/>
      </c>
      <c r="AX78" s="184" t="str">
        <f t="shared" si="32"/>
        <v/>
      </c>
      <c r="AY78" s="184" t="str">
        <f t="shared" si="33"/>
        <v/>
      </c>
      <c r="AZ78" s="185" t="str">
        <f t="shared" si="34"/>
        <v/>
      </c>
      <c r="BA78" s="186"/>
      <c r="BB78" s="186"/>
      <c r="BC78" s="186"/>
      <c r="BD78" s="186"/>
      <c r="BE78" s="186"/>
      <c r="BF78" s="186"/>
      <c r="BG78" s="186"/>
      <c r="BH78" s="186"/>
      <c r="BI78" s="186"/>
    </row>
    <row r="79" spans="1:61" ht="20.100000000000001" customHeight="1" x14ac:dyDescent="0.2">
      <c r="A79" s="128"/>
      <c r="B79" s="128"/>
      <c r="C79" s="128"/>
      <c r="D79" s="128"/>
      <c r="E79" s="128"/>
      <c r="F79" s="182"/>
      <c r="G79" s="182"/>
      <c r="H79" s="126"/>
      <c r="I79" s="126"/>
      <c r="J79" s="142"/>
      <c r="K79" s="126"/>
      <c r="L79" s="127"/>
      <c r="M79" s="217"/>
      <c r="N79" s="217"/>
      <c r="O79" s="217"/>
      <c r="P79" s="182"/>
      <c r="Q79" s="183" t="str">
        <f t="shared" si="16"/>
        <v/>
      </c>
      <c r="R79" s="182"/>
      <c r="S79" s="183" t="str">
        <f t="shared" si="35"/>
        <v/>
      </c>
      <c r="T79" s="183" t="str">
        <f t="shared" si="36"/>
        <v/>
      </c>
      <c r="U79" s="184" t="str">
        <f t="shared" si="25"/>
        <v/>
      </c>
      <c r="V79" s="182"/>
      <c r="W79" s="184" t="str">
        <f t="shared" si="37"/>
        <v/>
      </c>
      <c r="X79" s="184" t="str">
        <f t="shared" si="38"/>
        <v/>
      </c>
      <c r="Y79" s="184" t="str">
        <f t="shared" si="39"/>
        <v/>
      </c>
      <c r="Z79" s="184" t="str">
        <f t="shared" si="40"/>
        <v/>
      </c>
      <c r="AA79" s="185" t="str">
        <f t="shared" si="41"/>
        <v/>
      </c>
      <c r="AB79" s="125"/>
      <c r="AC79" s="125"/>
      <c r="AD79" s="125"/>
      <c r="AE79" s="144"/>
      <c r="AF79" s="182"/>
      <c r="AG79" s="125"/>
      <c r="AH79" s="125"/>
      <c r="AI79" s="125"/>
      <c r="AJ79" s="125"/>
      <c r="AK79" s="125"/>
      <c r="AL79" s="312"/>
      <c r="AM79" s="312"/>
      <c r="AN79" s="187"/>
      <c r="AO79" s="182"/>
      <c r="AP79" s="183" t="str">
        <f t="shared" si="26"/>
        <v/>
      </c>
      <c r="AQ79" s="182"/>
      <c r="AR79" s="183" t="str">
        <f t="shared" si="27"/>
        <v/>
      </c>
      <c r="AS79" s="183" t="str">
        <f t="shared" si="28"/>
        <v/>
      </c>
      <c r="AT79" s="184" t="str">
        <f t="shared" si="29"/>
        <v/>
      </c>
      <c r="AU79" s="182"/>
      <c r="AV79" s="184" t="str">
        <f t="shared" si="30"/>
        <v/>
      </c>
      <c r="AW79" s="184" t="str">
        <f t="shared" si="31"/>
        <v/>
      </c>
      <c r="AX79" s="184" t="str">
        <f t="shared" si="32"/>
        <v/>
      </c>
      <c r="AY79" s="184" t="str">
        <f t="shared" si="33"/>
        <v/>
      </c>
      <c r="AZ79" s="185" t="str">
        <f t="shared" si="34"/>
        <v/>
      </c>
      <c r="BA79" s="186"/>
      <c r="BB79" s="186"/>
      <c r="BC79" s="186"/>
      <c r="BD79" s="186"/>
      <c r="BE79" s="186"/>
      <c r="BF79" s="186"/>
      <c r="BG79" s="186"/>
      <c r="BH79" s="186"/>
      <c r="BI79" s="186"/>
    </row>
    <row r="80" spans="1:61" ht="20.100000000000001" customHeight="1" x14ac:dyDescent="0.2">
      <c r="A80" s="128"/>
      <c r="B80" s="128"/>
      <c r="C80" s="128"/>
      <c r="D80" s="128"/>
      <c r="E80" s="128"/>
      <c r="F80" s="182"/>
      <c r="G80" s="182"/>
      <c r="H80" s="126"/>
      <c r="I80" s="126"/>
      <c r="J80" s="142"/>
      <c r="K80" s="126"/>
      <c r="L80" s="127"/>
      <c r="M80" s="217"/>
      <c r="N80" s="217"/>
      <c r="O80" s="217"/>
      <c r="P80" s="182"/>
      <c r="Q80" s="183" t="str">
        <f t="shared" si="16"/>
        <v/>
      </c>
      <c r="R80" s="182"/>
      <c r="S80" s="183" t="str">
        <f t="shared" si="35"/>
        <v/>
      </c>
      <c r="T80" s="183" t="str">
        <f t="shared" si="36"/>
        <v/>
      </c>
      <c r="U80" s="184" t="str">
        <f t="shared" si="25"/>
        <v/>
      </c>
      <c r="V80" s="182"/>
      <c r="W80" s="184" t="str">
        <f t="shared" si="37"/>
        <v/>
      </c>
      <c r="X80" s="184" t="str">
        <f t="shared" si="38"/>
        <v/>
      </c>
      <c r="Y80" s="184" t="str">
        <f t="shared" si="39"/>
        <v/>
      </c>
      <c r="Z80" s="184" t="str">
        <f t="shared" si="40"/>
        <v/>
      </c>
      <c r="AA80" s="185" t="str">
        <f t="shared" si="41"/>
        <v/>
      </c>
      <c r="AB80" s="125"/>
      <c r="AC80" s="125"/>
      <c r="AD80" s="125"/>
      <c r="AE80" s="144"/>
      <c r="AF80" s="182"/>
      <c r="AG80" s="125"/>
      <c r="AH80" s="125"/>
      <c r="AI80" s="125"/>
      <c r="AJ80" s="125"/>
      <c r="AK80" s="125"/>
      <c r="AL80" s="312"/>
      <c r="AM80" s="312"/>
      <c r="AN80" s="187"/>
      <c r="AO80" s="182"/>
      <c r="AP80" s="183" t="str">
        <f t="shared" si="26"/>
        <v/>
      </c>
      <c r="AQ80" s="182"/>
      <c r="AR80" s="183" t="str">
        <f t="shared" si="27"/>
        <v/>
      </c>
      <c r="AS80" s="183" t="str">
        <f t="shared" si="28"/>
        <v/>
      </c>
      <c r="AT80" s="184" t="str">
        <f t="shared" si="29"/>
        <v/>
      </c>
      <c r="AU80" s="182"/>
      <c r="AV80" s="184" t="str">
        <f t="shared" si="30"/>
        <v/>
      </c>
      <c r="AW80" s="184" t="str">
        <f t="shared" si="31"/>
        <v/>
      </c>
      <c r="AX80" s="184" t="str">
        <f t="shared" si="32"/>
        <v/>
      </c>
      <c r="AY80" s="184" t="str">
        <f t="shared" si="33"/>
        <v/>
      </c>
      <c r="AZ80" s="185" t="str">
        <f t="shared" si="34"/>
        <v/>
      </c>
      <c r="BA80" s="186"/>
      <c r="BB80" s="186"/>
      <c r="BC80" s="186"/>
      <c r="BD80" s="186"/>
      <c r="BE80" s="186"/>
      <c r="BF80" s="186"/>
      <c r="BG80" s="186"/>
      <c r="BH80" s="186"/>
      <c r="BI80" s="186"/>
    </row>
    <row r="81" spans="1:61" ht="20.100000000000001" customHeight="1" x14ac:dyDescent="0.2">
      <c r="A81" s="128"/>
      <c r="B81" s="128"/>
      <c r="C81" s="128"/>
      <c r="D81" s="128"/>
      <c r="E81" s="128"/>
      <c r="F81" s="182"/>
      <c r="G81" s="182"/>
      <c r="H81" s="126"/>
      <c r="I81" s="126"/>
      <c r="J81" s="142"/>
      <c r="K81" s="126"/>
      <c r="L81" s="127"/>
      <c r="M81" s="217"/>
      <c r="N81" s="217"/>
      <c r="O81" s="217"/>
      <c r="P81" s="182"/>
      <c r="Q81" s="183" t="str">
        <f t="shared" si="16"/>
        <v/>
      </c>
      <c r="R81" s="182"/>
      <c r="S81" s="183" t="str">
        <f t="shared" si="35"/>
        <v/>
      </c>
      <c r="T81" s="183" t="str">
        <f t="shared" si="36"/>
        <v/>
      </c>
      <c r="U81" s="184" t="str">
        <f t="shared" si="25"/>
        <v/>
      </c>
      <c r="V81" s="182"/>
      <c r="W81" s="184" t="str">
        <f t="shared" si="37"/>
        <v/>
      </c>
      <c r="X81" s="184" t="str">
        <f t="shared" si="38"/>
        <v/>
      </c>
      <c r="Y81" s="184" t="str">
        <f t="shared" si="39"/>
        <v/>
      </c>
      <c r="Z81" s="184" t="str">
        <f t="shared" si="40"/>
        <v/>
      </c>
      <c r="AA81" s="185" t="str">
        <f t="shared" si="41"/>
        <v/>
      </c>
      <c r="AB81" s="125"/>
      <c r="AC81" s="125"/>
      <c r="AD81" s="125"/>
      <c r="AE81" s="144"/>
      <c r="AF81" s="182"/>
      <c r="AG81" s="125"/>
      <c r="AH81" s="125"/>
      <c r="AI81" s="125"/>
      <c r="AJ81" s="125"/>
      <c r="AK81" s="125"/>
      <c r="AL81" s="312"/>
      <c r="AM81" s="312"/>
      <c r="AN81" s="187"/>
      <c r="AO81" s="182"/>
      <c r="AP81" s="183" t="str">
        <f t="shared" si="26"/>
        <v/>
      </c>
      <c r="AQ81" s="182"/>
      <c r="AR81" s="183" t="str">
        <f t="shared" si="27"/>
        <v/>
      </c>
      <c r="AS81" s="183" t="str">
        <f t="shared" si="28"/>
        <v/>
      </c>
      <c r="AT81" s="184" t="str">
        <f t="shared" si="29"/>
        <v/>
      </c>
      <c r="AU81" s="182"/>
      <c r="AV81" s="184" t="str">
        <f t="shared" si="30"/>
        <v/>
      </c>
      <c r="AW81" s="184" t="str">
        <f t="shared" si="31"/>
        <v/>
      </c>
      <c r="AX81" s="184" t="str">
        <f t="shared" si="32"/>
        <v/>
      </c>
      <c r="AY81" s="184" t="str">
        <f t="shared" si="33"/>
        <v/>
      </c>
      <c r="AZ81" s="185" t="str">
        <f t="shared" si="34"/>
        <v/>
      </c>
      <c r="BA81" s="186"/>
      <c r="BB81" s="186"/>
      <c r="BC81" s="186"/>
      <c r="BD81" s="186"/>
      <c r="BE81" s="186"/>
      <c r="BF81" s="186"/>
      <c r="BG81" s="186"/>
      <c r="BH81" s="186"/>
      <c r="BI81" s="186"/>
    </row>
    <row r="82" spans="1:61" ht="20.100000000000001" customHeight="1" x14ac:dyDescent="0.2">
      <c r="A82" s="128"/>
      <c r="B82" s="128"/>
      <c r="C82" s="128"/>
      <c r="D82" s="128"/>
      <c r="E82" s="128"/>
      <c r="F82" s="182"/>
      <c r="G82" s="182"/>
      <c r="H82" s="126"/>
      <c r="I82" s="126"/>
      <c r="J82" s="142"/>
      <c r="K82" s="126"/>
      <c r="L82" s="127"/>
      <c r="M82" s="217"/>
      <c r="N82" s="217"/>
      <c r="O82" s="217"/>
      <c r="P82" s="182"/>
      <c r="Q82" s="183" t="str">
        <f t="shared" si="16"/>
        <v/>
      </c>
      <c r="R82" s="182"/>
      <c r="S82" s="183" t="str">
        <f t="shared" si="35"/>
        <v/>
      </c>
      <c r="T82" s="183" t="str">
        <f t="shared" si="36"/>
        <v/>
      </c>
      <c r="U82" s="184" t="str">
        <f t="shared" si="25"/>
        <v/>
      </c>
      <c r="V82" s="182"/>
      <c r="W82" s="184" t="str">
        <f t="shared" si="37"/>
        <v/>
      </c>
      <c r="X82" s="184" t="str">
        <f t="shared" si="38"/>
        <v/>
      </c>
      <c r="Y82" s="184" t="str">
        <f t="shared" si="39"/>
        <v/>
      </c>
      <c r="Z82" s="184" t="str">
        <f t="shared" si="40"/>
        <v/>
      </c>
      <c r="AA82" s="185" t="str">
        <f t="shared" si="41"/>
        <v/>
      </c>
      <c r="AB82" s="125"/>
      <c r="AC82" s="125"/>
      <c r="AD82" s="125"/>
      <c r="AE82" s="144"/>
      <c r="AF82" s="182"/>
      <c r="AG82" s="125"/>
      <c r="AH82" s="125"/>
      <c r="AI82" s="125"/>
      <c r="AJ82" s="125"/>
      <c r="AK82" s="125"/>
      <c r="AL82" s="312"/>
      <c r="AM82" s="312"/>
      <c r="AN82" s="187"/>
      <c r="AO82" s="182"/>
      <c r="AP82" s="183" t="str">
        <f t="shared" si="26"/>
        <v/>
      </c>
      <c r="AQ82" s="182"/>
      <c r="AR82" s="183" t="str">
        <f t="shared" si="27"/>
        <v/>
      </c>
      <c r="AS82" s="183" t="str">
        <f t="shared" si="28"/>
        <v/>
      </c>
      <c r="AT82" s="184" t="str">
        <f t="shared" si="29"/>
        <v/>
      </c>
      <c r="AU82" s="182"/>
      <c r="AV82" s="184" t="str">
        <f t="shared" si="30"/>
        <v/>
      </c>
      <c r="AW82" s="184" t="str">
        <f t="shared" si="31"/>
        <v/>
      </c>
      <c r="AX82" s="184" t="str">
        <f t="shared" si="32"/>
        <v/>
      </c>
      <c r="AY82" s="184" t="str">
        <f t="shared" si="33"/>
        <v/>
      </c>
      <c r="AZ82" s="185" t="str">
        <f t="shared" si="34"/>
        <v/>
      </c>
      <c r="BA82" s="186"/>
      <c r="BB82" s="186"/>
      <c r="BC82" s="186"/>
      <c r="BD82" s="186"/>
      <c r="BE82" s="186"/>
      <c r="BF82" s="186"/>
      <c r="BG82" s="186"/>
      <c r="BH82" s="186"/>
      <c r="BI82" s="186"/>
    </row>
    <row r="83" spans="1:61" ht="20.100000000000001" customHeight="1" x14ac:dyDescent="0.2">
      <c r="A83" s="128"/>
      <c r="B83" s="128"/>
      <c r="C83" s="128"/>
      <c r="D83" s="128"/>
      <c r="E83" s="128"/>
      <c r="F83" s="182"/>
      <c r="G83" s="182"/>
      <c r="H83" s="126"/>
      <c r="I83" s="126"/>
      <c r="J83" s="142"/>
      <c r="K83" s="126"/>
      <c r="L83" s="127"/>
      <c r="M83" s="217"/>
      <c r="N83" s="217"/>
      <c r="O83" s="217"/>
      <c r="P83" s="182"/>
      <c r="Q83" s="183" t="str">
        <f t="shared" si="16"/>
        <v/>
      </c>
      <c r="R83" s="182"/>
      <c r="S83" s="183" t="str">
        <f t="shared" si="35"/>
        <v/>
      </c>
      <c r="T83" s="183" t="str">
        <f t="shared" si="36"/>
        <v/>
      </c>
      <c r="U83" s="184" t="str">
        <f t="shared" si="25"/>
        <v/>
      </c>
      <c r="V83" s="182"/>
      <c r="W83" s="184" t="str">
        <f t="shared" si="37"/>
        <v/>
      </c>
      <c r="X83" s="184" t="str">
        <f t="shared" si="38"/>
        <v/>
      </c>
      <c r="Y83" s="184" t="str">
        <f t="shared" si="39"/>
        <v/>
      </c>
      <c r="Z83" s="184" t="str">
        <f t="shared" si="40"/>
        <v/>
      </c>
      <c r="AA83" s="185" t="str">
        <f t="shared" si="41"/>
        <v/>
      </c>
      <c r="AB83" s="125"/>
      <c r="AC83" s="125"/>
      <c r="AD83" s="125"/>
      <c r="AE83" s="144"/>
      <c r="AF83" s="182"/>
      <c r="AG83" s="125"/>
      <c r="AH83" s="125"/>
      <c r="AI83" s="125"/>
      <c r="AJ83" s="125"/>
      <c r="AK83" s="125"/>
      <c r="AL83" s="312"/>
      <c r="AM83" s="312"/>
      <c r="AN83" s="187"/>
      <c r="AO83" s="182"/>
      <c r="AP83" s="183" t="str">
        <f t="shared" si="26"/>
        <v/>
      </c>
      <c r="AQ83" s="182"/>
      <c r="AR83" s="183" t="str">
        <f t="shared" si="27"/>
        <v/>
      </c>
      <c r="AS83" s="183" t="str">
        <f t="shared" si="28"/>
        <v/>
      </c>
      <c r="AT83" s="184" t="str">
        <f t="shared" si="29"/>
        <v/>
      </c>
      <c r="AU83" s="182"/>
      <c r="AV83" s="184" t="str">
        <f t="shared" si="30"/>
        <v/>
      </c>
      <c r="AW83" s="184" t="str">
        <f t="shared" si="31"/>
        <v/>
      </c>
      <c r="AX83" s="184" t="str">
        <f t="shared" si="32"/>
        <v/>
      </c>
      <c r="AY83" s="184" t="str">
        <f t="shared" si="33"/>
        <v/>
      </c>
      <c r="AZ83" s="185" t="str">
        <f t="shared" si="34"/>
        <v/>
      </c>
      <c r="BA83" s="186"/>
      <c r="BB83" s="186"/>
      <c r="BC83" s="186"/>
      <c r="BD83" s="186"/>
      <c r="BE83" s="186"/>
      <c r="BF83" s="186"/>
      <c r="BG83" s="186"/>
      <c r="BH83" s="186"/>
      <c r="BI83" s="186"/>
    </row>
    <row r="84" spans="1:61" ht="20.100000000000001" customHeight="1" x14ac:dyDescent="0.2">
      <c r="A84" s="128"/>
      <c r="B84" s="128"/>
      <c r="C84" s="128"/>
      <c r="D84" s="128"/>
      <c r="E84" s="128"/>
      <c r="F84" s="182"/>
      <c r="G84" s="182"/>
      <c r="H84" s="126"/>
      <c r="I84" s="126"/>
      <c r="J84" s="142"/>
      <c r="K84" s="126"/>
      <c r="L84" s="127"/>
      <c r="M84" s="217"/>
      <c r="N84" s="217"/>
      <c r="O84" s="217"/>
      <c r="P84" s="182"/>
      <c r="Q84" s="183" t="str">
        <f t="shared" si="16"/>
        <v/>
      </c>
      <c r="R84" s="182"/>
      <c r="S84" s="183" t="str">
        <f t="shared" si="35"/>
        <v/>
      </c>
      <c r="T84" s="183" t="str">
        <f t="shared" si="36"/>
        <v/>
      </c>
      <c r="U84" s="184" t="str">
        <f t="shared" si="25"/>
        <v/>
      </c>
      <c r="V84" s="182"/>
      <c r="W84" s="184" t="str">
        <f t="shared" si="37"/>
        <v/>
      </c>
      <c r="X84" s="184" t="str">
        <f t="shared" si="38"/>
        <v/>
      </c>
      <c r="Y84" s="184" t="str">
        <f t="shared" si="39"/>
        <v/>
      </c>
      <c r="Z84" s="184" t="str">
        <f t="shared" si="40"/>
        <v/>
      </c>
      <c r="AA84" s="185" t="str">
        <f t="shared" si="41"/>
        <v/>
      </c>
      <c r="AB84" s="125"/>
      <c r="AC84" s="125"/>
      <c r="AD84" s="125"/>
      <c r="AE84" s="144"/>
      <c r="AF84" s="182"/>
      <c r="AG84" s="125"/>
      <c r="AH84" s="125"/>
      <c r="AI84" s="125"/>
      <c r="AJ84" s="125"/>
      <c r="AK84" s="125"/>
      <c r="AL84" s="312"/>
      <c r="AM84" s="312"/>
      <c r="AN84" s="187"/>
      <c r="AO84" s="182"/>
      <c r="AP84" s="183" t="str">
        <f t="shared" si="26"/>
        <v/>
      </c>
      <c r="AQ84" s="182"/>
      <c r="AR84" s="183" t="str">
        <f t="shared" si="27"/>
        <v/>
      </c>
      <c r="AS84" s="183" t="str">
        <f t="shared" si="28"/>
        <v/>
      </c>
      <c r="AT84" s="184" t="str">
        <f t="shared" si="29"/>
        <v/>
      </c>
      <c r="AU84" s="182"/>
      <c r="AV84" s="184" t="str">
        <f t="shared" si="30"/>
        <v/>
      </c>
      <c r="AW84" s="184" t="str">
        <f t="shared" si="31"/>
        <v/>
      </c>
      <c r="AX84" s="184" t="str">
        <f t="shared" si="32"/>
        <v/>
      </c>
      <c r="AY84" s="184" t="str">
        <f t="shared" si="33"/>
        <v/>
      </c>
      <c r="AZ84" s="185" t="str">
        <f t="shared" si="34"/>
        <v/>
      </c>
      <c r="BA84" s="186"/>
      <c r="BB84" s="186"/>
      <c r="BC84" s="186"/>
      <c r="BD84" s="186"/>
      <c r="BE84" s="186"/>
      <c r="BF84" s="186"/>
      <c r="BG84" s="186"/>
      <c r="BH84" s="186"/>
      <c r="BI84" s="186"/>
    </row>
    <row r="85" spans="1:61" ht="20.100000000000001" customHeight="1" x14ac:dyDescent="0.2">
      <c r="A85" s="128"/>
      <c r="B85" s="128"/>
      <c r="C85" s="128"/>
      <c r="D85" s="128"/>
      <c r="E85" s="128"/>
      <c r="F85" s="182"/>
      <c r="G85" s="182"/>
      <c r="H85" s="126"/>
      <c r="I85" s="126"/>
      <c r="J85" s="142"/>
      <c r="K85" s="126"/>
      <c r="L85" s="127"/>
      <c r="M85" s="217"/>
      <c r="N85" s="217"/>
      <c r="O85" s="217"/>
      <c r="P85" s="182"/>
      <c r="Q85" s="183" t="str">
        <f t="shared" si="16"/>
        <v/>
      </c>
      <c r="R85" s="182"/>
      <c r="S85" s="183" t="str">
        <f t="shared" si="35"/>
        <v/>
      </c>
      <c r="T85" s="183" t="str">
        <f t="shared" si="36"/>
        <v/>
      </c>
      <c r="U85" s="184" t="str">
        <f t="shared" si="25"/>
        <v/>
      </c>
      <c r="V85" s="182"/>
      <c r="W85" s="184" t="str">
        <f t="shared" si="37"/>
        <v/>
      </c>
      <c r="X85" s="184" t="str">
        <f t="shared" si="38"/>
        <v/>
      </c>
      <c r="Y85" s="184" t="str">
        <f t="shared" si="39"/>
        <v/>
      </c>
      <c r="Z85" s="184" t="str">
        <f t="shared" si="40"/>
        <v/>
      </c>
      <c r="AA85" s="185" t="str">
        <f t="shared" si="41"/>
        <v/>
      </c>
      <c r="AB85" s="125"/>
      <c r="AC85" s="125"/>
      <c r="AD85" s="125"/>
      <c r="AE85" s="144"/>
      <c r="AF85" s="182"/>
      <c r="AG85" s="125"/>
      <c r="AH85" s="125"/>
      <c r="AI85" s="125"/>
      <c r="AJ85" s="125"/>
      <c r="AK85" s="125"/>
      <c r="AL85" s="312"/>
      <c r="AM85" s="312"/>
      <c r="AN85" s="187"/>
      <c r="AO85" s="182"/>
      <c r="AP85" s="183" t="str">
        <f t="shared" si="26"/>
        <v/>
      </c>
      <c r="AQ85" s="182"/>
      <c r="AR85" s="183" t="str">
        <f t="shared" si="27"/>
        <v/>
      </c>
      <c r="AS85" s="183" t="str">
        <f t="shared" si="28"/>
        <v/>
      </c>
      <c r="AT85" s="184" t="str">
        <f t="shared" si="29"/>
        <v/>
      </c>
      <c r="AU85" s="182"/>
      <c r="AV85" s="184" t="str">
        <f t="shared" si="30"/>
        <v/>
      </c>
      <c r="AW85" s="184" t="str">
        <f t="shared" si="31"/>
        <v/>
      </c>
      <c r="AX85" s="184" t="str">
        <f t="shared" si="32"/>
        <v/>
      </c>
      <c r="AY85" s="184" t="str">
        <f t="shared" si="33"/>
        <v/>
      </c>
      <c r="AZ85" s="185" t="str">
        <f t="shared" si="34"/>
        <v/>
      </c>
      <c r="BA85" s="186"/>
      <c r="BB85" s="186"/>
      <c r="BC85" s="186"/>
      <c r="BD85" s="186"/>
      <c r="BE85" s="186"/>
      <c r="BF85" s="186"/>
      <c r="BG85" s="186"/>
      <c r="BH85" s="186"/>
      <c r="BI85" s="186"/>
    </row>
    <row r="86" spans="1:61" ht="20.100000000000001" customHeight="1" x14ac:dyDescent="0.2">
      <c r="A86" s="128"/>
      <c r="B86" s="128"/>
      <c r="C86" s="128"/>
      <c r="D86" s="128"/>
      <c r="E86" s="128"/>
      <c r="F86" s="182"/>
      <c r="G86" s="182"/>
      <c r="H86" s="126"/>
      <c r="I86" s="126"/>
      <c r="J86" s="142"/>
      <c r="K86" s="126"/>
      <c r="L86" s="127"/>
      <c r="M86" s="217"/>
      <c r="N86" s="217"/>
      <c r="O86" s="217"/>
      <c r="P86" s="182"/>
      <c r="Q86" s="183" t="str">
        <f t="shared" si="16"/>
        <v/>
      </c>
      <c r="R86" s="182"/>
      <c r="S86" s="183" t="str">
        <f t="shared" si="35"/>
        <v/>
      </c>
      <c r="T86" s="183" t="str">
        <f t="shared" si="36"/>
        <v/>
      </c>
      <c r="U86" s="184" t="str">
        <f t="shared" si="25"/>
        <v/>
      </c>
      <c r="V86" s="182"/>
      <c r="W86" s="184" t="str">
        <f t="shared" si="37"/>
        <v/>
      </c>
      <c r="X86" s="184" t="str">
        <f t="shared" si="38"/>
        <v/>
      </c>
      <c r="Y86" s="184" t="str">
        <f t="shared" si="39"/>
        <v/>
      </c>
      <c r="Z86" s="184" t="str">
        <f t="shared" si="40"/>
        <v/>
      </c>
      <c r="AA86" s="185" t="str">
        <f t="shared" si="41"/>
        <v/>
      </c>
      <c r="AB86" s="125"/>
      <c r="AC86" s="125"/>
      <c r="AD86" s="125"/>
      <c r="AE86" s="144"/>
      <c r="AF86" s="182"/>
      <c r="AG86" s="125"/>
      <c r="AH86" s="125"/>
      <c r="AI86" s="125"/>
      <c r="AJ86" s="125"/>
      <c r="AK86" s="125"/>
      <c r="AL86" s="312"/>
      <c r="AM86" s="312"/>
      <c r="AN86" s="187"/>
      <c r="AO86" s="182"/>
      <c r="AP86" s="183" t="str">
        <f t="shared" si="26"/>
        <v/>
      </c>
      <c r="AQ86" s="182"/>
      <c r="AR86" s="183" t="str">
        <f t="shared" si="27"/>
        <v/>
      </c>
      <c r="AS86" s="183" t="str">
        <f t="shared" si="28"/>
        <v/>
      </c>
      <c r="AT86" s="184" t="str">
        <f t="shared" si="29"/>
        <v/>
      </c>
      <c r="AU86" s="182"/>
      <c r="AV86" s="184" t="str">
        <f t="shared" si="30"/>
        <v/>
      </c>
      <c r="AW86" s="184" t="str">
        <f t="shared" si="31"/>
        <v/>
      </c>
      <c r="AX86" s="184" t="str">
        <f t="shared" si="32"/>
        <v/>
      </c>
      <c r="AY86" s="184" t="str">
        <f t="shared" si="33"/>
        <v/>
      </c>
      <c r="AZ86" s="185" t="str">
        <f t="shared" si="34"/>
        <v/>
      </c>
      <c r="BA86" s="186"/>
      <c r="BB86" s="186"/>
      <c r="BC86" s="186"/>
      <c r="BD86" s="186"/>
      <c r="BE86" s="186"/>
      <c r="BF86" s="186"/>
      <c r="BG86" s="186"/>
      <c r="BH86" s="186"/>
      <c r="BI86" s="186"/>
    </row>
    <row r="87" spans="1:61" ht="20.100000000000001" customHeight="1" x14ac:dyDescent="0.2">
      <c r="A87" s="128"/>
      <c r="B87" s="128"/>
      <c r="C87" s="128"/>
      <c r="D87" s="128"/>
      <c r="E87" s="128"/>
      <c r="F87" s="182"/>
      <c r="G87" s="182"/>
      <c r="H87" s="126"/>
      <c r="I87" s="126"/>
      <c r="J87" s="142"/>
      <c r="K87" s="126"/>
      <c r="L87" s="127"/>
      <c r="M87" s="217"/>
      <c r="N87" s="217"/>
      <c r="O87" s="217"/>
      <c r="P87" s="182"/>
      <c r="Q87" s="183" t="str">
        <f t="shared" si="16"/>
        <v/>
      </c>
      <c r="R87" s="182"/>
      <c r="S87" s="183" t="str">
        <f t="shared" si="35"/>
        <v/>
      </c>
      <c r="T87" s="183" t="str">
        <f t="shared" si="36"/>
        <v/>
      </c>
      <c r="U87" s="184" t="str">
        <f t="shared" si="25"/>
        <v/>
      </c>
      <c r="V87" s="182"/>
      <c r="W87" s="184" t="str">
        <f t="shared" si="37"/>
        <v/>
      </c>
      <c r="X87" s="184" t="str">
        <f t="shared" si="38"/>
        <v/>
      </c>
      <c r="Y87" s="184" t="str">
        <f t="shared" si="39"/>
        <v/>
      </c>
      <c r="Z87" s="184" t="str">
        <f t="shared" si="40"/>
        <v/>
      </c>
      <c r="AA87" s="185" t="str">
        <f t="shared" si="41"/>
        <v/>
      </c>
      <c r="AB87" s="125"/>
      <c r="AC87" s="125"/>
      <c r="AD87" s="125"/>
      <c r="AE87" s="144"/>
      <c r="AF87" s="182"/>
      <c r="AG87" s="125"/>
      <c r="AH87" s="125"/>
      <c r="AI87" s="125"/>
      <c r="AJ87" s="125"/>
      <c r="AK87" s="125"/>
      <c r="AL87" s="312"/>
      <c r="AM87" s="312"/>
      <c r="AN87" s="187"/>
      <c r="AO87" s="182"/>
      <c r="AP87" s="183" t="str">
        <f t="shared" si="26"/>
        <v/>
      </c>
      <c r="AQ87" s="182"/>
      <c r="AR87" s="183" t="str">
        <f t="shared" si="27"/>
        <v/>
      </c>
      <c r="AS87" s="183" t="str">
        <f t="shared" si="28"/>
        <v/>
      </c>
      <c r="AT87" s="184" t="str">
        <f t="shared" si="29"/>
        <v/>
      </c>
      <c r="AU87" s="182"/>
      <c r="AV87" s="184" t="str">
        <f t="shared" si="30"/>
        <v/>
      </c>
      <c r="AW87" s="184" t="str">
        <f t="shared" si="31"/>
        <v/>
      </c>
      <c r="AX87" s="184" t="str">
        <f t="shared" si="32"/>
        <v/>
      </c>
      <c r="AY87" s="184" t="str">
        <f t="shared" si="33"/>
        <v/>
      </c>
      <c r="AZ87" s="185" t="str">
        <f t="shared" si="34"/>
        <v/>
      </c>
      <c r="BA87" s="186"/>
      <c r="BB87" s="186"/>
      <c r="BC87" s="186"/>
      <c r="BD87" s="186"/>
      <c r="BE87" s="186"/>
      <c r="BF87" s="186"/>
      <c r="BG87" s="186"/>
      <c r="BH87" s="186"/>
      <c r="BI87" s="186"/>
    </row>
    <row r="88" spans="1:61" ht="20.100000000000001" customHeight="1" x14ac:dyDescent="0.2">
      <c r="A88" s="128"/>
      <c r="B88" s="128"/>
      <c r="C88" s="128"/>
      <c r="D88" s="128"/>
      <c r="E88" s="128"/>
      <c r="F88" s="182"/>
      <c r="G88" s="182"/>
      <c r="H88" s="126"/>
      <c r="I88" s="126"/>
      <c r="J88" s="142"/>
      <c r="K88" s="126"/>
      <c r="L88" s="127"/>
      <c r="M88" s="217"/>
      <c r="N88" s="217"/>
      <c r="O88" s="217"/>
      <c r="P88" s="182"/>
      <c r="Q88" s="183" t="str">
        <f t="shared" si="16"/>
        <v/>
      </c>
      <c r="R88" s="182"/>
      <c r="S88" s="183" t="str">
        <f t="shared" si="35"/>
        <v/>
      </c>
      <c r="T88" s="183" t="str">
        <f t="shared" si="36"/>
        <v/>
      </c>
      <c r="U88" s="184" t="str">
        <f t="shared" si="25"/>
        <v/>
      </c>
      <c r="V88" s="182"/>
      <c r="W88" s="184" t="str">
        <f t="shared" si="37"/>
        <v/>
      </c>
      <c r="X88" s="184" t="str">
        <f t="shared" si="38"/>
        <v/>
      </c>
      <c r="Y88" s="184" t="str">
        <f t="shared" si="39"/>
        <v/>
      </c>
      <c r="Z88" s="184" t="str">
        <f t="shared" si="40"/>
        <v/>
      </c>
      <c r="AA88" s="185" t="str">
        <f t="shared" si="41"/>
        <v/>
      </c>
      <c r="AB88" s="125"/>
      <c r="AC88" s="125"/>
      <c r="AD88" s="125"/>
      <c r="AE88" s="144"/>
      <c r="AF88" s="182"/>
      <c r="AG88" s="125"/>
      <c r="AH88" s="125"/>
      <c r="AI88" s="125"/>
      <c r="AJ88" s="125"/>
      <c r="AK88" s="125"/>
      <c r="AL88" s="312"/>
      <c r="AM88" s="312"/>
      <c r="AN88" s="187"/>
      <c r="AO88" s="182"/>
      <c r="AP88" s="183" t="str">
        <f t="shared" si="26"/>
        <v/>
      </c>
      <c r="AQ88" s="182"/>
      <c r="AR88" s="183" t="str">
        <f t="shared" si="27"/>
        <v/>
      </c>
      <c r="AS88" s="183" t="str">
        <f t="shared" si="28"/>
        <v/>
      </c>
      <c r="AT88" s="184" t="str">
        <f t="shared" si="29"/>
        <v/>
      </c>
      <c r="AU88" s="182"/>
      <c r="AV88" s="184" t="str">
        <f t="shared" si="30"/>
        <v/>
      </c>
      <c r="AW88" s="184" t="str">
        <f t="shared" si="31"/>
        <v/>
      </c>
      <c r="AX88" s="184" t="str">
        <f t="shared" si="32"/>
        <v/>
      </c>
      <c r="AY88" s="184" t="str">
        <f t="shared" si="33"/>
        <v/>
      </c>
      <c r="AZ88" s="185" t="str">
        <f t="shared" si="34"/>
        <v/>
      </c>
      <c r="BA88" s="186"/>
      <c r="BB88" s="186"/>
      <c r="BC88" s="186"/>
      <c r="BD88" s="186"/>
      <c r="BE88" s="186"/>
      <c r="BF88" s="186"/>
      <c r="BG88" s="186"/>
      <c r="BH88" s="186"/>
      <c r="BI88" s="186"/>
    </row>
    <row r="89" spans="1:61" ht="20.100000000000001" customHeight="1" x14ac:dyDescent="0.2">
      <c r="A89" s="128"/>
      <c r="B89" s="128"/>
      <c r="C89" s="128"/>
      <c r="D89" s="128"/>
      <c r="E89" s="128"/>
      <c r="F89" s="182"/>
      <c r="G89" s="182"/>
      <c r="H89" s="126"/>
      <c r="I89" s="126"/>
      <c r="J89" s="142"/>
      <c r="K89" s="126"/>
      <c r="L89" s="127"/>
      <c r="M89" s="217"/>
      <c r="N89" s="217"/>
      <c r="O89" s="217"/>
      <c r="P89" s="182"/>
      <c r="Q89" s="183" t="str">
        <f t="shared" si="16"/>
        <v/>
      </c>
      <c r="R89" s="182"/>
      <c r="S89" s="183" t="str">
        <f t="shared" si="35"/>
        <v/>
      </c>
      <c r="T89" s="183" t="str">
        <f t="shared" si="36"/>
        <v/>
      </c>
      <c r="U89" s="184" t="str">
        <f t="shared" si="25"/>
        <v/>
      </c>
      <c r="V89" s="182"/>
      <c r="W89" s="184" t="str">
        <f t="shared" si="37"/>
        <v/>
      </c>
      <c r="X89" s="184" t="str">
        <f t="shared" si="38"/>
        <v/>
      </c>
      <c r="Y89" s="184" t="str">
        <f t="shared" si="39"/>
        <v/>
      </c>
      <c r="Z89" s="184" t="str">
        <f t="shared" si="40"/>
        <v/>
      </c>
      <c r="AA89" s="185" t="str">
        <f t="shared" si="41"/>
        <v/>
      </c>
      <c r="AB89" s="125"/>
      <c r="AC89" s="125"/>
      <c r="AD89" s="125"/>
      <c r="AE89" s="144"/>
      <c r="AF89" s="182"/>
      <c r="AG89" s="125"/>
      <c r="AH89" s="125"/>
      <c r="AI89" s="125"/>
      <c r="AJ89" s="125"/>
      <c r="AK89" s="125"/>
      <c r="AL89" s="312"/>
      <c r="AM89" s="312"/>
      <c r="AN89" s="187"/>
      <c r="AO89" s="182"/>
      <c r="AP89" s="183"/>
      <c r="AQ89" s="182"/>
      <c r="AR89" s="183"/>
      <c r="AS89" s="183"/>
      <c r="AT89" s="184"/>
      <c r="AU89" s="182"/>
      <c r="AV89" s="184"/>
      <c r="AW89" s="184"/>
      <c r="AX89" s="184"/>
      <c r="AY89" s="184"/>
      <c r="AZ89" s="185"/>
      <c r="BA89" s="186"/>
      <c r="BB89" s="186"/>
      <c r="BC89" s="186"/>
      <c r="BD89" s="186"/>
      <c r="BE89" s="186"/>
      <c r="BF89" s="186"/>
      <c r="BG89" s="186"/>
      <c r="BH89" s="186"/>
      <c r="BI89" s="186"/>
    </row>
    <row r="90" spans="1:61" ht="20.100000000000001" customHeight="1" x14ac:dyDescent="0.2">
      <c r="A90" s="128"/>
      <c r="B90" s="128"/>
      <c r="C90" s="128"/>
      <c r="D90" s="128"/>
      <c r="E90" s="128"/>
      <c r="F90" s="182"/>
      <c r="G90" s="182"/>
      <c r="H90" s="126"/>
      <c r="I90" s="126"/>
      <c r="J90" s="142"/>
      <c r="K90" s="126"/>
      <c r="L90" s="127"/>
      <c r="M90" s="217"/>
      <c r="N90" s="217"/>
      <c r="O90" s="217"/>
      <c r="P90" s="182"/>
      <c r="Q90" s="183" t="str">
        <f t="shared" si="16"/>
        <v/>
      </c>
      <c r="R90" s="182"/>
      <c r="S90" s="183" t="str">
        <f t="shared" si="35"/>
        <v/>
      </c>
      <c r="T90" s="183" t="str">
        <f t="shared" si="36"/>
        <v/>
      </c>
      <c r="U90" s="184" t="str">
        <f t="shared" si="25"/>
        <v/>
      </c>
      <c r="V90" s="182"/>
      <c r="W90" s="184" t="str">
        <f t="shared" si="37"/>
        <v/>
      </c>
      <c r="X90" s="184" t="str">
        <f t="shared" si="38"/>
        <v/>
      </c>
      <c r="Y90" s="184" t="str">
        <f t="shared" si="39"/>
        <v/>
      </c>
      <c r="Z90" s="184" t="str">
        <f t="shared" si="40"/>
        <v/>
      </c>
      <c r="AA90" s="185" t="str">
        <f t="shared" si="41"/>
        <v/>
      </c>
      <c r="AB90" s="125"/>
      <c r="AC90" s="125"/>
      <c r="AD90" s="125"/>
      <c r="AE90" s="144"/>
      <c r="AF90" s="182"/>
      <c r="AG90" s="125"/>
      <c r="AH90" s="125"/>
      <c r="AI90" s="125"/>
      <c r="AJ90" s="125"/>
      <c r="AK90" s="125"/>
      <c r="AL90" s="312"/>
      <c r="AM90" s="312"/>
      <c r="AN90" s="187"/>
      <c r="AO90" s="182"/>
      <c r="AP90" s="183"/>
      <c r="AQ90" s="182"/>
      <c r="AR90" s="183"/>
      <c r="AS90" s="183"/>
      <c r="AT90" s="184"/>
      <c r="AU90" s="182"/>
      <c r="AV90" s="184"/>
      <c r="AW90" s="184"/>
      <c r="AX90" s="184"/>
      <c r="AY90" s="184"/>
      <c r="AZ90" s="185"/>
      <c r="BA90" s="186"/>
      <c r="BB90" s="186"/>
      <c r="BC90" s="186"/>
      <c r="BD90" s="186"/>
      <c r="BE90" s="186"/>
      <c r="BF90" s="186"/>
      <c r="BG90" s="186"/>
      <c r="BH90" s="186"/>
      <c r="BI90" s="186"/>
    </row>
    <row r="91" spans="1:61" ht="20.100000000000001" customHeight="1" x14ac:dyDescent="0.2">
      <c r="A91" s="128"/>
      <c r="B91" s="128"/>
      <c r="C91" s="128"/>
      <c r="D91" s="128"/>
      <c r="E91" s="128"/>
      <c r="F91" s="182"/>
      <c r="G91" s="182"/>
      <c r="H91" s="126"/>
      <c r="I91" s="126"/>
      <c r="J91" s="142"/>
      <c r="K91" s="126"/>
      <c r="L91" s="127"/>
      <c r="M91" s="217"/>
      <c r="N91" s="217"/>
      <c r="O91" s="217"/>
      <c r="P91" s="182"/>
      <c r="Q91" s="183" t="str">
        <f t="shared" si="16"/>
        <v/>
      </c>
      <c r="R91" s="182"/>
      <c r="S91" s="183" t="str">
        <f t="shared" si="35"/>
        <v/>
      </c>
      <c r="T91" s="183" t="str">
        <f t="shared" si="36"/>
        <v/>
      </c>
      <c r="U91" s="184" t="str">
        <f t="shared" si="25"/>
        <v/>
      </c>
      <c r="V91" s="182"/>
      <c r="W91" s="184" t="str">
        <f t="shared" si="37"/>
        <v/>
      </c>
      <c r="X91" s="184" t="str">
        <f t="shared" si="38"/>
        <v/>
      </c>
      <c r="Y91" s="184" t="str">
        <f t="shared" si="39"/>
        <v/>
      </c>
      <c r="Z91" s="184" t="str">
        <f t="shared" si="40"/>
        <v/>
      </c>
      <c r="AA91" s="185" t="str">
        <f t="shared" si="41"/>
        <v/>
      </c>
      <c r="AB91" s="125"/>
      <c r="AC91" s="125"/>
      <c r="AD91" s="125"/>
      <c r="AE91" s="144"/>
      <c r="AF91" s="182"/>
      <c r="AG91" s="125"/>
      <c r="AH91" s="125"/>
      <c r="AI91" s="125"/>
      <c r="AJ91" s="125"/>
      <c r="AK91" s="125"/>
      <c r="AL91" s="312"/>
      <c r="AM91" s="312"/>
      <c r="AN91" s="187"/>
      <c r="AO91" s="182"/>
      <c r="AP91" s="183" t="str">
        <f t="shared" si="26"/>
        <v/>
      </c>
      <c r="AQ91" s="182"/>
      <c r="AR91" s="183" t="str">
        <f t="shared" si="27"/>
        <v/>
      </c>
      <c r="AS91" s="183" t="str">
        <f t="shared" si="28"/>
        <v/>
      </c>
      <c r="AT91" s="184" t="str">
        <f t="shared" si="29"/>
        <v/>
      </c>
      <c r="AU91" s="182"/>
      <c r="AV91" s="184" t="str">
        <f t="shared" si="30"/>
        <v/>
      </c>
      <c r="AW91" s="184" t="str">
        <f t="shared" si="31"/>
        <v/>
      </c>
      <c r="AX91" s="184" t="str">
        <f t="shared" si="32"/>
        <v/>
      </c>
      <c r="AY91" s="184" t="str">
        <f t="shared" si="33"/>
        <v/>
      </c>
      <c r="AZ91" s="185" t="str">
        <f t="shared" si="34"/>
        <v/>
      </c>
      <c r="BA91" s="186"/>
      <c r="BB91" s="186"/>
      <c r="BC91" s="186"/>
      <c r="BD91" s="186"/>
      <c r="BE91" s="186"/>
      <c r="BF91" s="186"/>
      <c r="BG91" s="186"/>
      <c r="BH91" s="186"/>
      <c r="BI91" s="186"/>
    </row>
    <row r="92" spans="1:61" ht="20.100000000000001" customHeight="1" x14ac:dyDescent="0.2">
      <c r="A92" s="128"/>
      <c r="B92" s="128"/>
      <c r="C92" s="128"/>
      <c r="D92" s="128"/>
      <c r="E92" s="128"/>
      <c r="F92" s="182"/>
      <c r="G92" s="182"/>
      <c r="H92" s="126"/>
      <c r="I92" s="126"/>
      <c r="J92" s="142"/>
      <c r="K92" s="126"/>
      <c r="L92" s="127"/>
      <c r="M92" s="217"/>
      <c r="N92" s="217"/>
      <c r="O92" s="217"/>
      <c r="P92" s="182"/>
      <c r="Q92" s="183" t="str">
        <f t="shared" si="16"/>
        <v/>
      </c>
      <c r="R92" s="182"/>
      <c r="S92" s="183" t="str">
        <f t="shared" si="35"/>
        <v/>
      </c>
      <c r="T92" s="183" t="str">
        <f t="shared" si="36"/>
        <v/>
      </c>
      <c r="U92" s="184" t="str">
        <f t="shared" si="25"/>
        <v/>
      </c>
      <c r="V92" s="182"/>
      <c r="W92" s="184" t="str">
        <f t="shared" si="37"/>
        <v/>
      </c>
      <c r="X92" s="184" t="str">
        <f t="shared" si="38"/>
        <v/>
      </c>
      <c r="Y92" s="184" t="str">
        <f t="shared" si="39"/>
        <v/>
      </c>
      <c r="Z92" s="184" t="str">
        <f t="shared" si="40"/>
        <v/>
      </c>
      <c r="AA92" s="185" t="str">
        <f t="shared" si="41"/>
        <v/>
      </c>
      <c r="AB92" s="125"/>
      <c r="AC92" s="125"/>
      <c r="AD92" s="125"/>
      <c r="AE92" s="144"/>
      <c r="AF92" s="182"/>
      <c r="AG92" s="125"/>
      <c r="AH92" s="125"/>
      <c r="AI92" s="125"/>
      <c r="AJ92" s="125"/>
      <c r="AK92" s="125"/>
      <c r="AL92" s="312"/>
      <c r="AM92" s="312"/>
      <c r="AN92" s="187"/>
      <c r="AO92" s="182"/>
      <c r="AP92" s="183" t="str">
        <f t="shared" si="26"/>
        <v/>
      </c>
      <c r="AQ92" s="182"/>
      <c r="AR92" s="183" t="str">
        <f t="shared" si="27"/>
        <v/>
      </c>
      <c r="AS92" s="183" t="str">
        <f t="shared" si="28"/>
        <v/>
      </c>
      <c r="AT92" s="184" t="str">
        <f t="shared" si="29"/>
        <v/>
      </c>
      <c r="AU92" s="182"/>
      <c r="AV92" s="184" t="str">
        <f t="shared" si="30"/>
        <v/>
      </c>
      <c r="AW92" s="184" t="str">
        <f t="shared" si="31"/>
        <v/>
      </c>
      <c r="AX92" s="184" t="str">
        <f t="shared" si="32"/>
        <v/>
      </c>
      <c r="AY92" s="184" t="str">
        <f t="shared" si="33"/>
        <v/>
      </c>
      <c r="AZ92" s="185" t="str">
        <f t="shared" si="34"/>
        <v/>
      </c>
      <c r="BA92" s="186"/>
      <c r="BB92" s="186"/>
      <c r="BC92" s="186"/>
      <c r="BD92" s="186"/>
      <c r="BE92" s="186"/>
      <c r="BF92" s="186"/>
      <c r="BG92" s="186"/>
      <c r="BH92" s="186"/>
      <c r="BI92" s="186"/>
    </row>
    <row r="93" spans="1:61" ht="20.100000000000001" customHeight="1" x14ac:dyDescent="0.2">
      <c r="A93" s="128"/>
      <c r="B93" s="128"/>
      <c r="C93" s="128"/>
      <c r="D93" s="128"/>
      <c r="E93" s="128"/>
      <c r="F93" s="182"/>
      <c r="G93" s="182"/>
      <c r="H93" s="126"/>
      <c r="I93" s="126"/>
      <c r="J93" s="142"/>
      <c r="K93" s="126"/>
      <c r="L93" s="127"/>
      <c r="M93" s="217"/>
      <c r="N93" s="217"/>
      <c r="O93" s="217"/>
      <c r="P93" s="182"/>
      <c r="Q93" s="183" t="str">
        <f t="shared" si="16"/>
        <v/>
      </c>
      <c r="R93" s="182"/>
      <c r="S93" s="183" t="str">
        <f t="shared" si="35"/>
        <v/>
      </c>
      <c r="T93" s="183" t="str">
        <f t="shared" si="36"/>
        <v/>
      </c>
      <c r="U93" s="184" t="str">
        <f t="shared" si="25"/>
        <v/>
      </c>
      <c r="V93" s="182"/>
      <c r="W93" s="184" t="str">
        <f t="shared" si="37"/>
        <v/>
      </c>
      <c r="X93" s="184" t="str">
        <f t="shared" si="38"/>
        <v/>
      </c>
      <c r="Y93" s="184" t="str">
        <f t="shared" si="39"/>
        <v/>
      </c>
      <c r="Z93" s="184" t="str">
        <f t="shared" si="40"/>
        <v/>
      </c>
      <c r="AA93" s="185" t="str">
        <f t="shared" si="41"/>
        <v/>
      </c>
      <c r="AB93" s="125"/>
      <c r="AC93" s="125"/>
      <c r="AD93" s="125"/>
      <c r="AE93" s="144"/>
      <c r="AF93" s="182"/>
      <c r="AG93" s="125"/>
      <c r="AH93" s="125"/>
      <c r="AI93" s="125"/>
      <c r="AJ93" s="125"/>
      <c r="AK93" s="125"/>
      <c r="AL93" s="312"/>
      <c r="AM93" s="312"/>
      <c r="AN93" s="187"/>
      <c r="AO93" s="182"/>
      <c r="AP93" s="183" t="str">
        <f t="shared" si="26"/>
        <v/>
      </c>
      <c r="AQ93" s="182"/>
      <c r="AR93" s="183" t="str">
        <f t="shared" si="27"/>
        <v/>
      </c>
      <c r="AS93" s="183" t="str">
        <f t="shared" si="28"/>
        <v/>
      </c>
      <c r="AT93" s="184" t="str">
        <f t="shared" si="29"/>
        <v/>
      </c>
      <c r="AU93" s="182"/>
      <c r="AV93" s="184" t="str">
        <f t="shared" si="30"/>
        <v/>
      </c>
      <c r="AW93" s="184" t="str">
        <f t="shared" si="31"/>
        <v/>
      </c>
      <c r="AX93" s="184" t="str">
        <f t="shared" si="32"/>
        <v/>
      </c>
      <c r="AY93" s="184" t="str">
        <f t="shared" si="33"/>
        <v/>
      </c>
      <c r="AZ93" s="185" t="str">
        <f t="shared" si="34"/>
        <v/>
      </c>
      <c r="BA93" s="186"/>
      <c r="BB93" s="186"/>
      <c r="BC93" s="186"/>
      <c r="BD93" s="186"/>
      <c r="BE93" s="186"/>
      <c r="BF93" s="186"/>
      <c r="BG93" s="186"/>
      <c r="BH93" s="186"/>
      <c r="BI93" s="186"/>
    </row>
    <row r="94" spans="1:61" ht="20.100000000000001" customHeight="1" x14ac:dyDescent="0.2">
      <c r="A94" s="128"/>
      <c r="B94" s="128"/>
      <c r="C94" s="128"/>
      <c r="D94" s="128"/>
      <c r="E94" s="128"/>
      <c r="F94" s="182"/>
      <c r="G94" s="182"/>
      <c r="H94" s="126"/>
      <c r="I94" s="126"/>
      <c r="J94" s="142"/>
      <c r="K94" s="126"/>
      <c r="L94" s="127"/>
      <c r="M94" s="217"/>
      <c r="N94" s="217"/>
      <c r="O94" s="217"/>
      <c r="P94" s="182"/>
      <c r="Q94" s="183" t="str">
        <f t="shared" si="16"/>
        <v/>
      </c>
      <c r="R94" s="182"/>
      <c r="S94" s="183" t="str">
        <f t="shared" si="35"/>
        <v/>
      </c>
      <c r="T94" s="183" t="str">
        <f t="shared" si="36"/>
        <v/>
      </c>
      <c r="U94" s="184" t="str">
        <f t="shared" si="25"/>
        <v/>
      </c>
      <c r="V94" s="182"/>
      <c r="W94" s="184" t="str">
        <f t="shared" si="37"/>
        <v/>
      </c>
      <c r="X94" s="184" t="str">
        <f t="shared" si="38"/>
        <v/>
      </c>
      <c r="Y94" s="184" t="str">
        <f t="shared" si="39"/>
        <v/>
      </c>
      <c r="Z94" s="184" t="str">
        <f t="shared" si="40"/>
        <v/>
      </c>
      <c r="AA94" s="185" t="str">
        <f t="shared" si="41"/>
        <v/>
      </c>
      <c r="AB94" s="125"/>
      <c r="AC94" s="125"/>
      <c r="AD94" s="125"/>
      <c r="AE94" s="144"/>
      <c r="AF94" s="182"/>
      <c r="AG94" s="125"/>
      <c r="AH94" s="125"/>
      <c r="AI94" s="125"/>
      <c r="AJ94" s="125"/>
      <c r="AK94" s="125"/>
      <c r="AL94" s="312"/>
      <c r="AM94" s="312"/>
      <c r="AN94" s="187"/>
      <c r="AO94" s="182"/>
      <c r="AP94" s="183" t="str">
        <f t="shared" si="26"/>
        <v/>
      </c>
      <c r="AQ94" s="182"/>
      <c r="AR94" s="183" t="str">
        <f t="shared" si="27"/>
        <v/>
      </c>
      <c r="AS94" s="183" t="str">
        <f t="shared" si="28"/>
        <v/>
      </c>
      <c r="AT94" s="184" t="str">
        <f t="shared" si="29"/>
        <v/>
      </c>
      <c r="AU94" s="182"/>
      <c r="AV94" s="184" t="str">
        <f t="shared" si="30"/>
        <v/>
      </c>
      <c r="AW94" s="184" t="str">
        <f t="shared" si="31"/>
        <v/>
      </c>
      <c r="AX94" s="184" t="str">
        <f t="shared" si="32"/>
        <v/>
      </c>
      <c r="AY94" s="184" t="str">
        <f t="shared" si="33"/>
        <v/>
      </c>
      <c r="AZ94" s="185" t="str">
        <f t="shared" si="34"/>
        <v/>
      </c>
      <c r="BA94" s="186"/>
      <c r="BB94" s="186"/>
      <c r="BC94" s="186"/>
      <c r="BD94" s="186"/>
      <c r="BE94" s="186"/>
      <c r="BF94" s="186"/>
      <c r="BG94" s="186"/>
      <c r="BH94" s="186"/>
      <c r="BI94" s="186"/>
    </row>
    <row r="95" spans="1:61" ht="20.100000000000001" customHeight="1" x14ac:dyDescent="0.2">
      <c r="A95" s="128"/>
      <c r="B95" s="128"/>
      <c r="C95" s="128"/>
      <c r="D95" s="128"/>
      <c r="E95" s="128"/>
      <c r="F95" s="182"/>
      <c r="G95" s="182"/>
      <c r="H95" s="126"/>
      <c r="I95" s="126"/>
      <c r="J95" s="142"/>
      <c r="K95" s="126"/>
      <c r="L95" s="127"/>
      <c r="M95" s="217"/>
      <c r="N95" s="217"/>
      <c r="O95" s="217"/>
      <c r="P95" s="182"/>
      <c r="Q95" s="183" t="str">
        <f t="shared" si="16"/>
        <v/>
      </c>
      <c r="R95" s="182"/>
      <c r="S95" s="183" t="str">
        <f t="shared" si="35"/>
        <v/>
      </c>
      <c r="T95" s="183" t="str">
        <f t="shared" si="36"/>
        <v/>
      </c>
      <c r="U95" s="184" t="str">
        <f t="shared" si="25"/>
        <v/>
      </c>
      <c r="V95" s="182"/>
      <c r="W95" s="184" t="str">
        <f t="shared" si="37"/>
        <v/>
      </c>
      <c r="X95" s="184" t="str">
        <f t="shared" si="38"/>
        <v/>
      </c>
      <c r="Y95" s="184" t="str">
        <f t="shared" si="39"/>
        <v/>
      </c>
      <c r="Z95" s="184" t="str">
        <f t="shared" si="40"/>
        <v/>
      </c>
      <c r="AA95" s="185" t="str">
        <f t="shared" si="41"/>
        <v/>
      </c>
      <c r="AB95" s="125"/>
      <c r="AC95" s="125"/>
      <c r="AD95" s="125"/>
      <c r="AE95" s="144"/>
      <c r="AF95" s="182"/>
      <c r="AG95" s="125"/>
      <c r="AH95" s="125"/>
      <c r="AI95" s="125"/>
      <c r="AJ95" s="125"/>
      <c r="AK95" s="125"/>
      <c r="AL95" s="312"/>
      <c r="AM95" s="312"/>
      <c r="AN95" s="187"/>
      <c r="AO95" s="182"/>
      <c r="AP95" s="183" t="str">
        <f t="shared" si="26"/>
        <v/>
      </c>
      <c r="AQ95" s="182"/>
      <c r="AR95" s="183" t="str">
        <f t="shared" si="27"/>
        <v/>
      </c>
      <c r="AS95" s="183" t="str">
        <f t="shared" si="28"/>
        <v/>
      </c>
      <c r="AT95" s="184" t="str">
        <f t="shared" si="29"/>
        <v/>
      </c>
      <c r="AU95" s="182"/>
      <c r="AV95" s="184" t="str">
        <f t="shared" si="30"/>
        <v/>
      </c>
      <c r="AW95" s="184" t="str">
        <f t="shared" si="31"/>
        <v/>
      </c>
      <c r="AX95" s="184" t="str">
        <f t="shared" si="32"/>
        <v/>
      </c>
      <c r="AY95" s="184" t="str">
        <f t="shared" si="33"/>
        <v/>
      </c>
      <c r="AZ95" s="185" t="str">
        <f t="shared" si="34"/>
        <v/>
      </c>
      <c r="BA95" s="186"/>
      <c r="BB95" s="186"/>
      <c r="BC95" s="186"/>
      <c r="BD95" s="186"/>
      <c r="BE95" s="186"/>
      <c r="BF95" s="186"/>
      <c r="BG95" s="186"/>
      <c r="BH95" s="186"/>
      <c r="BI95" s="186"/>
    </row>
    <row r="96" spans="1:61" ht="20.100000000000001" customHeight="1" x14ac:dyDescent="0.2">
      <c r="A96" s="128"/>
      <c r="B96" s="128"/>
      <c r="C96" s="128"/>
      <c r="D96" s="128"/>
      <c r="E96" s="128"/>
      <c r="F96" s="182"/>
      <c r="G96" s="182"/>
      <c r="H96" s="126"/>
      <c r="I96" s="126"/>
      <c r="J96" s="142"/>
      <c r="K96" s="126"/>
      <c r="L96" s="127"/>
      <c r="M96" s="217"/>
      <c r="N96" s="217"/>
      <c r="O96" s="217"/>
      <c r="P96" s="182"/>
      <c r="Q96" s="183" t="str">
        <f t="shared" si="16"/>
        <v/>
      </c>
      <c r="R96" s="182"/>
      <c r="S96" s="183" t="str">
        <f t="shared" si="35"/>
        <v/>
      </c>
      <c r="T96" s="183" t="str">
        <f t="shared" si="36"/>
        <v/>
      </c>
      <c r="U96" s="184" t="str">
        <f t="shared" si="25"/>
        <v/>
      </c>
      <c r="V96" s="182"/>
      <c r="W96" s="184" t="str">
        <f t="shared" si="37"/>
        <v/>
      </c>
      <c r="X96" s="184" t="str">
        <f t="shared" si="38"/>
        <v/>
      </c>
      <c r="Y96" s="184" t="str">
        <f t="shared" si="39"/>
        <v/>
      </c>
      <c r="Z96" s="184" t="str">
        <f t="shared" si="40"/>
        <v/>
      </c>
      <c r="AA96" s="185" t="str">
        <f t="shared" si="41"/>
        <v/>
      </c>
      <c r="AB96" s="125"/>
      <c r="AC96" s="125"/>
      <c r="AD96" s="125"/>
      <c r="AE96" s="144"/>
      <c r="AF96" s="182"/>
      <c r="AG96" s="125"/>
      <c r="AH96" s="125"/>
      <c r="AI96" s="125"/>
      <c r="AJ96" s="125"/>
      <c r="AK96" s="125"/>
      <c r="AL96" s="312"/>
      <c r="AM96" s="312"/>
      <c r="AN96" s="187"/>
      <c r="AO96" s="182"/>
      <c r="AP96" s="183" t="str">
        <f t="shared" si="26"/>
        <v/>
      </c>
      <c r="AQ96" s="182"/>
      <c r="AR96" s="183" t="str">
        <f t="shared" si="27"/>
        <v/>
      </c>
      <c r="AS96" s="183" t="str">
        <f t="shared" si="28"/>
        <v/>
      </c>
      <c r="AT96" s="184" t="str">
        <f t="shared" si="29"/>
        <v/>
      </c>
      <c r="AU96" s="182"/>
      <c r="AV96" s="184" t="str">
        <f t="shared" si="30"/>
        <v/>
      </c>
      <c r="AW96" s="184" t="str">
        <f t="shared" si="31"/>
        <v/>
      </c>
      <c r="AX96" s="184" t="str">
        <f t="shared" si="32"/>
        <v/>
      </c>
      <c r="AY96" s="184" t="str">
        <f t="shared" si="33"/>
        <v/>
      </c>
      <c r="AZ96" s="185" t="str">
        <f t="shared" si="34"/>
        <v/>
      </c>
      <c r="BA96" s="186"/>
      <c r="BB96" s="186"/>
      <c r="BC96" s="186"/>
      <c r="BD96" s="186"/>
      <c r="BE96" s="186"/>
      <c r="BF96" s="186"/>
      <c r="BG96" s="186"/>
      <c r="BH96" s="186"/>
      <c r="BI96" s="186"/>
    </row>
    <row r="97" spans="1:61" ht="20.100000000000001" customHeight="1" x14ac:dyDescent="0.2">
      <c r="A97" s="128"/>
      <c r="B97" s="128"/>
      <c r="C97" s="128"/>
      <c r="D97" s="128"/>
      <c r="E97" s="128"/>
      <c r="F97" s="182"/>
      <c r="G97" s="182"/>
      <c r="H97" s="126"/>
      <c r="I97" s="126"/>
      <c r="J97" s="142"/>
      <c r="K97" s="126"/>
      <c r="L97" s="127"/>
      <c r="M97" s="217"/>
      <c r="N97" s="217"/>
      <c r="O97" s="217"/>
      <c r="P97" s="182"/>
      <c r="Q97" s="183" t="str">
        <f t="shared" si="16"/>
        <v/>
      </c>
      <c r="R97" s="182"/>
      <c r="S97" s="183" t="str">
        <f t="shared" si="35"/>
        <v/>
      </c>
      <c r="T97" s="183" t="str">
        <f t="shared" si="36"/>
        <v/>
      </c>
      <c r="U97" s="184" t="str">
        <f t="shared" si="25"/>
        <v/>
      </c>
      <c r="V97" s="182"/>
      <c r="W97" s="184" t="str">
        <f t="shared" si="37"/>
        <v/>
      </c>
      <c r="X97" s="184" t="str">
        <f t="shared" si="38"/>
        <v/>
      </c>
      <c r="Y97" s="184" t="str">
        <f t="shared" si="39"/>
        <v/>
      </c>
      <c r="Z97" s="184" t="str">
        <f t="shared" si="40"/>
        <v/>
      </c>
      <c r="AA97" s="185" t="str">
        <f t="shared" si="41"/>
        <v/>
      </c>
      <c r="AB97" s="125"/>
      <c r="AC97" s="125"/>
      <c r="AD97" s="125"/>
      <c r="AE97" s="144"/>
      <c r="AF97" s="182"/>
      <c r="AG97" s="125"/>
      <c r="AH97" s="125"/>
      <c r="AI97" s="125"/>
      <c r="AJ97" s="125"/>
      <c r="AK97" s="125"/>
      <c r="AL97" s="312"/>
      <c r="AM97" s="312"/>
      <c r="AN97" s="187"/>
      <c r="AO97" s="182"/>
      <c r="AP97" s="183" t="str">
        <f t="shared" si="26"/>
        <v/>
      </c>
      <c r="AQ97" s="182"/>
      <c r="AR97" s="183" t="str">
        <f t="shared" si="27"/>
        <v/>
      </c>
      <c r="AS97" s="183" t="str">
        <f t="shared" si="28"/>
        <v/>
      </c>
      <c r="AT97" s="184" t="str">
        <f t="shared" si="29"/>
        <v/>
      </c>
      <c r="AU97" s="182"/>
      <c r="AV97" s="184" t="str">
        <f t="shared" si="30"/>
        <v/>
      </c>
      <c r="AW97" s="184" t="str">
        <f t="shared" si="31"/>
        <v/>
      </c>
      <c r="AX97" s="184" t="str">
        <f t="shared" si="32"/>
        <v/>
      </c>
      <c r="AY97" s="184" t="str">
        <f t="shared" si="33"/>
        <v/>
      </c>
      <c r="AZ97" s="185" t="str">
        <f t="shared" si="34"/>
        <v/>
      </c>
      <c r="BA97" s="186"/>
      <c r="BB97" s="186"/>
      <c r="BC97" s="186"/>
      <c r="BD97" s="186"/>
      <c r="BE97" s="186"/>
      <c r="BF97" s="186"/>
      <c r="BG97" s="186"/>
      <c r="BH97" s="186"/>
      <c r="BI97" s="186"/>
    </row>
    <row r="98" spans="1:61" ht="20.100000000000001" customHeight="1" x14ac:dyDescent="0.2">
      <c r="A98" s="128"/>
      <c r="B98" s="128"/>
      <c r="C98" s="128"/>
      <c r="D98" s="128"/>
      <c r="E98" s="128"/>
      <c r="F98" s="182"/>
      <c r="G98" s="182"/>
      <c r="H98" s="126"/>
      <c r="I98" s="126"/>
      <c r="J98" s="142"/>
      <c r="K98" s="126"/>
      <c r="L98" s="127"/>
      <c r="M98" s="217"/>
      <c r="N98" s="217"/>
      <c r="O98" s="217"/>
      <c r="P98" s="182"/>
      <c r="Q98" s="183" t="str">
        <f t="shared" si="16"/>
        <v/>
      </c>
      <c r="R98" s="182"/>
      <c r="S98" s="183" t="str">
        <f t="shared" si="35"/>
        <v/>
      </c>
      <c r="T98" s="183" t="str">
        <f t="shared" si="36"/>
        <v/>
      </c>
      <c r="U98" s="184" t="str">
        <f t="shared" si="25"/>
        <v/>
      </c>
      <c r="V98" s="182"/>
      <c r="W98" s="184" t="str">
        <f t="shared" si="37"/>
        <v/>
      </c>
      <c r="X98" s="184" t="str">
        <f t="shared" si="38"/>
        <v/>
      </c>
      <c r="Y98" s="184" t="str">
        <f t="shared" si="39"/>
        <v/>
      </c>
      <c r="Z98" s="184" t="str">
        <f t="shared" si="40"/>
        <v/>
      </c>
      <c r="AA98" s="185" t="str">
        <f t="shared" si="41"/>
        <v/>
      </c>
      <c r="AB98" s="125"/>
      <c r="AC98" s="125"/>
      <c r="AD98" s="125"/>
      <c r="AE98" s="144"/>
      <c r="AF98" s="182"/>
      <c r="AG98" s="125"/>
      <c r="AH98" s="125"/>
      <c r="AI98" s="125"/>
      <c r="AJ98" s="125"/>
      <c r="AK98" s="125"/>
      <c r="AL98" s="312"/>
      <c r="AM98" s="312"/>
      <c r="AN98" s="187"/>
      <c r="AO98" s="182"/>
      <c r="AP98" s="183" t="str">
        <f t="shared" si="26"/>
        <v/>
      </c>
      <c r="AQ98" s="182"/>
      <c r="AR98" s="183" t="str">
        <f t="shared" si="27"/>
        <v/>
      </c>
      <c r="AS98" s="183" t="str">
        <f t="shared" si="28"/>
        <v/>
      </c>
      <c r="AT98" s="184" t="str">
        <f t="shared" si="29"/>
        <v/>
      </c>
      <c r="AU98" s="182"/>
      <c r="AV98" s="184" t="str">
        <f t="shared" si="30"/>
        <v/>
      </c>
      <c r="AW98" s="184" t="str">
        <f t="shared" si="31"/>
        <v/>
      </c>
      <c r="AX98" s="184" t="str">
        <f t="shared" si="32"/>
        <v/>
      </c>
      <c r="AY98" s="184" t="str">
        <f t="shared" si="33"/>
        <v/>
      </c>
      <c r="AZ98" s="185" t="str">
        <f t="shared" si="34"/>
        <v/>
      </c>
      <c r="BA98" s="186"/>
      <c r="BB98" s="186"/>
      <c r="BC98" s="186"/>
      <c r="BD98" s="186"/>
      <c r="BE98" s="186"/>
      <c r="BF98" s="186"/>
      <c r="BG98" s="186"/>
      <c r="BH98" s="186"/>
      <c r="BI98" s="186"/>
    </row>
    <row r="99" spans="1:61" ht="20.100000000000001" customHeight="1" x14ac:dyDescent="0.2">
      <c r="A99" s="128"/>
      <c r="B99" s="128"/>
      <c r="C99" s="128"/>
      <c r="D99" s="128"/>
      <c r="E99" s="128"/>
      <c r="F99" s="182"/>
      <c r="G99" s="182"/>
      <c r="H99" s="126"/>
      <c r="I99" s="126"/>
      <c r="J99" s="142"/>
      <c r="K99" s="126"/>
      <c r="L99" s="127"/>
      <c r="M99" s="217"/>
      <c r="N99" s="217"/>
      <c r="O99" s="217"/>
      <c r="P99" s="182"/>
      <c r="Q99" s="183" t="str">
        <f t="shared" si="16"/>
        <v/>
      </c>
      <c r="R99" s="182"/>
      <c r="S99" s="183" t="str">
        <f t="shared" si="35"/>
        <v/>
      </c>
      <c r="T99" s="183" t="str">
        <f t="shared" si="36"/>
        <v/>
      </c>
      <c r="U99" s="184" t="str">
        <f t="shared" si="25"/>
        <v/>
      </c>
      <c r="V99" s="182"/>
      <c r="W99" s="184" t="str">
        <f t="shared" si="37"/>
        <v/>
      </c>
      <c r="X99" s="184" t="str">
        <f t="shared" si="38"/>
        <v/>
      </c>
      <c r="Y99" s="184" t="str">
        <f t="shared" si="39"/>
        <v/>
      </c>
      <c r="Z99" s="184" t="str">
        <f t="shared" si="40"/>
        <v/>
      </c>
      <c r="AA99" s="185" t="str">
        <f t="shared" si="41"/>
        <v/>
      </c>
      <c r="AB99" s="125"/>
      <c r="AC99" s="125"/>
      <c r="AD99" s="125"/>
      <c r="AE99" s="144"/>
      <c r="AF99" s="182"/>
      <c r="AG99" s="125"/>
      <c r="AH99" s="125"/>
      <c r="AI99" s="125"/>
      <c r="AJ99" s="125"/>
      <c r="AK99" s="125"/>
      <c r="AL99" s="312"/>
      <c r="AM99" s="312"/>
      <c r="AN99" s="187"/>
      <c r="AO99" s="182"/>
      <c r="AP99" s="183" t="str">
        <f t="shared" si="26"/>
        <v/>
      </c>
      <c r="AQ99" s="182"/>
      <c r="AR99" s="183" t="str">
        <f t="shared" si="27"/>
        <v/>
      </c>
      <c r="AS99" s="183" t="str">
        <f t="shared" si="28"/>
        <v/>
      </c>
      <c r="AT99" s="184" t="str">
        <f t="shared" si="29"/>
        <v/>
      </c>
      <c r="AU99" s="182"/>
      <c r="AV99" s="184" t="str">
        <f t="shared" si="30"/>
        <v/>
      </c>
      <c r="AW99" s="184" t="str">
        <f t="shared" si="31"/>
        <v/>
      </c>
      <c r="AX99" s="184" t="str">
        <f t="shared" si="32"/>
        <v/>
      </c>
      <c r="AY99" s="184" t="str">
        <f t="shared" si="33"/>
        <v/>
      </c>
      <c r="AZ99" s="185" t="str">
        <f t="shared" si="34"/>
        <v/>
      </c>
      <c r="BA99" s="186"/>
      <c r="BB99" s="186"/>
      <c r="BC99" s="186"/>
      <c r="BD99" s="186"/>
      <c r="BE99" s="186"/>
      <c r="BF99" s="186"/>
      <c r="BG99" s="186"/>
      <c r="BH99" s="186"/>
      <c r="BI99" s="186"/>
    </row>
    <row r="100" spans="1:61" ht="20.100000000000001" customHeight="1" x14ac:dyDescent="0.2">
      <c r="A100" s="128"/>
      <c r="B100" s="128"/>
      <c r="C100" s="128"/>
      <c r="D100" s="128"/>
      <c r="E100" s="128"/>
      <c r="F100" s="182"/>
      <c r="G100" s="182"/>
      <c r="H100" s="126"/>
      <c r="I100" s="126"/>
      <c r="J100" s="142"/>
      <c r="K100" s="126"/>
      <c r="L100" s="127"/>
      <c r="M100" s="217"/>
      <c r="N100" s="217"/>
      <c r="O100" s="217"/>
      <c r="P100" s="182"/>
      <c r="Q100" s="183" t="str">
        <f t="shared" si="16"/>
        <v/>
      </c>
      <c r="R100" s="182"/>
      <c r="S100" s="183" t="str">
        <f t="shared" si="35"/>
        <v/>
      </c>
      <c r="T100" s="183" t="str">
        <f t="shared" si="36"/>
        <v/>
      </c>
      <c r="U100" s="184" t="str">
        <f t="shared" si="25"/>
        <v/>
      </c>
      <c r="V100" s="182"/>
      <c r="W100" s="184" t="str">
        <f t="shared" si="37"/>
        <v/>
      </c>
      <c r="X100" s="184" t="str">
        <f t="shared" si="38"/>
        <v/>
      </c>
      <c r="Y100" s="184" t="str">
        <f t="shared" si="39"/>
        <v/>
      </c>
      <c r="Z100" s="184" t="str">
        <f t="shared" si="40"/>
        <v/>
      </c>
      <c r="AA100" s="185" t="str">
        <f t="shared" si="41"/>
        <v/>
      </c>
      <c r="AB100" s="125"/>
      <c r="AC100" s="125"/>
      <c r="AD100" s="125"/>
      <c r="AE100" s="144"/>
      <c r="AF100" s="182"/>
      <c r="AG100" s="125"/>
      <c r="AH100" s="125"/>
      <c r="AI100" s="125"/>
      <c r="AJ100" s="125"/>
      <c r="AK100" s="125"/>
      <c r="AL100" s="312"/>
      <c r="AM100" s="312"/>
      <c r="AN100" s="187"/>
      <c r="AO100" s="182"/>
      <c r="AP100" s="183" t="str">
        <f t="shared" si="26"/>
        <v/>
      </c>
      <c r="AQ100" s="182"/>
      <c r="AR100" s="183" t="str">
        <f t="shared" si="27"/>
        <v/>
      </c>
      <c r="AS100" s="183" t="str">
        <f t="shared" si="28"/>
        <v/>
      </c>
      <c r="AT100" s="184" t="str">
        <f t="shared" si="29"/>
        <v/>
      </c>
      <c r="AU100" s="182"/>
      <c r="AV100" s="184" t="str">
        <f t="shared" si="30"/>
        <v/>
      </c>
      <c r="AW100" s="184" t="str">
        <f t="shared" si="31"/>
        <v/>
      </c>
      <c r="AX100" s="184" t="str">
        <f t="shared" si="32"/>
        <v/>
      </c>
      <c r="AY100" s="184" t="str">
        <f t="shared" si="33"/>
        <v/>
      </c>
      <c r="AZ100" s="185" t="str">
        <f t="shared" si="34"/>
        <v/>
      </c>
      <c r="BA100" s="186"/>
      <c r="BB100" s="186"/>
      <c r="BC100" s="186"/>
      <c r="BD100" s="186"/>
      <c r="BE100" s="186"/>
      <c r="BF100" s="186"/>
      <c r="BG100" s="186"/>
      <c r="BH100" s="186"/>
      <c r="BI100" s="186"/>
    </row>
    <row r="101" spans="1:61" ht="20.100000000000001" customHeight="1" x14ac:dyDescent="0.2">
      <c r="A101" s="128"/>
      <c r="B101" s="128"/>
      <c r="C101" s="128"/>
      <c r="D101" s="128"/>
      <c r="E101" s="128"/>
      <c r="F101" s="182"/>
      <c r="G101" s="182"/>
      <c r="H101" s="126"/>
      <c r="I101" s="126"/>
      <c r="J101" s="142"/>
      <c r="K101" s="126"/>
      <c r="L101" s="127"/>
      <c r="M101" s="217"/>
      <c r="N101" s="217"/>
      <c r="O101" s="217"/>
      <c r="P101" s="182"/>
      <c r="Q101" s="183" t="str">
        <f t="shared" si="16"/>
        <v/>
      </c>
      <c r="R101" s="182"/>
      <c r="S101" s="183" t="str">
        <f t="shared" si="35"/>
        <v/>
      </c>
      <c r="T101" s="183" t="str">
        <f t="shared" si="36"/>
        <v/>
      </c>
      <c r="U101" s="184" t="str">
        <f t="shared" si="25"/>
        <v/>
      </c>
      <c r="V101" s="182"/>
      <c r="W101" s="184" t="str">
        <f t="shared" si="37"/>
        <v/>
      </c>
      <c r="X101" s="184" t="str">
        <f t="shared" si="38"/>
        <v/>
      </c>
      <c r="Y101" s="184" t="str">
        <f t="shared" si="39"/>
        <v/>
      </c>
      <c r="Z101" s="184" t="str">
        <f t="shared" si="40"/>
        <v/>
      </c>
      <c r="AA101" s="185" t="str">
        <f t="shared" si="41"/>
        <v/>
      </c>
      <c r="AB101" s="125"/>
      <c r="AC101" s="125"/>
      <c r="AD101" s="125"/>
      <c r="AE101" s="144"/>
      <c r="AF101" s="182"/>
      <c r="AG101" s="125"/>
      <c r="AH101" s="125"/>
      <c r="AI101" s="125"/>
      <c r="AJ101" s="125"/>
      <c r="AK101" s="125"/>
      <c r="AL101" s="312"/>
      <c r="AM101" s="312"/>
      <c r="AN101" s="187"/>
      <c r="AO101" s="182"/>
      <c r="AP101" s="183" t="str">
        <f t="shared" si="26"/>
        <v/>
      </c>
      <c r="AQ101" s="182"/>
      <c r="AR101" s="183" t="str">
        <f t="shared" si="27"/>
        <v/>
      </c>
      <c r="AS101" s="183" t="str">
        <f t="shared" si="28"/>
        <v/>
      </c>
      <c r="AT101" s="184" t="str">
        <f t="shared" si="29"/>
        <v/>
      </c>
      <c r="AU101" s="182"/>
      <c r="AV101" s="184" t="str">
        <f t="shared" si="30"/>
        <v/>
      </c>
      <c r="AW101" s="184" t="str">
        <f t="shared" si="31"/>
        <v/>
      </c>
      <c r="AX101" s="184" t="str">
        <f t="shared" si="32"/>
        <v/>
      </c>
      <c r="AY101" s="184" t="str">
        <f t="shared" si="33"/>
        <v/>
      </c>
      <c r="AZ101" s="185" t="str">
        <f t="shared" si="34"/>
        <v/>
      </c>
      <c r="BA101" s="186"/>
      <c r="BB101" s="186"/>
      <c r="BC101" s="186"/>
      <c r="BD101" s="186"/>
      <c r="BE101" s="186"/>
      <c r="BF101" s="186"/>
      <c r="BG101" s="186"/>
      <c r="BH101" s="186"/>
      <c r="BI101" s="186"/>
    </row>
    <row r="102" spans="1:61" ht="20.100000000000001" customHeight="1" x14ac:dyDescent="0.2">
      <c r="A102" s="128"/>
      <c r="B102" s="128"/>
      <c r="C102" s="128"/>
      <c r="D102" s="128"/>
      <c r="E102" s="128"/>
      <c r="F102" s="182"/>
      <c r="G102" s="182"/>
      <c r="H102" s="126"/>
      <c r="I102" s="126"/>
      <c r="J102" s="142"/>
      <c r="K102" s="126"/>
      <c r="L102" s="127"/>
      <c r="M102" s="217"/>
      <c r="N102" s="217"/>
      <c r="O102" s="217"/>
      <c r="P102" s="182"/>
      <c r="Q102" s="183" t="str">
        <f t="shared" si="16"/>
        <v/>
      </c>
      <c r="R102" s="182"/>
      <c r="S102" s="183" t="str">
        <f t="shared" si="35"/>
        <v/>
      </c>
      <c r="T102" s="183" t="str">
        <f t="shared" si="36"/>
        <v/>
      </c>
      <c r="U102" s="184" t="str">
        <f t="shared" si="25"/>
        <v/>
      </c>
      <c r="V102" s="182"/>
      <c r="W102" s="184" t="str">
        <f t="shared" si="37"/>
        <v/>
      </c>
      <c r="X102" s="184" t="str">
        <f t="shared" si="38"/>
        <v/>
      </c>
      <c r="Y102" s="184" t="str">
        <f t="shared" si="39"/>
        <v/>
      </c>
      <c r="Z102" s="184" t="str">
        <f t="shared" si="40"/>
        <v/>
      </c>
      <c r="AA102" s="185" t="str">
        <f t="shared" si="41"/>
        <v/>
      </c>
      <c r="AB102" s="125"/>
      <c r="AC102" s="125"/>
      <c r="AD102" s="125"/>
      <c r="AE102" s="144"/>
      <c r="AF102" s="182"/>
      <c r="AG102" s="125"/>
      <c r="AH102" s="125"/>
      <c r="AI102" s="125"/>
      <c r="AJ102" s="125"/>
      <c r="AK102" s="125"/>
      <c r="AL102" s="312"/>
      <c r="AM102" s="312"/>
      <c r="AN102" s="187"/>
      <c r="AO102" s="182"/>
      <c r="AP102" s="183" t="str">
        <f t="shared" si="26"/>
        <v/>
      </c>
      <c r="AQ102" s="182"/>
      <c r="AR102" s="183" t="str">
        <f t="shared" si="27"/>
        <v/>
      </c>
      <c r="AS102" s="183" t="str">
        <f t="shared" si="28"/>
        <v/>
      </c>
      <c r="AT102" s="184" t="str">
        <f t="shared" si="29"/>
        <v/>
      </c>
      <c r="AU102" s="182"/>
      <c r="AV102" s="184" t="str">
        <f t="shared" si="30"/>
        <v/>
      </c>
      <c r="AW102" s="184" t="str">
        <f t="shared" si="31"/>
        <v/>
      </c>
      <c r="AX102" s="184" t="str">
        <f t="shared" si="32"/>
        <v/>
      </c>
      <c r="AY102" s="184" t="str">
        <f t="shared" si="33"/>
        <v/>
      </c>
      <c r="AZ102" s="185" t="str">
        <f t="shared" si="34"/>
        <v/>
      </c>
      <c r="BA102" s="186"/>
      <c r="BB102" s="186"/>
      <c r="BC102" s="186"/>
      <c r="BD102" s="186"/>
      <c r="BE102" s="186"/>
      <c r="BF102" s="186"/>
      <c r="BG102" s="186"/>
      <c r="BH102" s="186"/>
      <c r="BI102" s="186"/>
    </row>
    <row r="103" spans="1:61" ht="20.100000000000001" customHeight="1" x14ac:dyDescent="0.2">
      <c r="A103" s="128"/>
      <c r="B103" s="128"/>
      <c r="C103" s="128"/>
      <c r="D103" s="128"/>
      <c r="E103" s="128"/>
      <c r="F103" s="182"/>
      <c r="G103" s="182"/>
      <c r="H103" s="126"/>
      <c r="I103" s="126"/>
      <c r="J103" s="142"/>
      <c r="K103" s="126"/>
      <c r="L103" s="127"/>
      <c r="M103" s="217"/>
      <c r="N103" s="217"/>
      <c r="O103" s="217"/>
      <c r="P103" s="182"/>
      <c r="Q103" s="183" t="str">
        <f t="shared" si="16"/>
        <v/>
      </c>
      <c r="R103" s="182"/>
      <c r="S103" s="183" t="str">
        <f t="shared" si="35"/>
        <v/>
      </c>
      <c r="T103" s="183" t="str">
        <f t="shared" si="36"/>
        <v/>
      </c>
      <c r="U103" s="184" t="str">
        <f t="shared" si="25"/>
        <v/>
      </c>
      <c r="V103" s="182"/>
      <c r="W103" s="184" t="str">
        <f t="shared" si="37"/>
        <v/>
      </c>
      <c r="X103" s="184" t="str">
        <f t="shared" si="38"/>
        <v/>
      </c>
      <c r="Y103" s="184" t="str">
        <f t="shared" si="39"/>
        <v/>
      </c>
      <c r="Z103" s="184" t="str">
        <f t="shared" si="40"/>
        <v/>
      </c>
      <c r="AA103" s="185" t="str">
        <f t="shared" si="41"/>
        <v/>
      </c>
      <c r="AB103" s="125"/>
      <c r="AC103" s="125"/>
      <c r="AD103" s="125"/>
      <c r="AE103" s="144"/>
      <c r="AF103" s="182"/>
      <c r="AG103" s="125"/>
      <c r="AH103" s="125"/>
      <c r="AI103" s="125"/>
      <c r="AJ103" s="125"/>
      <c r="AK103" s="125"/>
      <c r="AL103" s="312"/>
      <c r="AM103" s="312"/>
      <c r="AN103" s="187"/>
      <c r="AO103" s="182"/>
      <c r="AP103" s="183" t="str">
        <f t="shared" si="26"/>
        <v/>
      </c>
      <c r="AQ103" s="182"/>
      <c r="AR103" s="183" t="str">
        <f t="shared" si="27"/>
        <v/>
      </c>
      <c r="AS103" s="183" t="str">
        <f t="shared" si="28"/>
        <v/>
      </c>
      <c r="AT103" s="184" t="str">
        <f t="shared" si="29"/>
        <v/>
      </c>
      <c r="AU103" s="182"/>
      <c r="AV103" s="184" t="str">
        <f t="shared" si="30"/>
        <v/>
      </c>
      <c r="AW103" s="184" t="str">
        <f t="shared" si="31"/>
        <v/>
      </c>
      <c r="AX103" s="184" t="str">
        <f t="shared" si="32"/>
        <v/>
      </c>
      <c r="AY103" s="184" t="str">
        <f t="shared" si="33"/>
        <v/>
      </c>
      <c r="AZ103" s="185" t="str">
        <f t="shared" si="34"/>
        <v/>
      </c>
      <c r="BA103" s="186"/>
      <c r="BB103" s="186"/>
      <c r="BC103" s="186"/>
      <c r="BD103" s="186"/>
      <c r="BE103" s="186"/>
      <c r="BF103" s="186"/>
      <c r="BG103" s="186"/>
      <c r="BH103" s="186"/>
      <c r="BI103" s="186"/>
    </row>
    <row r="104" spans="1:61" ht="20.100000000000001" customHeight="1" x14ac:dyDescent="0.2">
      <c r="A104" s="128"/>
      <c r="B104" s="128"/>
      <c r="C104" s="128"/>
      <c r="D104" s="128"/>
      <c r="E104" s="128"/>
      <c r="F104" s="182"/>
      <c r="G104" s="182"/>
      <c r="H104" s="126"/>
      <c r="I104" s="126"/>
      <c r="J104" s="142"/>
      <c r="K104" s="126"/>
      <c r="L104" s="127"/>
      <c r="M104" s="217"/>
      <c r="N104" s="217"/>
      <c r="O104" s="217"/>
      <c r="P104" s="182"/>
      <c r="Q104" s="183" t="str">
        <f t="shared" si="16"/>
        <v/>
      </c>
      <c r="R104" s="182"/>
      <c r="S104" s="183" t="str">
        <f t="shared" si="35"/>
        <v/>
      </c>
      <c r="T104" s="183" t="str">
        <f t="shared" si="36"/>
        <v/>
      </c>
      <c r="U104" s="184" t="str">
        <f t="shared" si="25"/>
        <v/>
      </c>
      <c r="V104" s="182"/>
      <c r="W104" s="184" t="str">
        <f t="shared" si="37"/>
        <v/>
      </c>
      <c r="X104" s="184" t="str">
        <f t="shared" si="38"/>
        <v/>
      </c>
      <c r="Y104" s="184" t="str">
        <f t="shared" si="39"/>
        <v/>
      </c>
      <c r="Z104" s="184" t="str">
        <f t="shared" si="40"/>
        <v/>
      </c>
      <c r="AA104" s="185" t="str">
        <f t="shared" si="41"/>
        <v/>
      </c>
      <c r="AB104" s="125"/>
      <c r="AC104" s="125"/>
      <c r="AD104" s="125"/>
      <c r="AE104" s="144"/>
      <c r="AF104" s="182"/>
      <c r="AG104" s="125"/>
      <c r="AH104" s="125"/>
      <c r="AI104" s="125"/>
      <c r="AJ104" s="125"/>
      <c r="AK104" s="125"/>
      <c r="AL104" s="312"/>
      <c r="AM104" s="312"/>
      <c r="AN104" s="187"/>
      <c r="AO104" s="182"/>
      <c r="AP104" s="183" t="str">
        <f t="shared" si="26"/>
        <v/>
      </c>
      <c r="AQ104" s="182"/>
      <c r="AR104" s="183" t="str">
        <f t="shared" si="27"/>
        <v/>
      </c>
      <c r="AS104" s="183" t="str">
        <f t="shared" si="28"/>
        <v/>
      </c>
      <c r="AT104" s="184" t="str">
        <f t="shared" si="29"/>
        <v/>
      </c>
      <c r="AU104" s="182"/>
      <c r="AV104" s="184" t="str">
        <f t="shared" si="30"/>
        <v/>
      </c>
      <c r="AW104" s="184" t="str">
        <f t="shared" si="31"/>
        <v/>
      </c>
      <c r="AX104" s="184" t="str">
        <f t="shared" si="32"/>
        <v/>
      </c>
      <c r="AY104" s="184" t="str">
        <f t="shared" si="33"/>
        <v/>
      </c>
      <c r="AZ104" s="185" t="str">
        <f t="shared" si="34"/>
        <v/>
      </c>
      <c r="BA104" s="186"/>
      <c r="BB104" s="186"/>
      <c r="BC104" s="186"/>
      <c r="BD104" s="186"/>
      <c r="BE104" s="186"/>
      <c r="BF104" s="186"/>
      <c r="BG104" s="186"/>
      <c r="BH104" s="186"/>
      <c r="BI104" s="186"/>
    </row>
    <row r="105" spans="1:61" ht="20.100000000000001" customHeight="1" x14ac:dyDescent="0.2">
      <c r="A105" s="128"/>
      <c r="B105" s="128"/>
      <c r="C105" s="128"/>
      <c r="D105" s="128"/>
      <c r="E105" s="128"/>
      <c r="F105" s="182"/>
      <c r="G105" s="182"/>
      <c r="H105" s="126"/>
      <c r="I105" s="126"/>
      <c r="J105" s="142"/>
      <c r="K105" s="126"/>
      <c r="L105" s="127"/>
      <c r="M105" s="217"/>
      <c r="N105" s="217"/>
      <c r="O105" s="217"/>
      <c r="P105" s="182"/>
      <c r="Q105" s="183" t="str">
        <f t="shared" si="16"/>
        <v/>
      </c>
      <c r="R105" s="182"/>
      <c r="S105" s="183" t="str">
        <f t="shared" si="35"/>
        <v/>
      </c>
      <c r="T105" s="183" t="str">
        <f t="shared" si="36"/>
        <v/>
      </c>
      <c r="U105" s="184" t="str">
        <f t="shared" si="25"/>
        <v/>
      </c>
      <c r="V105" s="182"/>
      <c r="W105" s="184" t="str">
        <f t="shared" si="37"/>
        <v/>
      </c>
      <c r="X105" s="184" t="str">
        <f t="shared" si="38"/>
        <v/>
      </c>
      <c r="Y105" s="184" t="str">
        <f t="shared" si="39"/>
        <v/>
      </c>
      <c r="Z105" s="184" t="str">
        <f t="shared" si="40"/>
        <v/>
      </c>
      <c r="AA105" s="185" t="str">
        <f t="shared" si="41"/>
        <v/>
      </c>
      <c r="AB105" s="125"/>
      <c r="AC105" s="125"/>
      <c r="AD105" s="125"/>
      <c r="AE105" s="144"/>
      <c r="AF105" s="182"/>
      <c r="AG105" s="125"/>
      <c r="AH105" s="125"/>
      <c r="AI105" s="125"/>
      <c r="AJ105" s="125"/>
      <c r="AK105" s="125"/>
      <c r="AL105" s="312"/>
      <c r="AM105" s="312"/>
      <c r="AN105" s="187"/>
      <c r="AO105" s="182"/>
      <c r="AP105" s="183" t="str">
        <f t="shared" si="26"/>
        <v/>
      </c>
      <c r="AQ105" s="182"/>
      <c r="AR105" s="183" t="str">
        <f t="shared" si="27"/>
        <v/>
      </c>
      <c r="AS105" s="183" t="str">
        <f t="shared" si="28"/>
        <v/>
      </c>
      <c r="AT105" s="184" t="str">
        <f t="shared" si="29"/>
        <v/>
      </c>
      <c r="AU105" s="182"/>
      <c r="AV105" s="184" t="str">
        <f t="shared" si="30"/>
        <v/>
      </c>
      <c r="AW105" s="184" t="str">
        <f t="shared" si="31"/>
        <v/>
      </c>
      <c r="AX105" s="184" t="str">
        <f t="shared" si="32"/>
        <v/>
      </c>
      <c r="AY105" s="184" t="str">
        <f t="shared" si="33"/>
        <v/>
      </c>
      <c r="AZ105" s="185" t="str">
        <f t="shared" si="34"/>
        <v/>
      </c>
      <c r="BA105" s="186"/>
      <c r="BB105" s="186"/>
      <c r="BC105" s="186"/>
      <c r="BD105" s="186"/>
      <c r="BE105" s="186"/>
      <c r="BF105" s="186"/>
      <c r="BG105" s="186"/>
      <c r="BH105" s="186"/>
      <c r="BI105" s="186"/>
    </row>
    <row r="106" spans="1:61" ht="20.100000000000001" customHeight="1" x14ac:dyDescent="0.2">
      <c r="A106" s="128"/>
      <c r="B106" s="128"/>
      <c r="C106" s="128"/>
      <c r="D106" s="128"/>
      <c r="E106" s="128"/>
      <c r="F106" s="182"/>
      <c r="G106" s="182"/>
      <c r="H106" s="126"/>
      <c r="I106" s="126"/>
      <c r="J106" s="142"/>
      <c r="K106" s="126"/>
      <c r="L106" s="127"/>
      <c r="M106" s="217"/>
      <c r="N106" s="217"/>
      <c r="O106" s="217"/>
      <c r="P106" s="182"/>
      <c r="Q106" s="183" t="str">
        <f t="shared" si="16"/>
        <v/>
      </c>
      <c r="R106" s="182"/>
      <c r="S106" s="183" t="str">
        <f t="shared" si="35"/>
        <v/>
      </c>
      <c r="T106" s="183" t="str">
        <f t="shared" si="36"/>
        <v/>
      </c>
      <c r="U106" s="184" t="str">
        <f t="shared" si="25"/>
        <v/>
      </c>
      <c r="V106" s="182"/>
      <c r="W106" s="184" t="str">
        <f t="shared" si="37"/>
        <v/>
      </c>
      <c r="X106" s="184" t="str">
        <f t="shared" si="38"/>
        <v/>
      </c>
      <c r="Y106" s="184" t="str">
        <f t="shared" si="39"/>
        <v/>
      </c>
      <c r="Z106" s="184" t="str">
        <f t="shared" si="40"/>
        <v/>
      </c>
      <c r="AA106" s="185" t="str">
        <f t="shared" si="41"/>
        <v/>
      </c>
      <c r="AB106" s="125"/>
      <c r="AC106" s="125"/>
      <c r="AD106" s="125"/>
      <c r="AE106" s="144"/>
      <c r="AF106" s="182"/>
      <c r="AG106" s="125"/>
      <c r="AH106" s="125"/>
      <c r="AI106" s="125"/>
      <c r="AJ106" s="125"/>
      <c r="AK106" s="125"/>
      <c r="AL106" s="312"/>
      <c r="AM106" s="312"/>
      <c r="AN106" s="187"/>
      <c r="AO106" s="182"/>
      <c r="AP106" s="183" t="str">
        <f t="shared" si="26"/>
        <v/>
      </c>
      <c r="AQ106" s="182"/>
      <c r="AR106" s="183" t="str">
        <f t="shared" si="27"/>
        <v/>
      </c>
      <c r="AS106" s="183" t="str">
        <f t="shared" si="28"/>
        <v/>
      </c>
      <c r="AT106" s="184" t="str">
        <f t="shared" si="29"/>
        <v/>
      </c>
      <c r="AU106" s="182"/>
      <c r="AV106" s="184" t="str">
        <f t="shared" si="30"/>
        <v/>
      </c>
      <c r="AW106" s="184" t="str">
        <f t="shared" si="31"/>
        <v/>
      </c>
      <c r="AX106" s="184" t="str">
        <f t="shared" si="32"/>
        <v/>
      </c>
      <c r="AY106" s="184" t="str">
        <f t="shared" si="33"/>
        <v/>
      </c>
      <c r="AZ106" s="185" t="str">
        <f t="shared" si="34"/>
        <v/>
      </c>
      <c r="BA106" s="186"/>
      <c r="BB106" s="186"/>
      <c r="BC106" s="186"/>
      <c r="BD106" s="186"/>
      <c r="BE106" s="186"/>
      <c r="BF106" s="186"/>
      <c r="BG106" s="186"/>
      <c r="BH106" s="186"/>
      <c r="BI106" s="186"/>
    </row>
    <row r="107" spans="1:61" ht="20.100000000000001" customHeight="1" x14ac:dyDescent="0.2">
      <c r="A107" s="128"/>
      <c r="B107" s="128"/>
      <c r="C107" s="128"/>
      <c r="D107" s="128"/>
      <c r="E107" s="128"/>
      <c r="F107" s="182"/>
      <c r="G107" s="182"/>
      <c r="H107" s="126"/>
      <c r="I107" s="126"/>
      <c r="J107" s="142"/>
      <c r="K107" s="126"/>
      <c r="L107" s="127"/>
      <c r="M107" s="217"/>
      <c r="N107" s="217"/>
      <c r="O107" s="217"/>
      <c r="P107" s="182"/>
      <c r="Q107" s="183" t="str">
        <f t="shared" si="16"/>
        <v/>
      </c>
      <c r="R107" s="182"/>
      <c r="S107" s="183" t="str">
        <f t="shared" si="35"/>
        <v/>
      </c>
      <c r="T107" s="183" t="str">
        <f t="shared" si="36"/>
        <v/>
      </c>
      <c r="U107" s="184" t="str">
        <f t="shared" si="25"/>
        <v/>
      </c>
      <c r="V107" s="182"/>
      <c r="W107" s="184" t="str">
        <f t="shared" si="37"/>
        <v/>
      </c>
      <c r="X107" s="184" t="str">
        <f t="shared" si="38"/>
        <v/>
      </c>
      <c r="Y107" s="184" t="str">
        <f t="shared" si="39"/>
        <v/>
      </c>
      <c r="Z107" s="184" t="str">
        <f t="shared" si="40"/>
        <v/>
      </c>
      <c r="AA107" s="185" t="str">
        <f t="shared" si="41"/>
        <v/>
      </c>
      <c r="AB107" s="125"/>
      <c r="AC107" s="125"/>
      <c r="AD107" s="125"/>
      <c r="AE107" s="144"/>
      <c r="AF107" s="182"/>
      <c r="AG107" s="125"/>
      <c r="AH107" s="125"/>
      <c r="AI107" s="125"/>
      <c r="AJ107" s="125"/>
      <c r="AK107" s="125"/>
      <c r="AL107" s="312"/>
      <c r="AM107" s="312"/>
      <c r="AN107" s="187"/>
      <c r="AO107" s="182"/>
      <c r="AP107" s="183" t="str">
        <f t="shared" si="26"/>
        <v/>
      </c>
      <c r="AQ107" s="182"/>
      <c r="AR107" s="183" t="str">
        <f t="shared" si="27"/>
        <v/>
      </c>
      <c r="AS107" s="183" t="str">
        <f t="shared" si="28"/>
        <v/>
      </c>
      <c r="AT107" s="184" t="str">
        <f t="shared" si="29"/>
        <v/>
      </c>
      <c r="AU107" s="182"/>
      <c r="AV107" s="184" t="str">
        <f t="shared" si="30"/>
        <v/>
      </c>
      <c r="AW107" s="184" t="str">
        <f t="shared" si="31"/>
        <v/>
      </c>
      <c r="AX107" s="184" t="str">
        <f t="shared" si="32"/>
        <v/>
      </c>
      <c r="AY107" s="184" t="str">
        <f t="shared" si="33"/>
        <v/>
      </c>
      <c r="AZ107" s="185" t="str">
        <f t="shared" si="34"/>
        <v/>
      </c>
      <c r="BA107" s="186"/>
      <c r="BB107" s="186"/>
      <c r="BC107" s="186"/>
      <c r="BD107" s="186"/>
      <c r="BE107" s="186"/>
      <c r="BF107" s="186"/>
      <c r="BG107" s="186"/>
      <c r="BH107" s="186"/>
      <c r="BI107" s="186"/>
    </row>
    <row r="108" spans="1:61" ht="20.100000000000001" customHeight="1" x14ac:dyDescent="0.2">
      <c r="A108" s="128"/>
      <c r="B108" s="128"/>
      <c r="C108" s="128"/>
      <c r="D108" s="128"/>
      <c r="E108" s="128"/>
      <c r="F108" s="182"/>
      <c r="G108" s="182"/>
      <c r="H108" s="126"/>
      <c r="I108" s="126"/>
      <c r="J108" s="142"/>
      <c r="K108" s="126"/>
      <c r="L108" s="127"/>
      <c r="M108" s="217"/>
      <c r="N108" s="217"/>
      <c r="O108" s="217"/>
      <c r="P108" s="182"/>
      <c r="Q108" s="183" t="str">
        <f t="shared" si="16"/>
        <v/>
      </c>
      <c r="R108" s="182"/>
      <c r="S108" s="183" t="str">
        <f t="shared" si="35"/>
        <v/>
      </c>
      <c r="T108" s="183" t="str">
        <f t="shared" si="36"/>
        <v/>
      </c>
      <c r="U108" s="184" t="str">
        <f t="shared" si="25"/>
        <v/>
      </c>
      <c r="V108" s="182"/>
      <c r="W108" s="184" t="str">
        <f t="shared" si="37"/>
        <v/>
      </c>
      <c r="X108" s="184" t="str">
        <f t="shared" si="38"/>
        <v/>
      </c>
      <c r="Y108" s="184" t="str">
        <f t="shared" si="39"/>
        <v/>
      </c>
      <c r="Z108" s="184" t="str">
        <f t="shared" si="40"/>
        <v/>
      </c>
      <c r="AA108" s="185" t="str">
        <f t="shared" si="41"/>
        <v/>
      </c>
      <c r="AB108" s="125"/>
      <c r="AC108" s="125"/>
      <c r="AD108" s="125"/>
      <c r="AE108" s="144"/>
      <c r="AF108" s="182"/>
      <c r="AG108" s="125"/>
      <c r="AH108" s="125"/>
      <c r="AI108" s="125"/>
      <c r="AJ108" s="125"/>
      <c r="AK108" s="125"/>
      <c r="AL108" s="312"/>
      <c r="AM108" s="312"/>
      <c r="AN108" s="187"/>
      <c r="AO108" s="182"/>
      <c r="AP108" s="183" t="str">
        <f t="shared" si="26"/>
        <v/>
      </c>
      <c r="AQ108" s="182"/>
      <c r="AR108" s="183" t="str">
        <f t="shared" si="27"/>
        <v/>
      </c>
      <c r="AS108" s="183" t="str">
        <f t="shared" si="28"/>
        <v/>
      </c>
      <c r="AT108" s="184" t="str">
        <f t="shared" si="29"/>
        <v/>
      </c>
      <c r="AU108" s="182"/>
      <c r="AV108" s="184" t="str">
        <f t="shared" si="30"/>
        <v/>
      </c>
      <c r="AW108" s="184" t="str">
        <f t="shared" si="31"/>
        <v/>
      </c>
      <c r="AX108" s="184" t="str">
        <f t="shared" si="32"/>
        <v/>
      </c>
      <c r="AY108" s="184" t="str">
        <f t="shared" si="33"/>
        <v/>
      </c>
      <c r="AZ108" s="185" t="str">
        <f t="shared" si="34"/>
        <v/>
      </c>
      <c r="BA108" s="186"/>
      <c r="BB108" s="186"/>
      <c r="BC108" s="186"/>
      <c r="BD108" s="186"/>
      <c r="BE108" s="186"/>
      <c r="BF108" s="186"/>
      <c r="BG108" s="186"/>
      <c r="BH108" s="186"/>
      <c r="BI108" s="186"/>
    </row>
    <row r="109" spans="1:61" ht="20.100000000000001" customHeight="1" x14ac:dyDescent="0.2">
      <c r="A109" s="128"/>
      <c r="B109" s="128"/>
      <c r="C109" s="128"/>
      <c r="D109" s="128"/>
      <c r="E109" s="128"/>
      <c r="F109" s="182"/>
      <c r="G109" s="182"/>
      <c r="H109" s="126"/>
      <c r="I109" s="126"/>
      <c r="J109" s="142"/>
      <c r="K109" s="126"/>
      <c r="L109" s="127"/>
      <c r="M109" s="217"/>
      <c r="N109" s="217"/>
      <c r="O109" s="217"/>
      <c r="P109" s="182"/>
      <c r="Q109" s="183" t="str">
        <f t="shared" si="16"/>
        <v/>
      </c>
      <c r="R109" s="182"/>
      <c r="S109" s="183" t="str">
        <f t="shared" si="35"/>
        <v/>
      </c>
      <c r="T109" s="183" t="str">
        <f t="shared" si="36"/>
        <v/>
      </c>
      <c r="U109" s="184" t="str">
        <f t="shared" si="25"/>
        <v/>
      </c>
      <c r="V109" s="182"/>
      <c r="W109" s="184" t="str">
        <f t="shared" si="37"/>
        <v/>
      </c>
      <c r="X109" s="184" t="str">
        <f t="shared" si="38"/>
        <v/>
      </c>
      <c r="Y109" s="184" t="str">
        <f t="shared" si="39"/>
        <v/>
      </c>
      <c r="Z109" s="184" t="str">
        <f t="shared" si="40"/>
        <v/>
      </c>
      <c r="AA109" s="185" t="str">
        <f t="shared" si="41"/>
        <v/>
      </c>
      <c r="AB109" s="125"/>
      <c r="AC109" s="125"/>
      <c r="AD109" s="125"/>
      <c r="AE109" s="144"/>
      <c r="AF109" s="182"/>
      <c r="AG109" s="125"/>
      <c r="AH109" s="125"/>
      <c r="AI109" s="125"/>
      <c r="AJ109" s="125"/>
      <c r="AK109" s="125"/>
      <c r="AL109" s="312"/>
      <c r="AM109" s="312"/>
      <c r="AN109" s="187"/>
      <c r="AO109" s="182"/>
      <c r="AP109" s="183" t="str">
        <f t="shared" si="26"/>
        <v/>
      </c>
      <c r="AQ109" s="182"/>
      <c r="AR109" s="183" t="str">
        <f t="shared" si="27"/>
        <v/>
      </c>
      <c r="AS109" s="183" t="str">
        <f t="shared" si="28"/>
        <v/>
      </c>
      <c r="AT109" s="184" t="str">
        <f t="shared" si="29"/>
        <v/>
      </c>
      <c r="AU109" s="182"/>
      <c r="AV109" s="184" t="str">
        <f t="shared" si="30"/>
        <v/>
      </c>
      <c r="AW109" s="184" t="str">
        <f t="shared" si="31"/>
        <v/>
      </c>
      <c r="AX109" s="184" t="str">
        <f t="shared" si="32"/>
        <v/>
      </c>
      <c r="AY109" s="184" t="str">
        <f t="shared" si="33"/>
        <v/>
      </c>
      <c r="AZ109" s="185" t="str">
        <f t="shared" si="34"/>
        <v/>
      </c>
      <c r="BA109" s="186"/>
      <c r="BB109" s="186"/>
      <c r="BC109" s="186"/>
      <c r="BD109" s="186"/>
      <c r="BE109" s="186"/>
      <c r="BF109" s="186"/>
      <c r="BG109" s="186"/>
      <c r="BH109" s="186"/>
      <c r="BI109" s="186"/>
    </row>
    <row r="110" spans="1:61" ht="20.100000000000001" customHeight="1" x14ac:dyDescent="0.2">
      <c r="A110" s="128"/>
      <c r="B110" s="128"/>
      <c r="C110" s="128"/>
      <c r="D110" s="128"/>
      <c r="E110" s="128"/>
      <c r="F110" s="182"/>
      <c r="G110" s="182"/>
      <c r="H110" s="126"/>
      <c r="I110" s="126"/>
      <c r="J110" s="142"/>
      <c r="K110" s="126"/>
      <c r="L110" s="127"/>
      <c r="M110" s="217"/>
      <c r="N110" s="217"/>
      <c r="O110" s="217"/>
      <c r="P110" s="182"/>
      <c r="Q110" s="183" t="str">
        <f t="shared" si="16"/>
        <v/>
      </c>
      <c r="R110" s="182"/>
      <c r="S110" s="183" t="str">
        <f t="shared" si="35"/>
        <v/>
      </c>
      <c r="T110" s="183" t="str">
        <f t="shared" si="36"/>
        <v/>
      </c>
      <c r="U110" s="184" t="str">
        <f t="shared" si="25"/>
        <v/>
      </c>
      <c r="V110" s="182"/>
      <c r="W110" s="184" t="str">
        <f t="shared" si="37"/>
        <v/>
      </c>
      <c r="X110" s="184" t="str">
        <f t="shared" si="38"/>
        <v/>
      </c>
      <c r="Y110" s="184" t="str">
        <f t="shared" si="39"/>
        <v/>
      </c>
      <c r="Z110" s="184" t="str">
        <f t="shared" si="40"/>
        <v/>
      </c>
      <c r="AA110" s="185" t="str">
        <f t="shared" si="41"/>
        <v/>
      </c>
      <c r="AB110" s="125"/>
      <c r="AC110" s="125"/>
      <c r="AD110" s="125"/>
      <c r="AE110" s="144"/>
      <c r="AF110" s="182"/>
      <c r="AG110" s="125"/>
      <c r="AH110" s="125"/>
      <c r="AI110" s="125"/>
      <c r="AJ110" s="125"/>
      <c r="AK110" s="125"/>
      <c r="AL110" s="312"/>
      <c r="AM110" s="312"/>
      <c r="AN110" s="187"/>
      <c r="AO110" s="182"/>
      <c r="AP110" s="183" t="str">
        <f t="shared" si="26"/>
        <v/>
      </c>
      <c r="AQ110" s="182"/>
      <c r="AR110" s="183" t="str">
        <f t="shared" si="27"/>
        <v/>
      </c>
      <c r="AS110" s="183" t="str">
        <f t="shared" si="28"/>
        <v/>
      </c>
      <c r="AT110" s="184" t="str">
        <f t="shared" si="29"/>
        <v/>
      </c>
      <c r="AU110" s="182"/>
      <c r="AV110" s="184" t="str">
        <f t="shared" si="30"/>
        <v/>
      </c>
      <c r="AW110" s="184" t="str">
        <f t="shared" si="31"/>
        <v/>
      </c>
      <c r="AX110" s="184" t="str">
        <f t="shared" si="32"/>
        <v/>
      </c>
      <c r="AY110" s="184" t="str">
        <f t="shared" si="33"/>
        <v/>
      </c>
      <c r="AZ110" s="185" t="str">
        <f t="shared" si="34"/>
        <v/>
      </c>
      <c r="BA110" s="186"/>
      <c r="BB110" s="186"/>
      <c r="BC110" s="186"/>
      <c r="BD110" s="186"/>
      <c r="BE110" s="186"/>
      <c r="BF110" s="186"/>
      <c r="BG110" s="186"/>
      <c r="BH110" s="186"/>
      <c r="BI110" s="186"/>
    </row>
    <row r="111" spans="1:61" ht="20.100000000000001" customHeight="1" x14ac:dyDescent="0.2">
      <c r="A111" s="128"/>
      <c r="B111" s="128"/>
      <c r="C111" s="128"/>
      <c r="D111" s="128"/>
      <c r="E111" s="128"/>
      <c r="F111" s="182"/>
      <c r="G111" s="182"/>
      <c r="H111" s="126"/>
      <c r="I111" s="126"/>
      <c r="J111" s="142"/>
      <c r="K111" s="126"/>
      <c r="L111" s="127"/>
      <c r="M111" s="217"/>
      <c r="N111" s="217"/>
      <c r="O111" s="217"/>
      <c r="P111" s="182"/>
      <c r="Q111" s="183" t="str">
        <f t="shared" si="16"/>
        <v/>
      </c>
      <c r="R111" s="182"/>
      <c r="S111" s="183" t="str">
        <f t="shared" si="35"/>
        <v/>
      </c>
      <c r="T111" s="183" t="str">
        <f t="shared" si="36"/>
        <v/>
      </c>
      <c r="U111" s="184" t="str">
        <f t="shared" si="25"/>
        <v/>
      </c>
      <c r="V111" s="182"/>
      <c r="W111" s="184" t="str">
        <f t="shared" si="37"/>
        <v/>
      </c>
      <c r="X111" s="184" t="str">
        <f t="shared" si="38"/>
        <v/>
      </c>
      <c r="Y111" s="184" t="str">
        <f t="shared" si="39"/>
        <v/>
      </c>
      <c r="Z111" s="184" t="str">
        <f t="shared" si="40"/>
        <v/>
      </c>
      <c r="AA111" s="185" t="str">
        <f t="shared" si="41"/>
        <v/>
      </c>
      <c r="AB111" s="125"/>
      <c r="AC111" s="125"/>
      <c r="AD111" s="125"/>
      <c r="AE111" s="144"/>
      <c r="AF111" s="182"/>
      <c r="AG111" s="125"/>
      <c r="AH111" s="125"/>
      <c r="AI111" s="125"/>
      <c r="AJ111" s="125"/>
      <c r="AK111" s="125"/>
      <c r="AL111" s="312"/>
      <c r="AM111" s="312"/>
      <c r="AN111" s="187"/>
      <c r="AO111" s="182"/>
      <c r="AP111" s="183" t="str">
        <f t="shared" si="26"/>
        <v/>
      </c>
      <c r="AQ111" s="182"/>
      <c r="AR111" s="183" t="str">
        <f t="shared" si="27"/>
        <v/>
      </c>
      <c r="AS111" s="183" t="str">
        <f t="shared" si="28"/>
        <v/>
      </c>
      <c r="AT111" s="184" t="str">
        <f t="shared" si="29"/>
        <v/>
      </c>
      <c r="AU111" s="182"/>
      <c r="AV111" s="184" t="str">
        <f t="shared" si="30"/>
        <v/>
      </c>
      <c r="AW111" s="184" t="str">
        <f t="shared" si="31"/>
        <v/>
      </c>
      <c r="AX111" s="184" t="str">
        <f t="shared" si="32"/>
        <v/>
      </c>
      <c r="AY111" s="184" t="str">
        <f t="shared" si="33"/>
        <v/>
      </c>
      <c r="AZ111" s="185" t="str">
        <f t="shared" si="34"/>
        <v/>
      </c>
      <c r="BA111" s="186"/>
      <c r="BB111" s="186"/>
      <c r="BC111" s="186"/>
      <c r="BD111" s="186"/>
      <c r="BE111" s="186"/>
      <c r="BF111" s="186"/>
      <c r="BG111" s="186"/>
      <c r="BH111" s="186"/>
      <c r="BI111" s="186"/>
    </row>
    <row r="112" spans="1:61" ht="20.100000000000001" customHeight="1" x14ac:dyDescent="0.2">
      <c r="A112" s="128"/>
      <c r="B112" s="128"/>
      <c r="C112" s="128"/>
      <c r="D112" s="128"/>
      <c r="E112" s="128"/>
      <c r="F112" s="182"/>
      <c r="G112" s="182"/>
      <c r="H112" s="126"/>
      <c r="I112" s="126"/>
      <c r="J112" s="142"/>
      <c r="K112" s="126"/>
      <c r="L112" s="127"/>
      <c r="M112" s="217"/>
      <c r="N112" s="217"/>
      <c r="O112" s="217"/>
      <c r="P112" s="182"/>
      <c r="Q112" s="183" t="str">
        <f t="shared" si="16"/>
        <v/>
      </c>
      <c r="R112" s="182"/>
      <c r="S112" s="183" t="str">
        <f t="shared" si="35"/>
        <v/>
      </c>
      <c r="T112" s="183" t="str">
        <f t="shared" si="36"/>
        <v/>
      </c>
      <c r="U112" s="184" t="str">
        <f t="shared" si="25"/>
        <v/>
      </c>
      <c r="V112" s="182"/>
      <c r="W112" s="184" t="str">
        <f t="shared" si="37"/>
        <v/>
      </c>
      <c r="X112" s="184" t="str">
        <f t="shared" si="38"/>
        <v/>
      </c>
      <c r="Y112" s="184" t="str">
        <f t="shared" si="39"/>
        <v/>
      </c>
      <c r="Z112" s="184" t="str">
        <f t="shared" si="40"/>
        <v/>
      </c>
      <c r="AA112" s="185" t="str">
        <f t="shared" si="41"/>
        <v/>
      </c>
      <c r="AB112" s="125"/>
      <c r="AC112" s="125"/>
      <c r="AD112" s="125"/>
      <c r="AE112" s="144"/>
      <c r="AF112" s="182"/>
      <c r="AG112" s="125"/>
      <c r="AH112" s="125"/>
      <c r="AI112" s="125"/>
      <c r="AJ112" s="125"/>
      <c r="AK112" s="125"/>
      <c r="AL112" s="312"/>
      <c r="AM112" s="312"/>
      <c r="AN112" s="187"/>
      <c r="AO112" s="182"/>
      <c r="AP112" s="183" t="str">
        <f t="shared" si="26"/>
        <v/>
      </c>
      <c r="AQ112" s="182"/>
      <c r="AR112" s="183" t="str">
        <f t="shared" si="27"/>
        <v/>
      </c>
      <c r="AS112" s="183" t="str">
        <f t="shared" si="28"/>
        <v/>
      </c>
      <c r="AT112" s="184" t="str">
        <f t="shared" si="29"/>
        <v/>
      </c>
      <c r="AU112" s="182"/>
      <c r="AV112" s="184" t="str">
        <f t="shared" si="30"/>
        <v/>
      </c>
      <c r="AW112" s="184" t="str">
        <f t="shared" si="31"/>
        <v/>
      </c>
      <c r="AX112" s="184" t="str">
        <f t="shared" si="32"/>
        <v/>
      </c>
      <c r="AY112" s="184" t="str">
        <f t="shared" si="33"/>
        <v/>
      </c>
      <c r="AZ112" s="185" t="str">
        <f t="shared" si="34"/>
        <v/>
      </c>
      <c r="BA112" s="186"/>
      <c r="BB112" s="186"/>
      <c r="BC112" s="186"/>
      <c r="BD112" s="186"/>
      <c r="BE112" s="186"/>
      <c r="BF112" s="186"/>
      <c r="BG112" s="186"/>
      <c r="BH112" s="186"/>
      <c r="BI112" s="186"/>
    </row>
    <row r="113" spans="1:61" ht="20.100000000000001" customHeight="1" x14ac:dyDescent="0.2">
      <c r="A113" s="128"/>
      <c r="B113" s="128"/>
      <c r="C113" s="128"/>
      <c r="D113" s="128"/>
      <c r="E113" s="128"/>
      <c r="F113" s="182"/>
      <c r="G113" s="182"/>
      <c r="H113" s="126"/>
      <c r="I113" s="126"/>
      <c r="J113" s="142"/>
      <c r="K113" s="126"/>
      <c r="L113" s="127"/>
      <c r="M113" s="217"/>
      <c r="N113" s="217"/>
      <c r="O113" s="217"/>
      <c r="P113" s="182"/>
      <c r="Q113" s="183" t="str">
        <f t="shared" si="16"/>
        <v/>
      </c>
      <c r="R113" s="182"/>
      <c r="S113" s="183" t="str">
        <f t="shared" si="35"/>
        <v/>
      </c>
      <c r="T113" s="183" t="str">
        <f t="shared" si="36"/>
        <v/>
      </c>
      <c r="U113" s="184" t="str">
        <f t="shared" si="25"/>
        <v/>
      </c>
      <c r="V113" s="182"/>
      <c r="W113" s="184" t="str">
        <f t="shared" si="37"/>
        <v/>
      </c>
      <c r="X113" s="184" t="str">
        <f t="shared" si="38"/>
        <v/>
      </c>
      <c r="Y113" s="184" t="str">
        <f t="shared" si="39"/>
        <v/>
      </c>
      <c r="Z113" s="184" t="str">
        <f t="shared" si="40"/>
        <v/>
      </c>
      <c r="AA113" s="185" t="str">
        <f t="shared" si="41"/>
        <v/>
      </c>
      <c r="AB113" s="125"/>
      <c r="AC113" s="125"/>
      <c r="AD113" s="125"/>
      <c r="AE113" s="144"/>
      <c r="AF113" s="182"/>
      <c r="AG113" s="125"/>
      <c r="AH113" s="125"/>
      <c r="AI113" s="125"/>
      <c r="AJ113" s="125"/>
      <c r="AK113" s="125"/>
      <c r="AL113" s="312"/>
      <c r="AM113" s="312"/>
      <c r="AN113" s="187"/>
      <c r="AO113" s="182"/>
      <c r="AP113" s="183" t="str">
        <f t="shared" si="26"/>
        <v/>
      </c>
      <c r="AQ113" s="182"/>
      <c r="AR113" s="183" t="str">
        <f t="shared" si="27"/>
        <v/>
      </c>
      <c r="AS113" s="183" t="str">
        <f t="shared" si="28"/>
        <v/>
      </c>
      <c r="AT113" s="184" t="str">
        <f t="shared" si="29"/>
        <v/>
      </c>
      <c r="AU113" s="182"/>
      <c r="AV113" s="184" t="str">
        <f t="shared" si="30"/>
        <v/>
      </c>
      <c r="AW113" s="184" t="str">
        <f t="shared" si="31"/>
        <v/>
      </c>
      <c r="AX113" s="184" t="str">
        <f t="shared" si="32"/>
        <v/>
      </c>
      <c r="AY113" s="184" t="str">
        <f t="shared" si="33"/>
        <v/>
      </c>
      <c r="AZ113" s="185" t="str">
        <f t="shared" si="34"/>
        <v/>
      </c>
      <c r="BA113" s="186"/>
      <c r="BB113" s="186"/>
      <c r="BC113" s="186"/>
      <c r="BD113" s="186"/>
      <c r="BE113" s="186"/>
      <c r="BF113" s="186"/>
      <c r="BG113" s="186"/>
      <c r="BH113" s="186"/>
      <c r="BI113" s="186"/>
    </row>
    <row r="114" spans="1:61" ht="20.100000000000001" customHeight="1" x14ac:dyDescent="0.2">
      <c r="A114" s="128"/>
      <c r="B114" s="128"/>
      <c r="C114" s="128"/>
      <c r="D114" s="128"/>
      <c r="E114" s="128"/>
      <c r="F114" s="182"/>
      <c r="G114" s="182"/>
      <c r="H114" s="126"/>
      <c r="I114" s="126"/>
      <c r="J114" s="142"/>
      <c r="K114" s="126"/>
      <c r="L114" s="127"/>
      <c r="M114" s="217"/>
      <c r="N114" s="217"/>
      <c r="O114" s="217"/>
      <c r="P114" s="182"/>
      <c r="Q114" s="183" t="str">
        <f t="shared" ref="Q114:Q177" si="42">IF(P114="","",IF(P114="BAJO",0,IF(P114="MEDIO",2,IF(P114="ALTO",6,IF(P114="MUY ALTO",10,)))))</f>
        <v/>
      </c>
      <c r="R114" s="182"/>
      <c r="S114" s="183" t="str">
        <f t="shared" si="35"/>
        <v/>
      </c>
      <c r="T114" s="183" t="str">
        <f t="shared" si="36"/>
        <v/>
      </c>
      <c r="U114" s="184" t="str">
        <f t="shared" si="25"/>
        <v/>
      </c>
      <c r="V114" s="182"/>
      <c r="W114" s="184" t="str">
        <f t="shared" si="37"/>
        <v/>
      </c>
      <c r="X114" s="184" t="str">
        <f t="shared" si="38"/>
        <v/>
      </c>
      <c r="Y114" s="184" t="str">
        <f t="shared" si="39"/>
        <v/>
      </c>
      <c r="Z114" s="184" t="str">
        <f t="shared" si="40"/>
        <v/>
      </c>
      <c r="AA114" s="185" t="str">
        <f t="shared" si="41"/>
        <v/>
      </c>
      <c r="AB114" s="125"/>
      <c r="AC114" s="125"/>
      <c r="AD114" s="125"/>
      <c r="AE114" s="144"/>
      <c r="AF114" s="182"/>
      <c r="AG114" s="125"/>
      <c r="AH114" s="125"/>
      <c r="AI114" s="125"/>
      <c r="AJ114" s="125"/>
      <c r="AK114" s="125"/>
      <c r="AL114" s="312"/>
      <c r="AM114" s="312"/>
      <c r="AN114" s="187"/>
      <c r="AO114" s="182"/>
      <c r="AP114" s="183" t="str">
        <f t="shared" si="26"/>
        <v/>
      </c>
      <c r="AQ114" s="182"/>
      <c r="AR114" s="183" t="str">
        <f t="shared" si="27"/>
        <v/>
      </c>
      <c r="AS114" s="183" t="str">
        <f t="shared" si="28"/>
        <v/>
      </c>
      <c r="AT114" s="184" t="str">
        <f t="shared" si="29"/>
        <v/>
      </c>
      <c r="AU114" s="182"/>
      <c r="AV114" s="184" t="str">
        <f t="shared" si="30"/>
        <v/>
      </c>
      <c r="AW114" s="184" t="str">
        <f t="shared" si="31"/>
        <v/>
      </c>
      <c r="AX114" s="184" t="str">
        <f t="shared" si="32"/>
        <v/>
      </c>
      <c r="AY114" s="184" t="str">
        <f t="shared" si="33"/>
        <v/>
      </c>
      <c r="AZ114" s="185" t="str">
        <f t="shared" si="34"/>
        <v/>
      </c>
      <c r="BA114" s="186"/>
      <c r="BB114" s="186"/>
      <c r="BC114" s="186"/>
      <c r="BD114" s="186"/>
      <c r="BE114" s="186"/>
      <c r="BF114" s="186"/>
      <c r="BG114" s="186"/>
      <c r="BH114" s="186"/>
      <c r="BI114" s="186"/>
    </row>
    <row r="115" spans="1:61" ht="20.100000000000001" customHeight="1" x14ac:dyDescent="0.2">
      <c r="A115" s="128"/>
      <c r="B115" s="128"/>
      <c r="C115" s="128"/>
      <c r="D115" s="128"/>
      <c r="E115" s="128"/>
      <c r="F115" s="182"/>
      <c r="G115" s="182"/>
      <c r="H115" s="126"/>
      <c r="I115" s="126"/>
      <c r="J115" s="142"/>
      <c r="K115" s="126"/>
      <c r="L115" s="127"/>
      <c r="M115" s="217"/>
      <c r="N115" s="217"/>
      <c r="O115" s="217"/>
      <c r="P115" s="182"/>
      <c r="Q115" s="183" t="str">
        <f t="shared" si="42"/>
        <v/>
      </c>
      <c r="R115" s="182"/>
      <c r="S115" s="183" t="str">
        <f t="shared" si="35"/>
        <v/>
      </c>
      <c r="T115" s="183" t="str">
        <f t="shared" si="36"/>
        <v/>
      </c>
      <c r="U115" s="184" t="str">
        <f t="shared" si="25"/>
        <v/>
      </c>
      <c r="V115" s="182"/>
      <c r="W115" s="184" t="str">
        <f t="shared" si="37"/>
        <v/>
      </c>
      <c r="X115" s="184" t="str">
        <f t="shared" si="38"/>
        <v/>
      </c>
      <c r="Y115" s="184" t="str">
        <f t="shared" si="39"/>
        <v/>
      </c>
      <c r="Z115" s="184" t="str">
        <f t="shared" si="40"/>
        <v/>
      </c>
      <c r="AA115" s="185" t="str">
        <f t="shared" si="41"/>
        <v/>
      </c>
      <c r="AB115" s="125"/>
      <c r="AC115" s="125"/>
      <c r="AD115" s="125"/>
      <c r="AE115" s="144"/>
      <c r="AF115" s="182"/>
      <c r="AG115" s="125"/>
      <c r="AH115" s="125"/>
      <c r="AI115" s="125"/>
      <c r="AJ115" s="125"/>
      <c r="AK115" s="125"/>
      <c r="AL115" s="312"/>
      <c r="AM115" s="312"/>
      <c r="AN115" s="187"/>
      <c r="AO115" s="182"/>
      <c r="AP115" s="183" t="str">
        <f t="shared" si="26"/>
        <v/>
      </c>
      <c r="AQ115" s="182"/>
      <c r="AR115" s="183" t="str">
        <f t="shared" si="27"/>
        <v/>
      </c>
      <c r="AS115" s="183" t="str">
        <f t="shared" si="28"/>
        <v/>
      </c>
      <c r="AT115" s="184" t="str">
        <f t="shared" si="29"/>
        <v/>
      </c>
      <c r="AU115" s="182"/>
      <c r="AV115" s="184" t="str">
        <f t="shared" si="30"/>
        <v/>
      </c>
      <c r="AW115" s="184" t="str">
        <f t="shared" si="31"/>
        <v/>
      </c>
      <c r="AX115" s="184" t="str">
        <f t="shared" si="32"/>
        <v/>
      </c>
      <c r="AY115" s="184" t="str">
        <f t="shared" si="33"/>
        <v/>
      </c>
      <c r="AZ115" s="185" t="str">
        <f t="shared" si="34"/>
        <v/>
      </c>
      <c r="BA115" s="186"/>
      <c r="BB115" s="186"/>
      <c r="BC115" s="186"/>
      <c r="BD115" s="186"/>
      <c r="BE115" s="186"/>
      <c r="BF115" s="186"/>
      <c r="BG115" s="186"/>
      <c r="BH115" s="186"/>
      <c r="BI115" s="186"/>
    </row>
    <row r="116" spans="1:61" ht="20.100000000000001" customHeight="1" x14ac:dyDescent="0.2">
      <c r="A116" s="128"/>
      <c r="B116" s="128"/>
      <c r="C116" s="128"/>
      <c r="D116" s="128"/>
      <c r="E116" s="128"/>
      <c r="F116" s="182"/>
      <c r="G116" s="182"/>
      <c r="H116" s="126"/>
      <c r="I116" s="126"/>
      <c r="J116" s="142"/>
      <c r="K116" s="126"/>
      <c r="L116" s="127"/>
      <c r="M116" s="217"/>
      <c r="N116" s="217"/>
      <c r="O116" s="217"/>
      <c r="P116" s="182"/>
      <c r="Q116" s="183" t="str">
        <f t="shared" si="42"/>
        <v/>
      </c>
      <c r="R116" s="182"/>
      <c r="S116" s="183" t="str">
        <f t="shared" si="35"/>
        <v/>
      </c>
      <c r="T116" s="183" t="str">
        <f t="shared" si="36"/>
        <v/>
      </c>
      <c r="U116" s="184" t="str">
        <f t="shared" si="25"/>
        <v/>
      </c>
      <c r="V116" s="182"/>
      <c r="W116" s="184" t="str">
        <f t="shared" si="37"/>
        <v/>
      </c>
      <c r="X116" s="184" t="str">
        <f t="shared" si="38"/>
        <v/>
      </c>
      <c r="Y116" s="184" t="str">
        <f t="shared" si="39"/>
        <v/>
      </c>
      <c r="Z116" s="184" t="str">
        <f t="shared" si="40"/>
        <v/>
      </c>
      <c r="AA116" s="185" t="str">
        <f t="shared" si="41"/>
        <v/>
      </c>
      <c r="AB116" s="125"/>
      <c r="AC116" s="125"/>
      <c r="AD116" s="125"/>
      <c r="AE116" s="144"/>
      <c r="AF116" s="182"/>
      <c r="AG116" s="125"/>
      <c r="AH116" s="125"/>
      <c r="AI116" s="125"/>
      <c r="AJ116" s="125"/>
      <c r="AK116" s="125"/>
      <c r="AL116" s="312"/>
      <c r="AM116" s="312"/>
      <c r="AN116" s="187"/>
      <c r="AO116" s="182"/>
      <c r="AP116" s="183" t="str">
        <f t="shared" si="26"/>
        <v/>
      </c>
      <c r="AQ116" s="182"/>
      <c r="AR116" s="183" t="str">
        <f t="shared" si="27"/>
        <v/>
      </c>
      <c r="AS116" s="183" t="str">
        <f t="shared" si="28"/>
        <v/>
      </c>
      <c r="AT116" s="184" t="str">
        <f t="shared" si="29"/>
        <v/>
      </c>
      <c r="AU116" s="182"/>
      <c r="AV116" s="184" t="str">
        <f t="shared" si="30"/>
        <v/>
      </c>
      <c r="AW116" s="184" t="str">
        <f t="shared" si="31"/>
        <v/>
      </c>
      <c r="AX116" s="184" t="str">
        <f t="shared" si="32"/>
        <v/>
      </c>
      <c r="AY116" s="184" t="str">
        <f t="shared" si="33"/>
        <v/>
      </c>
      <c r="AZ116" s="185" t="str">
        <f t="shared" si="34"/>
        <v/>
      </c>
      <c r="BA116" s="186"/>
      <c r="BB116" s="186"/>
      <c r="BC116" s="186"/>
      <c r="BD116" s="186"/>
      <c r="BE116" s="186"/>
      <c r="BF116" s="186"/>
      <c r="BG116" s="186"/>
      <c r="BH116" s="186"/>
      <c r="BI116" s="186"/>
    </row>
    <row r="117" spans="1:61" ht="20.100000000000001" customHeight="1" x14ac:dyDescent="0.2">
      <c r="A117" s="128"/>
      <c r="B117" s="128"/>
      <c r="C117" s="128"/>
      <c r="D117" s="128"/>
      <c r="E117" s="128"/>
      <c r="F117" s="182"/>
      <c r="G117" s="182"/>
      <c r="H117" s="126"/>
      <c r="I117" s="126"/>
      <c r="J117" s="142"/>
      <c r="K117" s="126"/>
      <c r="L117" s="127"/>
      <c r="M117" s="217"/>
      <c r="N117" s="217"/>
      <c r="O117" s="217"/>
      <c r="P117" s="182"/>
      <c r="Q117" s="183" t="str">
        <f t="shared" si="42"/>
        <v/>
      </c>
      <c r="R117" s="182"/>
      <c r="S117" s="183" t="str">
        <f t="shared" si="35"/>
        <v/>
      </c>
      <c r="T117" s="183" t="str">
        <f t="shared" si="36"/>
        <v/>
      </c>
      <c r="U117" s="184" t="str">
        <f t="shared" si="25"/>
        <v/>
      </c>
      <c r="V117" s="182"/>
      <c r="W117" s="184" t="str">
        <f t="shared" si="37"/>
        <v/>
      </c>
      <c r="X117" s="184" t="str">
        <f t="shared" si="38"/>
        <v/>
      </c>
      <c r="Y117" s="184" t="str">
        <f t="shared" si="39"/>
        <v/>
      </c>
      <c r="Z117" s="184" t="str">
        <f t="shared" si="40"/>
        <v/>
      </c>
      <c r="AA117" s="185" t="str">
        <f t="shared" si="41"/>
        <v/>
      </c>
      <c r="AB117" s="125"/>
      <c r="AC117" s="125"/>
      <c r="AD117" s="125"/>
      <c r="AE117" s="144"/>
      <c r="AF117" s="182"/>
      <c r="AG117" s="125"/>
      <c r="AH117" s="125"/>
      <c r="AI117" s="125"/>
      <c r="AJ117" s="125"/>
      <c r="AK117" s="125"/>
      <c r="AL117" s="312"/>
      <c r="AM117" s="312"/>
      <c r="AN117" s="187"/>
      <c r="AO117" s="182"/>
      <c r="AP117" s="183" t="str">
        <f t="shared" si="26"/>
        <v/>
      </c>
      <c r="AQ117" s="182"/>
      <c r="AR117" s="183" t="str">
        <f t="shared" si="27"/>
        <v/>
      </c>
      <c r="AS117" s="183" t="str">
        <f t="shared" si="28"/>
        <v/>
      </c>
      <c r="AT117" s="184" t="str">
        <f t="shared" si="29"/>
        <v/>
      </c>
      <c r="AU117" s="182"/>
      <c r="AV117" s="184" t="str">
        <f t="shared" si="30"/>
        <v/>
      </c>
      <c r="AW117" s="184" t="str">
        <f t="shared" si="31"/>
        <v/>
      </c>
      <c r="AX117" s="184" t="str">
        <f t="shared" si="32"/>
        <v/>
      </c>
      <c r="AY117" s="184" t="str">
        <f t="shared" si="33"/>
        <v/>
      </c>
      <c r="AZ117" s="185" t="str">
        <f t="shared" si="34"/>
        <v/>
      </c>
      <c r="BA117" s="186"/>
      <c r="BB117" s="186"/>
      <c r="BC117" s="186"/>
      <c r="BD117" s="186"/>
      <c r="BE117" s="186"/>
      <c r="BF117" s="186"/>
      <c r="BG117" s="186"/>
      <c r="BH117" s="186"/>
      <c r="BI117" s="186"/>
    </row>
    <row r="118" spans="1:61" ht="20.100000000000001" customHeight="1" x14ac:dyDescent="0.2">
      <c r="A118" s="128"/>
      <c r="B118" s="128"/>
      <c r="C118" s="128"/>
      <c r="D118" s="128"/>
      <c r="E118" s="128"/>
      <c r="F118" s="182"/>
      <c r="G118" s="182"/>
      <c r="H118" s="126"/>
      <c r="I118" s="126"/>
      <c r="J118" s="142"/>
      <c r="K118" s="126"/>
      <c r="L118" s="127"/>
      <c r="M118" s="217"/>
      <c r="N118" s="217"/>
      <c r="O118" s="217"/>
      <c r="P118" s="182"/>
      <c r="Q118" s="183" t="str">
        <f t="shared" si="42"/>
        <v/>
      </c>
      <c r="R118" s="182"/>
      <c r="S118" s="183" t="str">
        <f t="shared" si="35"/>
        <v/>
      </c>
      <c r="T118" s="183" t="str">
        <f t="shared" si="36"/>
        <v/>
      </c>
      <c r="U118" s="184" t="str">
        <f t="shared" si="25"/>
        <v/>
      </c>
      <c r="V118" s="182"/>
      <c r="W118" s="184" t="str">
        <f t="shared" si="37"/>
        <v/>
      </c>
      <c r="X118" s="184" t="str">
        <f t="shared" si="38"/>
        <v/>
      </c>
      <c r="Y118" s="184" t="str">
        <f t="shared" si="39"/>
        <v/>
      </c>
      <c r="Z118" s="184" t="str">
        <f t="shared" si="40"/>
        <v/>
      </c>
      <c r="AA118" s="185" t="str">
        <f t="shared" si="41"/>
        <v/>
      </c>
      <c r="AB118" s="125"/>
      <c r="AC118" s="125"/>
      <c r="AD118" s="125"/>
      <c r="AE118" s="144"/>
      <c r="AF118" s="182"/>
      <c r="AG118" s="125"/>
      <c r="AH118" s="125"/>
      <c r="AI118" s="125"/>
      <c r="AJ118" s="125"/>
      <c r="AK118" s="125"/>
      <c r="AL118" s="312"/>
      <c r="AM118" s="312"/>
      <c r="AN118" s="187"/>
      <c r="AO118" s="182"/>
      <c r="AP118" s="183" t="str">
        <f t="shared" si="26"/>
        <v/>
      </c>
      <c r="AQ118" s="182"/>
      <c r="AR118" s="183" t="str">
        <f t="shared" si="27"/>
        <v/>
      </c>
      <c r="AS118" s="183" t="str">
        <f t="shared" si="28"/>
        <v/>
      </c>
      <c r="AT118" s="184" t="str">
        <f t="shared" si="29"/>
        <v/>
      </c>
      <c r="AU118" s="182"/>
      <c r="AV118" s="184" t="str">
        <f t="shared" si="30"/>
        <v/>
      </c>
      <c r="AW118" s="184" t="str">
        <f t="shared" si="31"/>
        <v/>
      </c>
      <c r="AX118" s="184" t="str">
        <f t="shared" si="32"/>
        <v/>
      </c>
      <c r="AY118" s="184" t="str">
        <f t="shared" si="33"/>
        <v/>
      </c>
      <c r="AZ118" s="185" t="str">
        <f t="shared" si="34"/>
        <v/>
      </c>
      <c r="BA118" s="186"/>
      <c r="BB118" s="186"/>
      <c r="BC118" s="186"/>
      <c r="BD118" s="186"/>
      <c r="BE118" s="186"/>
      <c r="BF118" s="186"/>
      <c r="BG118" s="186"/>
      <c r="BH118" s="186"/>
      <c r="BI118" s="186"/>
    </row>
    <row r="119" spans="1:61" ht="20.100000000000001" customHeight="1" x14ac:dyDescent="0.2">
      <c r="A119" s="128"/>
      <c r="B119" s="128"/>
      <c r="C119" s="128"/>
      <c r="D119" s="128"/>
      <c r="E119" s="128"/>
      <c r="F119" s="182"/>
      <c r="G119" s="182"/>
      <c r="H119" s="126"/>
      <c r="I119" s="126"/>
      <c r="J119" s="142"/>
      <c r="K119" s="126"/>
      <c r="L119" s="127"/>
      <c r="M119" s="217"/>
      <c r="N119" s="217"/>
      <c r="O119" s="217"/>
      <c r="P119" s="182"/>
      <c r="Q119" s="183" t="str">
        <f t="shared" si="42"/>
        <v/>
      </c>
      <c r="R119" s="182"/>
      <c r="S119" s="183" t="str">
        <f t="shared" si="35"/>
        <v/>
      </c>
      <c r="T119" s="183" t="str">
        <f t="shared" si="36"/>
        <v/>
      </c>
      <c r="U119" s="184" t="str">
        <f t="shared" si="25"/>
        <v/>
      </c>
      <c r="V119" s="182"/>
      <c r="W119" s="184" t="str">
        <f t="shared" si="37"/>
        <v/>
      </c>
      <c r="X119" s="184" t="str">
        <f t="shared" si="38"/>
        <v/>
      </c>
      <c r="Y119" s="184" t="str">
        <f t="shared" si="39"/>
        <v/>
      </c>
      <c r="Z119" s="184" t="str">
        <f t="shared" si="40"/>
        <v/>
      </c>
      <c r="AA119" s="185" t="str">
        <f t="shared" si="41"/>
        <v/>
      </c>
      <c r="AB119" s="125"/>
      <c r="AC119" s="125"/>
      <c r="AD119" s="125"/>
      <c r="AE119" s="144"/>
      <c r="AF119" s="182"/>
      <c r="AG119" s="125"/>
      <c r="AH119" s="125"/>
      <c r="AI119" s="125"/>
      <c r="AJ119" s="125"/>
      <c r="AK119" s="125"/>
      <c r="AL119" s="312"/>
      <c r="AM119" s="312"/>
      <c r="AN119" s="187"/>
      <c r="AO119" s="182"/>
      <c r="AP119" s="183" t="str">
        <f t="shared" si="26"/>
        <v/>
      </c>
      <c r="AQ119" s="182"/>
      <c r="AR119" s="183" t="str">
        <f t="shared" si="27"/>
        <v/>
      </c>
      <c r="AS119" s="183" t="str">
        <f t="shared" si="28"/>
        <v/>
      </c>
      <c r="AT119" s="184" t="str">
        <f t="shared" si="29"/>
        <v/>
      </c>
      <c r="AU119" s="182"/>
      <c r="AV119" s="184" t="str">
        <f t="shared" si="30"/>
        <v/>
      </c>
      <c r="AW119" s="184" t="str">
        <f t="shared" si="31"/>
        <v/>
      </c>
      <c r="AX119" s="184" t="str">
        <f t="shared" si="32"/>
        <v/>
      </c>
      <c r="AY119" s="184" t="str">
        <f t="shared" si="33"/>
        <v/>
      </c>
      <c r="AZ119" s="185" t="str">
        <f t="shared" si="34"/>
        <v/>
      </c>
      <c r="BA119" s="186"/>
      <c r="BB119" s="186"/>
      <c r="BC119" s="186"/>
      <c r="BD119" s="186"/>
      <c r="BE119" s="186"/>
      <c r="BF119" s="186"/>
      <c r="BG119" s="186"/>
      <c r="BH119" s="186"/>
      <c r="BI119" s="186"/>
    </row>
    <row r="120" spans="1:61" ht="20.100000000000001" customHeight="1" x14ac:dyDescent="0.2">
      <c r="A120" s="128"/>
      <c r="B120" s="128"/>
      <c r="C120" s="128"/>
      <c r="D120" s="128"/>
      <c r="E120" s="128"/>
      <c r="F120" s="182"/>
      <c r="G120" s="182"/>
      <c r="H120" s="126"/>
      <c r="I120" s="126"/>
      <c r="J120" s="142"/>
      <c r="K120" s="126"/>
      <c r="L120" s="127"/>
      <c r="M120" s="217"/>
      <c r="N120" s="217"/>
      <c r="O120" s="217"/>
      <c r="P120" s="182"/>
      <c r="Q120" s="183" t="str">
        <f t="shared" si="42"/>
        <v/>
      </c>
      <c r="R120" s="182"/>
      <c r="S120" s="183" t="str">
        <f t="shared" si="35"/>
        <v/>
      </c>
      <c r="T120" s="183" t="str">
        <f t="shared" si="36"/>
        <v/>
      </c>
      <c r="U120" s="184" t="str">
        <f t="shared" si="25"/>
        <v/>
      </c>
      <c r="V120" s="182"/>
      <c r="W120" s="184" t="str">
        <f t="shared" si="37"/>
        <v/>
      </c>
      <c r="X120" s="184" t="str">
        <f t="shared" si="38"/>
        <v/>
      </c>
      <c r="Y120" s="184" t="str">
        <f t="shared" si="39"/>
        <v/>
      </c>
      <c r="Z120" s="184" t="str">
        <f t="shared" si="40"/>
        <v/>
      </c>
      <c r="AA120" s="185" t="str">
        <f t="shared" si="41"/>
        <v/>
      </c>
      <c r="AB120" s="125"/>
      <c r="AC120" s="125"/>
      <c r="AD120" s="125"/>
      <c r="AE120" s="144"/>
      <c r="AF120" s="182"/>
      <c r="AG120" s="125"/>
      <c r="AH120" s="125"/>
      <c r="AI120" s="125"/>
      <c r="AJ120" s="125"/>
      <c r="AK120" s="125"/>
      <c r="AL120" s="312"/>
      <c r="AM120" s="312"/>
      <c r="AN120" s="187"/>
      <c r="AO120" s="182"/>
      <c r="AP120" s="183" t="str">
        <f t="shared" si="26"/>
        <v/>
      </c>
      <c r="AQ120" s="182"/>
      <c r="AR120" s="183" t="str">
        <f t="shared" si="27"/>
        <v/>
      </c>
      <c r="AS120" s="183" t="str">
        <f t="shared" si="28"/>
        <v/>
      </c>
      <c r="AT120" s="184" t="str">
        <f t="shared" si="29"/>
        <v/>
      </c>
      <c r="AU120" s="182"/>
      <c r="AV120" s="184" t="str">
        <f t="shared" si="30"/>
        <v/>
      </c>
      <c r="AW120" s="184" t="str">
        <f t="shared" si="31"/>
        <v/>
      </c>
      <c r="AX120" s="184" t="str">
        <f t="shared" si="32"/>
        <v/>
      </c>
      <c r="AY120" s="184" t="str">
        <f t="shared" si="33"/>
        <v/>
      </c>
      <c r="AZ120" s="185" t="str">
        <f t="shared" si="34"/>
        <v/>
      </c>
      <c r="BA120" s="186"/>
      <c r="BB120" s="186"/>
      <c r="BC120" s="186"/>
      <c r="BD120" s="186"/>
      <c r="BE120" s="186"/>
      <c r="BF120" s="186"/>
      <c r="BG120" s="186"/>
      <c r="BH120" s="186"/>
      <c r="BI120" s="186"/>
    </row>
    <row r="121" spans="1:61" ht="20.100000000000001" customHeight="1" x14ac:dyDescent="0.2">
      <c r="A121" s="128"/>
      <c r="B121" s="128"/>
      <c r="C121" s="128"/>
      <c r="D121" s="128"/>
      <c r="E121" s="128"/>
      <c r="F121" s="182"/>
      <c r="G121" s="182"/>
      <c r="H121" s="126"/>
      <c r="I121" s="126"/>
      <c r="J121" s="142"/>
      <c r="K121" s="126"/>
      <c r="L121" s="127"/>
      <c r="M121" s="217"/>
      <c r="N121" s="217"/>
      <c r="O121" s="217"/>
      <c r="P121" s="182"/>
      <c r="Q121" s="183" t="str">
        <f t="shared" si="42"/>
        <v/>
      </c>
      <c r="R121" s="182"/>
      <c r="S121" s="183" t="str">
        <f t="shared" si="35"/>
        <v/>
      </c>
      <c r="T121" s="183" t="str">
        <f t="shared" si="36"/>
        <v/>
      </c>
      <c r="U121" s="184" t="str">
        <f t="shared" si="25"/>
        <v/>
      </c>
      <c r="V121" s="182"/>
      <c r="W121" s="184" t="str">
        <f t="shared" si="37"/>
        <v/>
      </c>
      <c r="X121" s="184" t="str">
        <f t="shared" si="38"/>
        <v/>
      </c>
      <c r="Y121" s="184" t="str">
        <f t="shared" si="39"/>
        <v/>
      </c>
      <c r="Z121" s="184" t="str">
        <f t="shared" si="40"/>
        <v/>
      </c>
      <c r="AA121" s="185" t="str">
        <f t="shared" si="41"/>
        <v/>
      </c>
      <c r="AB121" s="125"/>
      <c r="AC121" s="125"/>
      <c r="AD121" s="125"/>
      <c r="AE121" s="144"/>
      <c r="AF121" s="182"/>
      <c r="AG121" s="125"/>
      <c r="AH121" s="125"/>
      <c r="AI121" s="125"/>
      <c r="AJ121" s="125"/>
      <c r="AK121" s="125"/>
      <c r="AL121" s="312"/>
      <c r="AM121" s="312"/>
      <c r="AN121" s="187"/>
      <c r="AO121" s="182"/>
      <c r="AP121" s="183" t="str">
        <f t="shared" si="26"/>
        <v/>
      </c>
      <c r="AQ121" s="182"/>
      <c r="AR121" s="183" t="str">
        <f t="shared" si="27"/>
        <v/>
      </c>
      <c r="AS121" s="183" t="str">
        <f t="shared" si="28"/>
        <v/>
      </c>
      <c r="AT121" s="184" t="str">
        <f t="shared" si="29"/>
        <v/>
      </c>
      <c r="AU121" s="182"/>
      <c r="AV121" s="184" t="str">
        <f t="shared" si="30"/>
        <v/>
      </c>
      <c r="AW121" s="184" t="str">
        <f t="shared" si="31"/>
        <v/>
      </c>
      <c r="AX121" s="184" t="str">
        <f t="shared" si="32"/>
        <v/>
      </c>
      <c r="AY121" s="184" t="str">
        <f t="shared" si="33"/>
        <v/>
      </c>
      <c r="AZ121" s="185" t="str">
        <f t="shared" si="34"/>
        <v/>
      </c>
      <c r="BA121" s="186"/>
      <c r="BB121" s="186"/>
      <c r="BC121" s="186"/>
      <c r="BD121" s="186"/>
      <c r="BE121" s="186"/>
      <c r="BF121" s="186"/>
      <c r="BG121" s="186"/>
      <c r="BH121" s="186"/>
      <c r="BI121" s="186"/>
    </row>
    <row r="122" spans="1:61" ht="20.100000000000001" customHeight="1" x14ac:dyDescent="0.2">
      <c r="A122" s="128"/>
      <c r="B122" s="128"/>
      <c r="C122" s="128"/>
      <c r="D122" s="128"/>
      <c r="E122" s="128"/>
      <c r="F122" s="182"/>
      <c r="G122" s="182"/>
      <c r="H122" s="126"/>
      <c r="I122" s="126"/>
      <c r="J122" s="142"/>
      <c r="K122" s="126"/>
      <c r="L122" s="127"/>
      <c r="M122" s="217"/>
      <c r="N122" s="217"/>
      <c r="O122" s="217"/>
      <c r="P122" s="182"/>
      <c r="Q122" s="183" t="str">
        <f t="shared" si="42"/>
        <v/>
      </c>
      <c r="R122" s="182"/>
      <c r="S122" s="183" t="str">
        <f t="shared" si="35"/>
        <v/>
      </c>
      <c r="T122" s="183" t="str">
        <f t="shared" si="36"/>
        <v/>
      </c>
      <c r="U122" s="184" t="str">
        <f t="shared" si="25"/>
        <v/>
      </c>
      <c r="V122" s="182"/>
      <c r="W122" s="184" t="str">
        <f t="shared" si="37"/>
        <v/>
      </c>
      <c r="X122" s="184" t="str">
        <f t="shared" si="38"/>
        <v/>
      </c>
      <c r="Y122" s="184" t="str">
        <f t="shared" si="39"/>
        <v/>
      </c>
      <c r="Z122" s="184" t="str">
        <f t="shared" si="40"/>
        <v/>
      </c>
      <c r="AA122" s="185" t="str">
        <f t="shared" si="41"/>
        <v/>
      </c>
      <c r="AB122" s="125"/>
      <c r="AC122" s="125"/>
      <c r="AD122" s="125"/>
      <c r="AE122" s="144"/>
      <c r="AF122" s="182"/>
      <c r="AG122" s="125"/>
      <c r="AH122" s="125"/>
      <c r="AI122" s="125"/>
      <c r="AJ122" s="125"/>
      <c r="AK122" s="125"/>
      <c r="AL122" s="312"/>
      <c r="AM122" s="312"/>
      <c r="AN122" s="187"/>
      <c r="AO122" s="182"/>
      <c r="AP122" s="183" t="str">
        <f t="shared" si="26"/>
        <v/>
      </c>
      <c r="AQ122" s="182"/>
      <c r="AR122" s="183" t="str">
        <f t="shared" si="27"/>
        <v/>
      </c>
      <c r="AS122" s="183" t="str">
        <f t="shared" si="28"/>
        <v/>
      </c>
      <c r="AT122" s="184" t="str">
        <f t="shared" si="29"/>
        <v/>
      </c>
      <c r="AU122" s="182"/>
      <c r="AV122" s="184" t="str">
        <f t="shared" si="30"/>
        <v/>
      </c>
      <c r="AW122" s="184" t="str">
        <f t="shared" si="31"/>
        <v/>
      </c>
      <c r="AX122" s="184" t="str">
        <f t="shared" si="32"/>
        <v/>
      </c>
      <c r="AY122" s="184" t="str">
        <f t="shared" si="33"/>
        <v/>
      </c>
      <c r="AZ122" s="185" t="str">
        <f t="shared" si="34"/>
        <v/>
      </c>
      <c r="BA122" s="186"/>
      <c r="BB122" s="186"/>
      <c r="BC122" s="186"/>
      <c r="BD122" s="186"/>
      <c r="BE122" s="186"/>
      <c r="BF122" s="186"/>
      <c r="BG122" s="186"/>
      <c r="BH122" s="186"/>
      <c r="BI122" s="186"/>
    </row>
    <row r="123" spans="1:61" ht="20.100000000000001" customHeight="1" x14ac:dyDescent="0.2">
      <c r="A123" s="128"/>
      <c r="B123" s="128"/>
      <c r="C123" s="128"/>
      <c r="D123" s="128"/>
      <c r="E123" s="128"/>
      <c r="F123" s="182"/>
      <c r="G123" s="182"/>
      <c r="H123" s="126"/>
      <c r="I123" s="126"/>
      <c r="J123" s="142"/>
      <c r="K123" s="126"/>
      <c r="L123" s="127"/>
      <c r="M123" s="217"/>
      <c r="N123" s="217"/>
      <c r="O123" s="217"/>
      <c r="P123" s="182"/>
      <c r="Q123" s="183" t="str">
        <f t="shared" si="42"/>
        <v/>
      </c>
      <c r="R123" s="182"/>
      <c r="S123" s="183" t="str">
        <f t="shared" si="35"/>
        <v/>
      </c>
      <c r="T123" s="183" t="str">
        <f t="shared" si="36"/>
        <v/>
      </c>
      <c r="U123" s="184" t="str">
        <f t="shared" si="25"/>
        <v/>
      </c>
      <c r="V123" s="182"/>
      <c r="W123" s="184" t="str">
        <f t="shared" si="37"/>
        <v/>
      </c>
      <c r="X123" s="184" t="str">
        <f t="shared" si="38"/>
        <v/>
      </c>
      <c r="Y123" s="184" t="str">
        <f t="shared" si="39"/>
        <v/>
      </c>
      <c r="Z123" s="184" t="str">
        <f t="shared" si="40"/>
        <v/>
      </c>
      <c r="AA123" s="185" t="str">
        <f t="shared" si="41"/>
        <v/>
      </c>
      <c r="AB123" s="125"/>
      <c r="AC123" s="125"/>
      <c r="AD123" s="125"/>
      <c r="AE123" s="144"/>
      <c r="AF123" s="182"/>
      <c r="AG123" s="125"/>
      <c r="AH123" s="125"/>
      <c r="AI123" s="125"/>
      <c r="AJ123" s="125"/>
      <c r="AK123" s="125"/>
      <c r="AL123" s="312"/>
      <c r="AM123" s="312"/>
      <c r="AN123" s="187"/>
      <c r="AO123" s="182"/>
      <c r="AP123" s="183" t="str">
        <f t="shared" si="26"/>
        <v/>
      </c>
      <c r="AQ123" s="182"/>
      <c r="AR123" s="183" t="str">
        <f t="shared" si="27"/>
        <v/>
      </c>
      <c r="AS123" s="183" t="str">
        <f t="shared" si="28"/>
        <v/>
      </c>
      <c r="AT123" s="184" t="str">
        <f t="shared" si="29"/>
        <v/>
      </c>
      <c r="AU123" s="182"/>
      <c r="AV123" s="184" t="str">
        <f t="shared" si="30"/>
        <v/>
      </c>
      <c r="AW123" s="184" t="str">
        <f t="shared" si="31"/>
        <v/>
      </c>
      <c r="AX123" s="184" t="str">
        <f t="shared" si="32"/>
        <v/>
      </c>
      <c r="AY123" s="184" t="str">
        <f t="shared" si="33"/>
        <v/>
      </c>
      <c r="AZ123" s="185" t="str">
        <f t="shared" si="34"/>
        <v/>
      </c>
      <c r="BA123" s="186"/>
      <c r="BB123" s="186"/>
      <c r="BC123" s="186"/>
      <c r="BD123" s="186"/>
      <c r="BE123" s="186"/>
      <c r="BF123" s="186"/>
      <c r="BG123" s="186"/>
      <c r="BH123" s="186"/>
      <c r="BI123" s="186"/>
    </row>
    <row r="124" spans="1:61" ht="20.100000000000001" customHeight="1" x14ac:dyDescent="0.2">
      <c r="A124" s="128"/>
      <c r="B124" s="128"/>
      <c r="C124" s="128"/>
      <c r="D124" s="128"/>
      <c r="E124" s="128"/>
      <c r="F124" s="182"/>
      <c r="G124" s="182"/>
      <c r="H124" s="126"/>
      <c r="I124" s="126"/>
      <c r="J124" s="142"/>
      <c r="K124" s="126"/>
      <c r="L124" s="127"/>
      <c r="M124" s="217"/>
      <c r="N124" s="217"/>
      <c r="O124" s="217"/>
      <c r="P124" s="182"/>
      <c r="Q124" s="183" t="str">
        <f t="shared" si="42"/>
        <v/>
      </c>
      <c r="R124" s="182"/>
      <c r="S124" s="183" t="str">
        <f t="shared" si="35"/>
        <v/>
      </c>
      <c r="T124" s="183" t="str">
        <f t="shared" si="36"/>
        <v/>
      </c>
      <c r="U124" s="184" t="str">
        <f t="shared" si="25"/>
        <v/>
      </c>
      <c r="V124" s="182"/>
      <c r="W124" s="184" t="str">
        <f t="shared" si="37"/>
        <v/>
      </c>
      <c r="X124" s="184" t="str">
        <f t="shared" si="38"/>
        <v/>
      </c>
      <c r="Y124" s="184" t="str">
        <f t="shared" si="39"/>
        <v/>
      </c>
      <c r="Z124" s="184" t="str">
        <f t="shared" si="40"/>
        <v/>
      </c>
      <c r="AA124" s="185" t="str">
        <f t="shared" si="41"/>
        <v/>
      </c>
      <c r="AB124" s="125"/>
      <c r="AC124" s="125"/>
      <c r="AD124" s="125"/>
      <c r="AE124" s="144"/>
      <c r="AF124" s="182"/>
      <c r="AG124" s="125"/>
      <c r="AH124" s="125"/>
      <c r="AI124" s="125"/>
      <c r="AJ124" s="125"/>
      <c r="AK124" s="125"/>
      <c r="AL124" s="312"/>
      <c r="AM124" s="312"/>
      <c r="AN124" s="187"/>
      <c r="AO124" s="182"/>
      <c r="AP124" s="183" t="str">
        <f t="shared" si="26"/>
        <v/>
      </c>
      <c r="AQ124" s="182"/>
      <c r="AR124" s="183" t="str">
        <f t="shared" si="27"/>
        <v/>
      </c>
      <c r="AS124" s="183" t="str">
        <f t="shared" si="28"/>
        <v/>
      </c>
      <c r="AT124" s="184" t="str">
        <f t="shared" si="29"/>
        <v/>
      </c>
      <c r="AU124" s="182"/>
      <c r="AV124" s="184" t="str">
        <f t="shared" si="30"/>
        <v/>
      </c>
      <c r="AW124" s="184" t="str">
        <f t="shared" si="31"/>
        <v/>
      </c>
      <c r="AX124" s="184" t="str">
        <f t="shared" si="32"/>
        <v/>
      </c>
      <c r="AY124" s="184" t="str">
        <f t="shared" si="33"/>
        <v/>
      </c>
      <c r="AZ124" s="185" t="str">
        <f t="shared" si="34"/>
        <v/>
      </c>
      <c r="BA124" s="186"/>
      <c r="BB124" s="186"/>
      <c r="BC124" s="186"/>
      <c r="BD124" s="186"/>
      <c r="BE124" s="186"/>
      <c r="BF124" s="186"/>
      <c r="BG124" s="186"/>
      <c r="BH124" s="186"/>
      <c r="BI124" s="186"/>
    </row>
    <row r="125" spans="1:61" ht="20.100000000000001" customHeight="1" x14ac:dyDescent="0.2">
      <c r="A125" s="128"/>
      <c r="B125" s="128"/>
      <c r="C125" s="128"/>
      <c r="D125" s="128"/>
      <c r="E125" s="128"/>
      <c r="F125" s="182"/>
      <c r="G125" s="182"/>
      <c r="H125" s="126"/>
      <c r="I125" s="126"/>
      <c r="J125" s="142"/>
      <c r="K125" s="126"/>
      <c r="L125" s="127"/>
      <c r="M125" s="217"/>
      <c r="N125" s="217"/>
      <c r="O125" s="217"/>
      <c r="P125" s="182"/>
      <c r="Q125" s="183" t="str">
        <f t="shared" si="42"/>
        <v/>
      </c>
      <c r="R125" s="182"/>
      <c r="S125" s="183" t="str">
        <f t="shared" si="35"/>
        <v/>
      </c>
      <c r="T125" s="183" t="str">
        <f t="shared" si="36"/>
        <v/>
      </c>
      <c r="U125" s="184" t="str">
        <f t="shared" si="25"/>
        <v/>
      </c>
      <c r="V125" s="182"/>
      <c r="W125" s="184" t="str">
        <f t="shared" si="37"/>
        <v/>
      </c>
      <c r="X125" s="184" t="str">
        <f t="shared" si="38"/>
        <v/>
      </c>
      <c r="Y125" s="184" t="str">
        <f t="shared" si="39"/>
        <v/>
      </c>
      <c r="Z125" s="184" t="str">
        <f t="shared" si="40"/>
        <v/>
      </c>
      <c r="AA125" s="185" t="str">
        <f t="shared" si="41"/>
        <v/>
      </c>
      <c r="AB125" s="125"/>
      <c r="AC125" s="125"/>
      <c r="AD125" s="125"/>
      <c r="AE125" s="144"/>
      <c r="AF125" s="182"/>
      <c r="AG125" s="125"/>
      <c r="AH125" s="125"/>
      <c r="AI125" s="125"/>
      <c r="AJ125" s="125"/>
      <c r="AK125" s="125"/>
      <c r="AL125" s="312"/>
      <c r="AM125" s="312"/>
      <c r="AN125" s="187"/>
      <c r="AO125" s="182"/>
      <c r="AP125" s="183" t="str">
        <f t="shared" si="26"/>
        <v/>
      </c>
      <c r="AQ125" s="182"/>
      <c r="AR125" s="183" t="str">
        <f t="shared" si="27"/>
        <v/>
      </c>
      <c r="AS125" s="183" t="str">
        <f t="shared" si="28"/>
        <v/>
      </c>
      <c r="AT125" s="184" t="str">
        <f t="shared" si="29"/>
        <v/>
      </c>
      <c r="AU125" s="182"/>
      <c r="AV125" s="184" t="str">
        <f t="shared" si="30"/>
        <v/>
      </c>
      <c r="AW125" s="184" t="str">
        <f t="shared" si="31"/>
        <v/>
      </c>
      <c r="AX125" s="184" t="str">
        <f t="shared" si="32"/>
        <v/>
      </c>
      <c r="AY125" s="184" t="str">
        <f t="shared" si="33"/>
        <v/>
      </c>
      <c r="AZ125" s="185" t="str">
        <f t="shared" si="34"/>
        <v/>
      </c>
      <c r="BA125" s="186"/>
      <c r="BB125" s="186"/>
      <c r="BC125" s="186"/>
      <c r="BD125" s="186"/>
      <c r="BE125" s="186"/>
      <c r="BF125" s="186"/>
      <c r="BG125" s="186"/>
      <c r="BH125" s="186"/>
      <c r="BI125" s="186"/>
    </row>
    <row r="126" spans="1:61" ht="20.100000000000001" customHeight="1" x14ac:dyDescent="0.2">
      <c r="A126" s="128"/>
      <c r="B126" s="128"/>
      <c r="C126" s="128"/>
      <c r="D126" s="128"/>
      <c r="E126" s="128"/>
      <c r="F126" s="182"/>
      <c r="G126" s="182"/>
      <c r="H126" s="126"/>
      <c r="I126" s="126"/>
      <c r="J126" s="142"/>
      <c r="K126" s="126"/>
      <c r="L126" s="127"/>
      <c r="M126" s="217"/>
      <c r="N126" s="217"/>
      <c r="O126" s="217"/>
      <c r="P126" s="182"/>
      <c r="Q126" s="183" t="str">
        <f t="shared" si="42"/>
        <v/>
      </c>
      <c r="R126" s="182"/>
      <c r="S126" s="183" t="str">
        <f t="shared" si="35"/>
        <v/>
      </c>
      <c r="T126" s="183" t="str">
        <f t="shared" si="36"/>
        <v/>
      </c>
      <c r="U126" s="184" t="str">
        <f t="shared" si="25"/>
        <v/>
      </c>
      <c r="V126" s="182"/>
      <c r="W126" s="184" t="str">
        <f t="shared" si="37"/>
        <v/>
      </c>
      <c r="X126" s="184" t="str">
        <f t="shared" si="38"/>
        <v/>
      </c>
      <c r="Y126" s="184" t="str">
        <f t="shared" si="39"/>
        <v/>
      </c>
      <c r="Z126" s="184" t="str">
        <f t="shared" si="40"/>
        <v/>
      </c>
      <c r="AA126" s="185" t="str">
        <f t="shared" si="41"/>
        <v/>
      </c>
      <c r="AB126" s="125"/>
      <c r="AC126" s="125"/>
      <c r="AD126" s="125"/>
      <c r="AE126" s="144"/>
      <c r="AF126" s="182"/>
      <c r="AG126" s="125"/>
      <c r="AH126" s="125"/>
      <c r="AI126" s="125"/>
      <c r="AJ126" s="125"/>
      <c r="AK126" s="125"/>
      <c r="AL126" s="312"/>
      <c r="AM126" s="312"/>
      <c r="AN126" s="187"/>
      <c r="AO126" s="182"/>
      <c r="AP126" s="183" t="str">
        <f t="shared" si="26"/>
        <v/>
      </c>
      <c r="AQ126" s="182"/>
      <c r="AR126" s="183" t="str">
        <f t="shared" si="27"/>
        <v/>
      </c>
      <c r="AS126" s="183" t="str">
        <f t="shared" si="28"/>
        <v/>
      </c>
      <c r="AT126" s="184" t="str">
        <f t="shared" si="29"/>
        <v/>
      </c>
      <c r="AU126" s="182"/>
      <c r="AV126" s="184" t="str">
        <f t="shared" si="30"/>
        <v/>
      </c>
      <c r="AW126" s="184" t="str">
        <f t="shared" si="31"/>
        <v/>
      </c>
      <c r="AX126" s="184" t="str">
        <f t="shared" si="32"/>
        <v/>
      </c>
      <c r="AY126" s="184" t="str">
        <f t="shared" si="33"/>
        <v/>
      </c>
      <c r="AZ126" s="185" t="str">
        <f t="shared" si="34"/>
        <v/>
      </c>
      <c r="BA126" s="186"/>
      <c r="BB126" s="186"/>
      <c r="BC126" s="186"/>
      <c r="BD126" s="186"/>
      <c r="BE126" s="186"/>
      <c r="BF126" s="186"/>
      <c r="BG126" s="186"/>
      <c r="BH126" s="186"/>
      <c r="BI126" s="186"/>
    </row>
    <row r="127" spans="1:61" ht="20.100000000000001" customHeight="1" x14ac:dyDescent="0.2">
      <c r="A127" s="128"/>
      <c r="B127" s="128"/>
      <c r="C127" s="128"/>
      <c r="D127" s="128"/>
      <c r="E127" s="128"/>
      <c r="F127" s="182"/>
      <c r="G127" s="182"/>
      <c r="H127" s="126"/>
      <c r="I127" s="126"/>
      <c r="J127" s="142"/>
      <c r="K127" s="126"/>
      <c r="L127" s="127"/>
      <c r="M127" s="217"/>
      <c r="N127" s="217"/>
      <c r="O127" s="217"/>
      <c r="P127" s="182"/>
      <c r="Q127" s="183" t="str">
        <f t="shared" si="42"/>
        <v/>
      </c>
      <c r="R127" s="182"/>
      <c r="S127" s="183" t="str">
        <f t="shared" si="35"/>
        <v/>
      </c>
      <c r="T127" s="183" t="str">
        <f t="shared" si="36"/>
        <v/>
      </c>
      <c r="U127" s="184" t="str">
        <f t="shared" si="25"/>
        <v/>
      </c>
      <c r="V127" s="182"/>
      <c r="W127" s="184" t="str">
        <f t="shared" si="37"/>
        <v/>
      </c>
      <c r="X127" s="184" t="str">
        <f t="shared" si="38"/>
        <v/>
      </c>
      <c r="Y127" s="184" t="str">
        <f t="shared" si="39"/>
        <v/>
      </c>
      <c r="Z127" s="184" t="str">
        <f t="shared" si="40"/>
        <v/>
      </c>
      <c r="AA127" s="185" t="str">
        <f t="shared" si="41"/>
        <v/>
      </c>
      <c r="AB127" s="125"/>
      <c r="AC127" s="125"/>
      <c r="AD127" s="125"/>
      <c r="AE127" s="144"/>
      <c r="AF127" s="182"/>
      <c r="AG127" s="125"/>
      <c r="AH127" s="125"/>
      <c r="AI127" s="125"/>
      <c r="AJ127" s="125"/>
      <c r="AK127" s="125"/>
      <c r="AL127" s="312"/>
      <c r="AM127" s="312"/>
      <c r="AN127" s="187"/>
      <c r="AO127" s="182"/>
      <c r="AP127" s="183" t="str">
        <f t="shared" si="26"/>
        <v/>
      </c>
      <c r="AQ127" s="182"/>
      <c r="AR127" s="183" t="str">
        <f t="shared" si="27"/>
        <v/>
      </c>
      <c r="AS127" s="183" t="str">
        <f t="shared" si="28"/>
        <v/>
      </c>
      <c r="AT127" s="184" t="str">
        <f t="shared" si="29"/>
        <v/>
      </c>
      <c r="AU127" s="182"/>
      <c r="AV127" s="184" t="str">
        <f t="shared" si="30"/>
        <v/>
      </c>
      <c r="AW127" s="184" t="str">
        <f t="shared" si="31"/>
        <v/>
      </c>
      <c r="AX127" s="184" t="str">
        <f t="shared" si="32"/>
        <v/>
      </c>
      <c r="AY127" s="184" t="str">
        <f t="shared" si="33"/>
        <v/>
      </c>
      <c r="AZ127" s="185" t="str">
        <f t="shared" si="34"/>
        <v/>
      </c>
      <c r="BA127" s="186"/>
      <c r="BB127" s="186"/>
      <c r="BC127" s="186"/>
      <c r="BD127" s="186"/>
      <c r="BE127" s="186"/>
      <c r="BF127" s="186"/>
      <c r="BG127" s="186"/>
      <c r="BH127" s="186"/>
      <c r="BI127" s="186"/>
    </row>
    <row r="128" spans="1:61" ht="20.100000000000001" customHeight="1" x14ac:dyDescent="0.2">
      <c r="A128" s="128"/>
      <c r="B128" s="128"/>
      <c r="C128" s="128"/>
      <c r="D128" s="128"/>
      <c r="E128" s="128"/>
      <c r="F128" s="182"/>
      <c r="G128" s="182"/>
      <c r="H128" s="126"/>
      <c r="I128" s="126"/>
      <c r="J128" s="142"/>
      <c r="K128" s="126"/>
      <c r="L128" s="127"/>
      <c r="M128" s="217"/>
      <c r="N128" s="217"/>
      <c r="O128" s="217"/>
      <c r="P128" s="182"/>
      <c r="Q128" s="183" t="str">
        <f t="shared" si="42"/>
        <v/>
      </c>
      <c r="R128" s="182"/>
      <c r="S128" s="183" t="str">
        <f t="shared" si="35"/>
        <v/>
      </c>
      <c r="T128" s="183" t="str">
        <f t="shared" si="36"/>
        <v/>
      </c>
      <c r="U128" s="184" t="str">
        <f t="shared" ref="U128:U148" si="43">IF(T128="","",IF(T128&lt;=4,"Bajo",IF(T128&lt;=8,"Medio",IF(T128&lt;=20,"Alto",IF(T128&lt;=40,"Muy Alto")))))</f>
        <v/>
      </c>
      <c r="V128" s="182"/>
      <c r="W128" s="184" t="str">
        <f t="shared" si="37"/>
        <v/>
      </c>
      <c r="X128" s="184" t="str">
        <f t="shared" si="38"/>
        <v/>
      </c>
      <c r="Y128" s="184" t="str">
        <f t="shared" si="39"/>
        <v/>
      </c>
      <c r="Z128" s="184" t="str">
        <f t="shared" si="40"/>
        <v/>
      </c>
      <c r="AA128" s="185" t="str">
        <f t="shared" si="41"/>
        <v/>
      </c>
      <c r="AB128" s="125"/>
      <c r="AC128" s="125"/>
      <c r="AD128" s="125"/>
      <c r="AE128" s="144"/>
      <c r="AF128" s="182"/>
      <c r="AG128" s="125"/>
      <c r="AH128" s="125"/>
      <c r="AI128" s="125"/>
      <c r="AJ128" s="125"/>
      <c r="AK128" s="125"/>
      <c r="AL128" s="312"/>
      <c r="AM128" s="312"/>
      <c r="AN128" s="187"/>
      <c r="AO128" s="182"/>
      <c r="AP128" s="183" t="str">
        <f t="shared" si="26"/>
        <v/>
      </c>
      <c r="AQ128" s="182"/>
      <c r="AR128" s="183" t="str">
        <f t="shared" si="27"/>
        <v/>
      </c>
      <c r="AS128" s="183" t="str">
        <f t="shared" si="28"/>
        <v/>
      </c>
      <c r="AT128" s="184" t="str">
        <f t="shared" si="29"/>
        <v/>
      </c>
      <c r="AU128" s="182"/>
      <c r="AV128" s="184" t="str">
        <f t="shared" si="30"/>
        <v/>
      </c>
      <c r="AW128" s="184" t="str">
        <f t="shared" si="31"/>
        <v/>
      </c>
      <c r="AX128" s="184" t="str">
        <f t="shared" si="32"/>
        <v/>
      </c>
      <c r="AY128" s="184" t="str">
        <f t="shared" si="33"/>
        <v/>
      </c>
      <c r="AZ128" s="185" t="str">
        <f t="shared" si="34"/>
        <v/>
      </c>
      <c r="BA128" s="186"/>
      <c r="BB128" s="186"/>
      <c r="BC128" s="186"/>
      <c r="BD128" s="186"/>
      <c r="BE128" s="186"/>
      <c r="BF128" s="186"/>
      <c r="BG128" s="186"/>
      <c r="BH128" s="186"/>
      <c r="BI128" s="186"/>
    </row>
    <row r="129" spans="1:61" ht="20.100000000000001" customHeight="1" x14ac:dyDescent="0.2">
      <c r="A129" s="128"/>
      <c r="B129" s="128"/>
      <c r="C129" s="128"/>
      <c r="D129" s="128"/>
      <c r="E129" s="128"/>
      <c r="F129" s="182"/>
      <c r="G129" s="182"/>
      <c r="H129" s="126"/>
      <c r="I129" s="126"/>
      <c r="J129" s="142"/>
      <c r="K129" s="126"/>
      <c r="L129" s="127"/>
      <c r="M129" s="217"/>
      <c r="N129" s="217"/>
      <c r="O129" s="217"/>
      <c r="P129" s="182"/>
      <c r="Q129" s="183" t="str">
        <f t="shared" si="42"/>
        <v/>
      </c>
      <c r="R129" s="182"/>
      <c r="S129" s="183" t="str">
        <f t="shared" si="35"/>
        <v/>
      </c>
      <c r="T129" s="183" t="str">
        <f t="shared" si="36"/>
        <v/>
      </c>
      <c r="U129" s="184" t="str">
        <f t="shared" si="43"/>
        <v/>
      </c>
      <c r="V129" s="182"/>
      <c r="W129" s="184" t="str">
        <f t="shared" si="37"/>
        <v/>
      </c>
      <c r="X129" s="184" t="str">
        <f t="shared" si="38"/>
        <v/>
      </c>
      <c r="Y129" s="184" t="str">
        <f t="shared" si="39"/>
        <v/>
      </c>
      <c r="Z129" s="184" t="str">
        <f t="shared" si="40"/>
        <v/>
      </c>
      <c r="AA129" s="185" t="str">
        <f t="shared" si="41"/>
        <v/>
      </c>
      <c r="AB129" s="125"/>
      <c r="AC129" s="125"/>
      <c r="AD129" s="125"/>
      <c r="AE129" s="144"/>
      <c r="AF129" s="182"/>
      <c r="AG129" s="125"/>
      <c r="AH129" s="125"/>
      <c r="AI129" s="125"/>
      <c r="AJ129" s="125"/>
      <c r="AK129" s="125"/>
      <c r="AL129" s="312"/>
      <c r="AM129" s="312"/>
      <c r="AN129" s="187"/>
      <c r="AO129" s="182"/>
      <c r="AP129" s="183" t="str">
        <f t="shared" si="26"/>
        <v/>
      </c>
      <c r="AQ129" s="182"/>
      <c r="AR129" s="183" t="str">
        <f t="shared" si="27"/>
        <v/>
      </c>
      <c r="AS129" s="183" t="str">
        <f t="shared" si="28"/>
        <v/>
      </c>
      <c r="AT129" s="184" t="str">
        <f t="shared" si="29"/>
        <v/>
      </c>
      <c r="AU129" s="182"/>
      <c r="AV129" s="184" t="str">
        <f t="shared" si="30"/>
        <v/>
      </c>
      <c r="AW129" s="184" t="str">
        <f t="shared" si="31"/>
        <v/>
      </c>
      <c r="AX129" s="184" t="str">
        <f t="shared" si="32"/>
        <v/>
      </c>
      <c r="AY129" s="184" t="str">
        <f t="shared" si="33"/>
        <v/>
      </c>
      <c r="AZ129" s="185" t="str">
        <f t="shared" si="34"/>
        <v/>
      </c>
      <c r="BA129" s="186"/>
      <c r="BB129" s="186"/>
      <c r="BC129" s="186"/>
      <c r="BD129" s="186"/>
      <c r="BE129" s="186"/>
      <c r="BF129" s="186"/>
      <c r="BG129" s="186"/>
      <c r="BH129" s="186"/>
      <c r="BI129" s="186"/>
    </row>
    <row r="130" spans="1:61" ht="20.100000000000001" customHeight="1" x14ac:dyDescent="0.2">
      <c r="A130" s="128"/>
      <c r="B130" s="128"/>
      <c r="C130" s="128"/>
      <c r="D130" s="128"/>
      <c r="E130" s="128"/>
      <c r="F130" s="182"/>
      <c r="G130" s="182"/>
      <c r="H130" s="126"/>
      <c r="I130" s="126"/>
      <c r="J130" s="142"/>
      <c r="K130" s="126"/>
      <c r="L130" s="127"/>
      <c r="M130" s="217"/>
      <c r="N130" s="217"/>
      <c r="O130" s="217"/>
      <c r="P130" s="182"/>
      <c r="Q130" s="183" t="str">
        <f t="shared" si="42"/>
        <v/>
      </c>
      <c r="R130" s="182"/>
      <c r="S130" s="183" t="str">
        <f t="shared" si="35"/>
        <v/>
      </c>
      <c r="T130" s="183" t="str">
        <f t="shared" si="36"/>
        <v/>
      </c>
      <c r="U130" s="184" t="str">
        <f t="shared" si="43"/>
        <v/>
      </c>
      <c r="V130" s="182"/>
      <c r="W130" s="184" t="str">
        <f t="shared" si="37"/>
        <v/>
      </c>
      <c r="X130" s="184" t="str">
        <f t="shared" si="38"/>
        <v/>
      </c>
      <c r="Y130" s="184" t="str">
        <f t="shared" si="39"/>
        <v/>
      </c>
      <c r="Z130" s="184" t="str">
        <f t="shared" si="40"/>
        <v/>
      </c>
      <c r="AA130" s="185" t="str">
        <f t="shared" si="41"/>
        <v/>
      </c>
      <c r="AB130" s="125"/>
      <c r="AC130" s="125"/>
      <c r="AD130" s="125"/>
      <c r="AE130" s="144"/>
      <c r="AF130" s="182"/>
      <c r="AG130" s="125"/>
      <c r="AH130" s="125"/>
      <c r="AI130" s="125"/>
      <c r="AJ130" s="125"/>
      <c r="AK130" s="125"/>
      <c r="AL130" s="312"/>
      <c r="AM130" s="312"/>
      <c r="AN130" s="187"/>
      <c r="AO130" s="182"/>
      <c r="AP130" s="183" t="str">
        <f t="shared" si="26"/>
        <v/>
      </c>
      <c r="AQ130" s="182"/>
      <c r="AR130" s="183" t="str">
        <f t="shared" si="27"/>
        <v/>
      </c>
      <c r="AS130" s="183" t="str">
        <f t="shared" si="28"/>
        <v/>
      </c>
      <c r="AT130" s="184" t="str">
        <f t="shared" si="29"/>
        <v/>
      </c>
      <c r="AU130" s="182"/>
      <c r="AV130" s="184" t="str">
        <f t="shared" si="30"/>
        <v/>
      </c>
      <c r="AW130" s="184" t="str">
        <f t="shared" si="31"/>
        <v/>
      </c>
      <c r="AX130" s="184" t="str">
        <f t="shared" si="32"/>
        <v/>
      </c>
      <c r="AY130" s="184" t="str">
        <f t="shared" si="33"/>
        <v/>
      </c>
      <c r="AZ130" s="185" t="str">
        <f t="shared" si="34"/>
        <v/>
      </c>
      <c r="BA130" s="186"/>
      <c r="BB130" s="186"/>
      <c r="BC130" s="186"/>
      <c r="BD130" s="186"/>
      <c r="BE130" s="186"/>
      <c r="BF130" s="186"/>
      <c r="BG130" s="186"/>
      <c r="BH130" s="186"/>
      <c r="BI130" s="186"/>
    </row>
    <row r="131" spans="1:61" ht="20.100000000000001" customHeight="1" x14ac:dyDescent="0.2">
      <c r="A131" s="128"/>
      <c r="B131" s="128"/>
      <c r="C131" s="128"/>
      <c r="D131" s="128"/>
      <c r="E131" s="128"/>
      <c r="F131" s="182"/>
      <c r="G131" s="182"/>
      <c r="H131" s="126"/>
      <c r="I131" s="126"/>
      <c r="J131" s="142"/>
      <c r="K131" s="126"/>
      <c r="L131" s="127"/>
      <c r="M131" s="217"/>
      <c r="N131" s="217"/>
      <c r="O131" s="217"/>
      <c r="P131" s="182"/>
      <c r="Q131" s="183" t="str">
        <f t="shared" si="42"/>
        <v/>
      </c>
      <c r="R131" s="182"/>
      <c r="S131" s="183" t="str">
        <f t="shared" si="35"/>
        <v/>
      </c>
      <c r="T131" s="183" t="str">
        <f t="shared" si="36"/>
        <v/>
      </c>
      <c r="U131" s="184" t="str">
        <f t="shared" si="43"/>
        <v/>
      </c>
      <c r="V131" s="182"/>
      <c r="W131" s="184" t="str">
        <f t="shared" si="37"/>
        <v/>
      </c>
      <c r="X131" s="184" t="str">
        <f t="shared" si="38"/>
        <v/>
      </c>
      <c r="Y131" s="184" t="str">
        <f t="shared" si="39"/>
        <v/>
      </c>
      <c r="Z131" s="184" t="str">
        <f t="shared" si="40"/>
        <v/>
      </c>
      <c r="AA131" s="185" t="str">
        <f t="shared" si="41"/>
        <v/>
      </c>
      <c r="AB131" s="125"/>
      <c r="AC131" s="125"/>
      <c r="AD131" s="125"/>
      <c r="AE131" s="144"/>
      <c r="AF131" s="182"/>
      <c r="AG131" s="125"/>
      <c r="AH131" s="125"/>
      <c r="AI131" s="125"/>
      <c r="AJ131" s="125"/>
      <c r="AK131" s="125"/>
      <c r="AL131" s="312"/>
      <c r="AM131" s="312"/>
      <c r="AN131" s="187"/>
      <c r="AO131" s="182"/>
      <c r="AP131" s="183" t="str">
        <f t="shared" si="26"/>
        <v/>
      </c>
      <c r="AQ131" s="182"/>
      <c r="AR131" s="183" t="str">
        <f t="shared" si="27"/>
        <v/>
      </c>
      <c r="AS131" s="183" t="str">
        <f t="shared" si="28"/>
        <v/>
      </c>
      <c r="AT131" s="184" t="str">
        <f t="shared" si="29"/>
        <v/>
      </c>
      <c r="AU131" s="182"/>
      <c r="AV131" s="184" t="str">
        <f t="shared" si="30"/>
        <v/>
      </c>
      <c r="AW131" s="184" t="str">
        <f t="shared" si="31"/>
        <v/>
      </c>
      <c r="AX131" s="184" t="str">
        <f t="shared" si="32"/>
        <v/>
      </c>
      <c r="AY131" s="184" t="str">
        <f t="shared" si="33"/>
        <v/>
      </c>
      <c r="AZ131" s="185" t="str">
        <f t="shared" si="34"/>
        <v/>
      </c>
      <c r="BA131" s="186"/>
      <c r="BB131" s="186"/>
      <c r="BC131" s="186"/>
      <c r="BD131" s="186"/>
      <c r="BE131" s="186"/>
      <c r="BF131" s="186"/>
      <c r="BG131" s="186"/>
      <c r="BH131" s="186"/>
      <c r="BI131" s="186"/>
    </row>
    <row r="132" spans="1:61" ht="20.100000000000001" customHeight="1" x14ac:dyDescent="0.2">
      <c r="A132" s="128"/>
      <c r="B132" s="128"/>
      <c r="C132" s="128"/>
      <c r="D132" s="128"/>
      <c r="E132" s="128"/>
      <c r="F132" s="182"/>
      <c r="G132" s="182"/>
      <c r="H132" s="126"/>
      <c r="I132" s="126"/>
      <c r="J132" s="142"/>
      <c r="K132" s="126"/>
      <c r="L132" s="127"/>
      <c r="M132" s="217"/>
      <c r="N132" s="217"/>
      <c r="O132" s="217"/>
      <c r="P132" s="182"/>
      <c r="Q132" s="183" t="str">
        <f t="shared" si="42"/>
        <v/>
      </c>
      <c r="R132" s="182"/>
      <c r="S132" s="183" t="str">
        <f t="shared" si="35"/>
        <v/>
      </c>
      <c r="T132" s="183" t="str">
        <f t="shared" si="36"/>
        <v/>
      </c>
      <c r="U132" s="184" t="str">
        <f t="shared" si="43"/>
        <v/>
      </c>
      <c r="V132" s="182"/>
      <c r="W132" s="184" t="str">
        <f t="shared" si="37"/>
        <v/>
      </c>
      <c r="X132" s="184" t="str">
        <f t="shared" si="38"/>
        <v/>
      </c>
      <c r="Y132" s="184" t="str">
        <f t="shared" si="39"/>
        <v/>
      </c>
      <c r="Z132" s="184" t="str">
        <f t="shared" si="40"/>
        <v/>
      </c>
      <c r="AA132" s="185" t="str">
        <f t="shared" si="41"/>
        <v/>
      </c>
      <c r="AB132" s="125"/>
      <c r="AC132" s="125"/>
      <c r="AD132" s="125"/>
      <c r="AE132" s="144"/>
      <c r="AF132" s="182"/>
      <c r="AG132" s="125"/>
      <c r="AH132" s="125"/>
      <c r="AI132" s="125"/>
      <c r="AJ132" s="125"/>
      <c r="AK132" s="125"/>
      <c r="AL132" s="312"/>
      <c r="AM132" s="312"/>
      <c r="AN132" s="187"/>
      <c r="AO132" s="182"/>
      <c r="AP132" s="183" t="str">
        <f t="shared" ref="AP132:AP148" si="44">IF(AO132="","",IF(AO132="BAJO",0,IF(AO132="MEDIO",2,IF(AO132="ALTO",6,IF(AO132="MUY ALTO",10,)))))</f>
        <v/>
      </c>
      <c r="AQ132" s="182"/>
      <c r="AR132" s="183" t="str">
        <f t="shared" ref="AR132:AR148" si="45">IF(AQ132="","",IF(AQ132="Esporadica",0,IF(AQ132="Ocasional",2,IF(AQ132="Frecuente",3,IF(AQ132="Continua",4,)))))</f>
        <v/>
      </c>
      <c r="AS132" s="183" t="str">
        <f t="shared" ref="AS132:AS148" si="46">IF(AP132="","",IF(AP132=0,0,IF(AP132&gt;=1,+AP132*AR132)))</f>
        <v/>
      </c>
      <c r="AT132" s="184" t="str">
        <f t="shared" ref="AT132:AT148" si="47">IF(AS132="","",IF(AS132&lt;=4,"Bajo",IF(AS132&lt;=8,"Medio",IF(AS132&lt;=20,"Alto",IF(AS132&lt;=40,"Muy Alto")))))</f>
        <v/>
      </c>
      <c r="AU132" s="182"/>
      <c r="AV132" s="184" t="str">
        <f t="shared" ref="AV132:AV148" si="48">IF(AU132="","",IF(AU132="Leve",10,IF(AU132="Grave",25,IF(AU132="Muy Grave",60,IF(AU132="Mortal o catastrófico",100,)))))</f>
        <v/>
      </c>
      <c r="AW132" s="184" t="str">
        <f t="shared" ref="AW132:AW148" si="49">IF(AV132="","",IF(AV132=0,"",IF(AV132&gt;=1,+AV132*AS132,)))</f>
        <v/>
      </c>
      <c r="AX132" s="184" t="str">
        <f t="shared" ref="AX132:AX148" si="50">IF(AW132="","",IF(AW132&lt;=20,"Mantener las medidas de control existentes",IF(AW132&lt;=120,"Mejorar si es posible justificar la intervención y su rentabilidad.",IF(AW132&lt;=500,"Corregir y adoptar medidas de control de inmediato si NR es igual o mayor a 360 debe suspender las actividades",IF(AW132&lt;=4000,"Situación crítica Suspender actividades hasta que el riesgo sea controlado",)))))</f>
        <v/>
      </c>
      <c r="AY132" s="184" t="str">
        <f t="shared" ref="AY132:AY148" si="51">IF(AW132="","",IF(AW132&lt;=20,"IV",IF(AW132&lt;=120,"III",IF(AW132&lt;=500,"II",IF(AW132&lt;=4000,"I",)))))</f>
        <v/>
      </c>
      <c r="AZ132" s="185" t="str">
        <f t="shared" ref="AZ132:AZ148" si="52">IF(AY132="","",IF(AY132="I","No Aceptable",IF(AY132="II","No se acepta o solo se acepta si hay  control especifico",IF(AY132="III","Aceptable",IF(AY132="IV","Aceptable",)))))</f>
        <v/>
      </c>
      <c r="BA132" s="186"/>
      <c r="BB132" s="186"/>
      <c r="BC132" s="186"/>
      <c r="BD132" s="186"/>
      <c r="BE132" s="186"/>
      <c r="BF132" s="186"/>
      <c r="BG132" s="186"/>
      <c r="BH132" s="186"/>
      <c r="BI132" s="186"/>
    </row>
    <row r="133" spans="1:61" ht="20.100000000000001" customHeight="1" x14ac:dyDescent="0.2">
      <c r="A133" s="128"/>
      <c r="B133" s="128"/>
      <c r="C133" s="128"/>
      <c r="D133" s="128"/>
      <c r="E133" s="128"/>
      <c r="F133" s="182"/>
      <c r="G133" s="182"/>
      <c r="H133" s="126"/>
      <c r="I133" s="126"/>
      <c r="J133" s="142"/>
      <c r="K133" s="126"/>
      <c r="L133" s="127"/>
      <c r="M133" s="217"/>
      <c r="N133" s="217"/>
      <c r="O133" s="217"/>
      <c r="P133" s="182"/>
      <c r="Q133" s="183" t="str">
        <f t="shared" si="42"/>
        <v/>
      </c>
      <c r="R133" s="182"/>
      <c r="S133" s="183" t="str">
        <f t="shared" si="35"/>
        <v/>
      </c>
      <c r="T133" s="183" t="str">
        <f t="shared" si="36"/>
        <v/>
      </c>
      <c r="U133" s="184" t="str">
        <f t="shared" si="43"/>
        <v/>
      </c>
      <c r="V133" s="182"/>
      <c r="W133" s="184" t="str">
        <f t="shared" si="37"/>
        <v/>
      </c>
      <c r="X133" s="184" t="str">
        <f t="shared" si="38"/>
        <v/>
      </c>
      <c r="Y133" s="184" t="str">
        <f t="shared" si="39"/>
        <v/>
      </c>
      <c r="Z133" s="184" t="str">
        <f t="shared" si="40"/>
        <v/>
      </c>
      <c r="AA133" s="185" t="str">
        <f t="shared" si="41"/>
        <v/>
      </c>
      <c r="AB133" s="125"/>
      <c r="AC133" s="125"/>
      <c r="AD133" s="125"/>
      <c r="AE133" s="144"/>
      <c r="AF133" s="182"/>
      <c r="AG133" s="125"/>
      <c r="AH133" s="125"/>
      <c r="AI133" s="125"/>
      <c r="AJ133" s="125"/>
      <c r="AK133" s="125"/>
      <c r="AL133" s="312"/>
      <c r="AM133" s="312"/>
      <c r="AN133" s="187"/>
      <c r="AO133" s="182"/>
      <c r="AP133" s="183" t="str">
        <f t="shared" si="44"/>
        <v/>
      </c>
      <c r="AQ133" s="182"/>
      <c r="AR133" s="183" t="str">
        <f t="shared" si="45"/>
        <v/>
      </c>
      <c r="AS133" s="183" t="str">
        <f t="shared" si="46"/>
        <v/>
      </c>
      <c r="AT133" s="184" t="str">
        <f t="shared" si="47"/>
        <v/>
      </c>
      <c r="AU133" s="182"/>
      <c r="AV133" s="184" t="str">
        <f t="shared" si="48"/>
        <v/>
      </c>
      <c r="AW133" s="184" t="str">
        <f t="shared" si="49"/>
        <v/>
      </c>
      <c r="AX133" s="184" t="str">
        <f t="shared" si="50"/>
        <v/>
      </c>
      <c r="AY133" s="184" t="str">
        <f t="shared" si="51"/>
        <v/>
      </c>
      <c r="AZ133" s="185" t="str">
        <f t="shared" si="52"/>
        <v/>
      </c>
      <c r="BA133" s="186"/>
      <c r="BB133" s="186"/>
      <c r="BC133" s="186"/>
      <c r="BD133" s="186"/>
      <c r="BE133" s="186"/>
      <c r="BF133" s="186"/>
      <c r="BG133" s="186"/>
      <c r="BH133" s="186"/>
      <c r="BI133" s="186"/>
    </row>
    <row r="134" spans="1:61" ht="20.100000000000001" customHeight="1" x14ac:dyDescent="0.2">
      <c r="A134" s="128"/>
      <c r="B134" s="128"/>
      <c r="C134" s="128"/>
      <c r="D134" s="128"/>
      <c r="E134" s="128"/>
      <c r="F134" s="182"/>
      <c r="G134" s="182"/>
      <c r="H134" s="126"/>
      <c r="I134" s="126"/>
      <c r="J134" s="142"/>
      <c r="K134" s="126"/>
      <c r="L134" s="127"/>
      <c r="M134" s="217"/>
      <c r="N134" s="217"/>
      <c r="O134" s="217"/>
      <c r="P134" s="182"/>
      <c r="Q134" s="183" t="str">
        <f t="shared" si="42"/>
        <v/>
      </c>
      <c r="R134" s="182"/>
      <c r="S134" s="183" t="str">
        <f t="shared" si="35"/>
        <v/>
      </c>
      <c r="T134" s="183" t="str">
        <f t="shared" si="36"/>
        <v/>
      </c>
      <c r="U134" s="184" t="str">
        <f t="shared" si="43"/>
        <v/>
      </c>
      <c r="V134" s="182"/>
      <c r="W134" s="184" t="str">
        <f t="shared" si="37"/>
        <v/>
      </c>
      <c r="X134" s="184" t="str">
        <f t="shared" si="38"/>
        <v/>
      </c>
      <c r="Y134" s="184" t="str">
        <f t="shared" si="39"/>
        <v/>
      </c>
      <c r="Z134" s="184" t="str">
        <f t="shared" si="40"/>
        <v/>
      </c>
      <c r="AA134" s="185" t="str">
        <f t="shared" si="41"/>
        <v/>
      </c>
      <c r="AB134" s="125"/>
      <c r="AC134" s="125"/>
      <c r="AD134" s="125"/>
      <c r="AE134" s="144"/>
      <c r="AF134" s="182"/>
      <c r="AG134" s="125"/>
      <c r="AH134" s="125"/>
      <c r="AI134" s="125"/>
      <c r="AJ134" s="125"/>
      <c r="AK134" s="125"/>
      <c r="AL134" s="312"/>
      <c r="AM134" s="312"/>
      <c r="AN134" s="187"/>
      <c r="AO134" s="182"/>
      <c r="AP134" s="183" t="str">
        <f t="shared" si="44"/>
        <v/>
      </c>
      <c r="AQ134" s="182"/>
      <c r="AR134" s="183" t="str">
        <f t="shared" si="45"/>
        <v/>
      </c>
      <c r="AS134" s="183" t="str">
        <f t="shared" si="46"/>
        <v/>
      </c>
      <c r="AT134" s="184" t="str">
        <f t="shared" si="47"/>
        <v/>
      </c>
      <c r="AU134" s="182"/>
      <c r="AV134" s="184" t="str">
        <f t="shared" si="48"/>
        <v/>
      </c>
      <c r="AW134" s="184" t="str">
        <f t="shared" si="49"/>
        <v/>
      </c>
      <c r="AX134" s="184" t="str">
        <f t="shared" si="50"/>
        <v/>
      </c>
      <c r="AY134" s="184" t="str">
        <f t="shared" si="51"/>
        <v/>
      </c>
      <c r="AZ134" s="185" t="str">
        <f t="shared" si="52"/>
        <v/>
      </c>
      <c r="BA134" s="186"/>
      <c r="BB134" s="186"/>
      <c r="BC134" s="186"/>
      <c r="BD134" s="186"/>
      <c r="BE134" s="186"/>
      <c r="BF134" s="186"/>
      <c r="BG134" s="186"/>
      <c r="BH134" s="186"/>
      <c r="BI134" s="186"/>
    </row>
    <row r="135" spans="1:61" ht="20.100000000000001" customHeight="1" x14ac:dyDescent="0.2">
      <c r="A135" s="128"/>
      <c r="B135" s="128"/>
      <c r="C135" s="128"/>
      <c r="D135" s="128"/>
      <c r="E135" s="128"/>
      <c r="F135" s="182"/>
      <c r="G135" s="182"/>
      <c r="H135" s="126"/>
      <c r="I135" s="126"/>
      <c r="J135" s="142"/>
      <c r="K135" s="126"/>
      <c r="L135" s="127"/>
      <c r="M135" s="217"/>
      <c r="N135" s="217"/>
      <c r="O135" s="217"/>
      <c r="P135" s="182"/>
      <c r="Q135" s="183" t="str">
        <f t="shared" si="42"/>
        <v/>
      </c>
      <c r="R135" s="182"/>
      <c r="S135" s="183" t="str">
        <f t="shared" si="35"/>
        <v/>
      </c>
      <c r="T135" s="183" t="str">
        <f t="shared" si="36"/>
        <v/>
      </c>
      <c r="U135" s="184" t="str">
        <f t="shared" si="43"/>
        <v/>
      </c>
      <c r="V135" s="182"/>
      <c r="W135" s="184" t="str">
        <f t="shared" si="37"/>
        <v/>
      </c>
      <c r="X135" s="184" t="str">
        <f t="shared" si="38"/>
        <v/>
      </c>
      <c r="Y135" s="184" t="str">
        <f t="shared" si="39"/>
        <v/>
      </c>
      <c r="Z135" s="184" t="str">
        <f t="shared" si="40"/>
        <v/>
      </c>
      <c r="AA135" s="185" t="str">
        <f t="shared" si="41"/>
        <v/>
      </c>
      <c r="AB135" s="125"/>
      <c r="AC135" s="125"/>
      <c r="AD135" s="125"/>
      <c r="AE135" s="144"/>
      <c r="AF135" s="182"/>
      <c r="AG135" s="125"/>
      <c r="AH135" s="125"/>
      <c r="AI135" s="125"/>
      <c r="AJ135" s="125"/>
      <c r="AK135" s="125"/>
      <c r="AL135" s="312"/>
      <c r="AM135" s="312"/>
      <c r="AN135" s="187"/>
      <c r="AO135" s="182"/>
      <c r="AP135" s="183" t="str">
        <f t="shared" si="44"/>
        <v/>
      </c>
      <c r="AQ135" s="182"/>
      <c r="AR135" s="183" t="str">
        <f t="shared" si="45"/>
        <v/>
      </c>
      <c r="AS135" s="183" t="str">
        <f t="shared" si="46"/>
        <v/>
      </c>
      <c r="AT135" s="184" t="str">
        <f t="shared" si="47"/>
        <v/>
      </c>
      <c r="AU135" s="182"/>
      <c r="AV135" s="184" t="str">
        <f t="shared" si="48"/>
        <v/>
      </c>
      <c r="AW135" s="184" t="str">
        <f t="shared" si="49"/>
        <v/>
      </c>
      <c r="AX135" s="184" t="str">
        <f t="shared" si="50"/>
        <v/>
      </c>
      <c r="AY135" s="184" t="str">
        <f t="shared" si="51"/>
        <v/>
      </c>
      <c r="AZ135" s="185" t="str">
        <f t="shared" si="52"/>
        <v/>
      </c>
      <c r="BA135" s="186"/>
      <c r="BB135" s="186"/>
      <c r="BC135" s="186"/>
      <c r="BD135" s="186"/>
      <c r="BE135" s="186"/>
      <c r="BF135" s="186"/>
      <c r="BG135" s="186"/>
      <c r="BH135" s="186"/>
      <c r="BI135" s="186"/>
    </row>
    <row r="136" spans="1:61" ht="20.100000000000001" customHeight="1" x14ac:dyDescent="0.2">
      <c r="A136" s="128"/>
      <c r="B136" s="128"/>
      <c r="C136" s="128"/>
      <c r="D136" s="128"/>
      <c r="E136" s="128"/>
      <c r="F136" s="182"/>
      <c r="G136" s="182"/>
      <c r="H136" s="126"/>
      <c r="I136" s="126"/>
      <c r="J136" s="142"/>
      <c r="K136" s="126"/>
      <c r="L136" s="127"/>
      <c r="M136" s="217"/>
      <c r="N136" s="217"/>
      <c r="O136" s="217"/>
      <c r="P136" s="182"/>
      <c r="Q136" s="183" t="str">
        <f t="shared" si="42"/>
        <v/>
      </c>
      <c r="R136" s="182"/>
      <c r="S136" s="183" t="str">
        <f t="shared" ref="S136:S148" si="53">IF(R136="","",IF(R136="Esporadica",0,IF(R136="Ocasional",2,IF(R136="Frecuente",3,IF(R136="Continua",4,)))))</f>
        <v/>
      </c>
      <c r="T136" s="183" t="str">
        <f t="shared" ref="T136:T148" si="54">IF(Q136="","",IF(Q136=0,0,IF(Q136&gt;=1,+Q136*S136)))</f>
        <v/>
      </c>
      <c r="U136" s="184" t="str">
        <f t="shared" si="43"/>
        <v/>
      </c>
      <c r="V136" s="182"/>
      <c r="W136" s="184" t="str">
        <f t="shared" ref="W136:W148" si="55">IF(V136="","",IF(V136="Leve",10,IF(V136="Grave",25,IF(V136="Muy Grave",60,IF(V136="Mortal o catastrófico",100,)))))</f>
        <v/>
      </c>
      <c r="X136" s="184" t="str">
        <f t="shared" ref="X136:X148" si="56">IF(W136="","",IF(W136=0,"",IF(W136&gt;=1,+W136*T136,)))</f>
        <v/>
      </c>
      <c r="Y136" s="184" t="str">
        <f t="shared" ref="Y136:Y148" si="57">IF(X136="","",IF(X136&lt;=20,"Mantener las medidas de control existentes",IF(X136&lt;=120,"Mejorar si es posible justificar la intervención y su rentabilidad.",IF(X136&lt;=500,"Corregir y adoptar medidas de control de inmediato si NR es igual o mayor a 360 debe suspender las actividades",IF(X136&lt;=4000,"Situación crítica Suspender actividades hasta que el riesgo sea controlado",)))))</f>
        <v/>
      </c>
      <c r="Z136" s="184" t="str">
        <f t="shared" ref="Z136:Z148" si="58">IF(X136="","",IF(X136&lt;=20,"IV",IF(X136&lt;=120,"III",IF(X136&lt;=500,"II",IF(X136&lt;=4000,"I",)))))</f>
        <v/>
      </c>
      <c r="AA136" s="185" t="str">
        <f t="shared" ref="AA136:AA148" si="59">IF(Z136="","",IF(Z136="I","No Aceptable",IF(Z136="II","Prioritario",IF(Z136="III","Mejorable",IF(Z136="IV","Aceptable",)))))</f>
        <v/>
      </c>
      <c r="AB136" s="125"/>
      <c r="AC136" s="125"/>
      <c r="AD136" s="125"/>
      <c r="AE136" s="144"/>
      <c r="AF136" s="182"/>
      <c r="AG136" s="125"/>
      <c r="AH136" s="125"/>
      <c r="AI136" s="125"/>
      <c r="AJ136" s="125"/>
      <c r="AK136" s="125"/>
      <c r="AL136" s="312"/>
      <c r="AM136" s="312"/>
      <c r="AN136" s="187"/>
      <c r="AO136" s="182"/>
      <c r="AP136" s="183" t="str">
        <f t="shared" si="44"/>
        <v/>
      </c>
      <c r="AQ136" s="182"/>
      <c r="AR136" s="183" t="str">
        <f t="shared" si="45"/>
        <v/>
      </c>
      <c r="AS136" s="183" t="str">
        <f t="shared" si="46"/>
        <v/>
      </c>
      <c r="AT136" s="184" t="str">
        <f t="shared" si="47"/>
        <v/>
      </c>
      <c r="AU136" s="182"/>
      <c r="AV136" s="184" t="str">
        <f t="shared" si="48"/>
        <v/>
      </c>
      <c r="AW136" s="184" t="str">
        <f t="shared" si="49"/>
        <v/>
      </c>
      <c r="AX136" s="184" t="str">
        <f t="shared" si="50"/>
        <v/>
      </c>
      <c r="AY136" s="184" t="str">
        <f t="shared" si="51"/>
        <v/>
      </c>
      <c r="AZ136" s="185" t="str">
        <f t="shared" si="52"/>
        <v/>
      </c>
      <c r="BA136" s="186"/>
      <c r="BB136" s="186"/>
      <c r="BC136" s="186"/>
      <c r="BD136" s="186"/>
      <c r="BE136" s="186"/>
      <c r="BF136" s="186"/>
      <c r="BG136" s="186"/>
      <c r="BH136" s="186"/>
      <c r="BI136" s="186"/>
    </row>
    <row r="137" spans="1:61" ht="20.100000000000001" customHeight="1" x14ac:dyDescent="0.2">
      <c r="A137" s="128"/>
      <c r="B137" s="128"/>
      <c r="C137" s="128"/>
      <c r="D137" s="128"/>
      <c r="E137" s="128"/>
      <c r="F137" s="182"/>
      <c r="G137" s="182"/>
      <c r="H137" s="126"/>
      <c r="I137" s="126"/>
      <c r="J137" s="142"/>
      <c r="K137" s="126"/>
      <c r="L137" s="127"/>
      <c r="M137" s="217"/>
      <c r="N137" s="217"/>
      <c r="O137" s="217"/>
      <c r="P137" s="182"/>
      <c r="Q137" s="183" t="str">
        <f t="shared" si="42"/>
        <v/>
      </c>
      <c r="R137" s="182"/>
      <c r="S137" s="183" t="str">
        <f t="shared" si="53"/>
        <v/>
      </c>
      <c r="T137" s="183" t="str">
        <f t="shared" si="54"/>
        <v/>
      </c>
      <c r="U137" s="184" t="str">
        <f t="shared" si="43"/>
        <v/>
      </c>
      <c r="V137" s="182"/>
      <c r="W137" s="184" t="str">
        <f t="shared" si="55"/>
        <v/>
      </c>
      <c r="X137" s="184" t="str">
        <f t="shared" si="56"/>
        <v/>
      </c>
      <c r="Y137" s="184" t="str">
        <f t="shared" si="57"/>
        <v/>
      </c>
      <c r="Z137" s="184" t="str">
        <f t="shared" si="58"/>
        <v/>
      </c>
      <c r="AA137" s="185" t="str">
        <f t="shared" si="59"/>
        <v/>
      </c>
      <c r="AB137" s="125"/>
      <c r="AC137" s="125"/>
      <c r="AD137" s="125"/>
      <c r="AE137" s="144"/>
      <c r="AF137" s="182"/>
      <c r="AG137" s="125"/>
      <c r="AH137" s="125"/>
      <c r="AI137" s="125"/>
      <c r="AJ137" s="125"/>
      <c r="AK137" s="125"/>
      <c r="AL137" s="312"/>
      <c r="AM137" s="312"/>
      <c r="AN137" s="187"/>
      <c r="AO137" s="182"/>
      <c r="AP137" s="183" t="str">
        <f t="shared" si="44"/>
        <v/>
      </c>
      <c r="AQ137" s="182"/>
      <c r="AR137" s="183" t="str">
        <f t="shared" si="45"/>
        <v/>
      </c>
      <c r="AS137" s="183" t="str">
        <f t="shared" si="46"/>
        <v/>
      </c>
      <c r="AT137" s="184" t="str">
        <f t="shared" si="47"/>
        <v/>
      </c>
      <c r="AU137" s="182"/>
      <c r="AV137" s="184" t="str">
        <f t="shared" si="48"/>
        <v/>
      </c>
      <c r="AW137" s="184" t="str">
        <f t="shared" si="49"/>
        <v/>
      </c>
      <c r="AX137" s="184" t="str">
        <f t="shared" si="50"/>
        <v/>
      </c>
      <c r="AY137" s="184" t="str">
        <f t="shared" si="51"/>
        <v/>
      </c>
      <c r="AZ137" s="185" t="str">
        <f t="shared" si="52"/>
        <v/>
      </c>
      <c r="BA137" s="186"/>
      <c r="BB137" s="186"/>
      <c r="BC137" s="186"/>
      <c r="BD137" s="186"/>
      <c r="BE137" s="186"/>
      <c r="BF137" s="186"/>
      <c r="BG137" s="186"/>
      <c r="BH137" s="186"/>
      <c r="BI137" s="186"/>
    </row>
    <row r="138" spans="1:61" ht="20.100000000000001" customHeight="1" x14ac:dyDescent="0.2">
      <c r="A138" s="128"/>
      <c r="B138" s="128"/>
      <c r="C138" s="128"/>
      <c r="D138" s="128"/>
      <c r="E138" s="128"/>
      <c r="F138" s="182"/>
      <c r="G138" s="182"/>
      <c r="H138" s="126"/>
      <c r="I138" s="126"/>
      <c r="J138" s="142"/>
      <c r="K138" s="126"/>
      <c r="L138" s="127"/>
      <c r="M138" s="217"/>
      <c r="N138" s="217"/>
      <c r="O138" s="217"/>
      <c r="P138" s="182"/>
      <c r="Q138" s="183" t="str">
        <f t="shared" si="42"/>
        <v/>
      </c>
      <c r="R138" s="182"/>
      <c r="S138" s="183" t="str">
        <f t="shared" si="53"/>
        <v/>
      </c>
      <c r="T138" s="183" t="str">
        <f t="shared" si="54"/>
        <v/>
      </c>
      <c r="U138" s="184" t="str">
        <f t="shared" si="43"/>
        <v/>
      </c>
      <c r="V138" s="182"/>
      <c r="W138" s="184" t="str">
        <f t="shared" si="55"/>
        <v/>
      </c>
      <c r="X138" s="184" t="str">
        <f t="shared" si="56"/>
        <v/>
      </c>
      <c r="Y138" s="184" t="str">
        <f t="shared" si="57"/>
        <v/>
      </c>
      <c r="Z138" s="184" t="str">
        <f t="shared" si="58"/>
        <v/>
      </c>
      <c r="AA138" s="185" t="str">
        <f t="shared" si="59"/>
        <v/>
      </c>
      <c r="AB138" s="125"/>
      <c r="AC138" s="125"/>
      <c r="AD138" s="125"/>
      <c r="AE138" s="144"/>
      <c r="AF138" s="182"/>
      <c r="AG138" s="125"/>
      <c r="AH138" s="125"/>
      <c r="AI138" s="125"/>
      <c r="AJ138" s="125"/>
      <c r="AK138" s="125"/>
      <c r="AL138" s="312"/>
      <c r="AM138" s="312"/>
      <c r="AN138" s="187"/>
      <c r="AO138" s="182"/>
      <c r="AP138" s="183" t="str">
        <f t="shared" si="44"/>
        <v/>
      </c>
      <c r="AQ138" s="182"/>
      <c r="AR138" s="183" t="str">
        <f t="shared" si="45"/>
        <v/>
      </c>
      <c r="AS138" s="183" t="str">
        <f t="shared" si="46"/>
        <v/>
      </c>
      <c r="AT138" s="184" t="str">
        <f t="shared" si="47"/>
        <v/>
      </c>
      <c r="AU138" s="182"/>
      <c r="AV138" s="184" t="str">
        <f t="shared" si="48"/>
        <v/>
      </c>
      <c r="AW138" s="184" t="str">
        <f t="shared" si="49"/>
        <v/>
      </c>
      <c r="AX138" s="184" t="str">
        <f t="shared" si="50"/>
        <v/>
      </c>
      <c r="AY138" s="184" t="str">
        <f t="shared" si="51"/>
        <v/>
      </c>
      <c r="AZ138" s="185" t="str">
        <f t="shared" si="52"/>
        <v/>
      </c>
      <c r="BA138" s="186"/>
      <c r="BB138" s="186"/>
      <c r="BC138" s="186"/>
      <c r="BD138" s="186"/>
      <c r="BE138" s="186"/>
      <c r="BF138" s="186"/>
      <c r="BG138" s="186"/>
      <c r="BH138" s="186"/>
      <c r="BI138" s="186"/>
    </row>
    <row r="139" spans="1:61" ht="20.100000000000001" customHeight="1" x14ac:dyDescent="0.2">
      <c r="A139" s="128"/>
      <c r="B139" s="128"/>
      <c r="C139" s="128"/>
      <c r="D139" s="128"/>
      <c r="E139" s="128"/>
      <c r="F139" s="182"/>
      <c r="G139" s="182"/>
      <c r="H139" s="126"/>
      <c r="I139" s="126"/>
      <c r="J139" s="142"/>
      <c r="K139" s="126"/>
      <c r="L139" s="127"/>
      <c r="M139" s="217"/>
      <c r="N139" s="217"/>
      <c r="O139" s="217"/>
      <c r="P139" s="182"/>
      <c r="Q139" s="183" t="str">
        <f t="shared" si="42"/>
        <v/>
      </c>
      <c r="R139" s="182"/>
      <c r="S139" s="183" t="str">
        <f t="shared" si="53"/>
        <v/>
      </c>
      <c r="T139" s="183" t="str">
        <f t="shared" si="54"/>
        <v/>
      </c>
      <c r="U139" s="184" t="str">
        <f t="shared" si="43"/>
        <v/>
      </c>
      <c r="V139" s="182"/>
      <c r="W139" s="184" t="str">
        <f t="shared" si="55"/>
        <v/>
      </c>
      <c r="X139" s="184" t="str">
        <f t="shared" si="56"/>
        <v/>
      </c>
      <c r="Y139" s="184" t="str">
        <f t="shared" si="57"/>
        <v/>
      </c>
      <c r="Z139" s="184" t="str">
        <f t="shared" si="58"/>
        <v/>
      </c>
      <c r="AA139" s="185" t="str">
        <f t="shared" si="59"/>
        <v/>
      </c>
      <c r="AB139" s="125"/>
      <c r="AC139" s="125"/>
      <c r="AD139" s="125"/>
      <c r="AE139" s="144"/>
      <c r="AF139" s="182"/>
      <c r="AG139" s="125"/>
      <c r="AH139" s="125"/>
      <c r="AI139" s="125"/>
      <c r="AJ139" s="125"/>
      <c r="AK139" s="125"/>
      <c r="AL139" s="312"/>
      <c r="AM139" s="312"/>
      <c r="AN139" s="187"/>
      <c r="AO139" s="182"/>
      <c r="AP139" s="183" t="str">
        <f t="shared" si="44"/>
        <v/>
      </c>
      <c r="AQ139" s="182"/>
      <c r="AR139" s="183" t="str">
        <f t="shared" si="45"/>
        <v/>
      </c>
      <c r="AS139" s="183" t="str">
        <f t="shared" si="46"/>
        <v/>
      </c>
      <c r="AT139" s="184" t="str">
        <f t="shared" si="47"/>
        <v/>
      </c>
      <c r="AU139" s="182"/>
      <c r="AV139" s="184" t="str">
        <f t="shared" si="48"/>
        <v/>
      </c>
      <c r="AW139" s="184" t="str">
        <f t="shared" si="49"/>
        <v/>
      </c>
      <c r="AX139" s="184" t="str">
        <f t="shared" si="50"/>
        <v/>
      </c>
      <c r="AY139" s="184" t="str">
        <f t="shared" si="51"/>
        <v/>
      </c>
      <c r="AZ139" s="185" t="str">
        <f t="shared" si="52"/>
        <v/>
      </c>
      <c r="BA139" s="186"/>
      <c r="BB139" s="186"/>
      <c r="BC139" s="186"/>
      <c r="BD139" s="186"/>
      <c r="BE139" s="186"/>
      <c r="BF139" s="186"/>
      <c r="BG139" s="186"/>
      <c r="BH139" s="186"/>
      <c r="BI139" s="186"/>
    </row>
    <row r="140" spans="1:61" ht="20.100000000000001" customHeight="1" x14ac:dyDescent="0.2">
      <c r="A140" s="128"/>
      <c r="B140" s="128"/>
      <c r="C140" s="128"/>
      <c r="D140" s="128"/>
      <c r="E140" s="128"/>
      <c r="F140" s="182"/>
      <c r="G140" s="182"/>
      <c r="H140" s="126"/>
      <c r="I140" s="126"/>
      <c r="J140" s="142"/>
      <c r="K140" s="126"/>
      <c r="L140" s="127"/>
      <c r="M140" s="217"/>
      <c r="N140" s="217"/>
      <c r="O140" s="217"/>
      <c r="P140" s="182"/>
      <c r="Q140" s="183" t="str">
        <f t="shared" si="42"/>
        <v/>
      </c>
      <c r="R140" s="182"/>
      <c r="S140" s="183" t="str">
        <f t="shared" si="53"/>
        <v/>
      </c>
      <c r="T140" s="183" t="str">
        <f t="shared" si="54"/>
        <v/>
      </c>
      <c r="U140" s="184" t="str">
        <f t="shared" si="43"/>
        <v/>
      </c>
      <c r="V140" s="182"/>
      <c r="W140" s="184" t="str">
        <f t="shared" si="55"/>
        <v/>
      </c>
      <c r="X140" s="184" t="str">
        <f t="shared" si="56"/>
        <v/>
      </c>
      <c r="Y140" s="184" t="str">
        <f t="shared" si="57"/>
        <v/>
      </c>
      <c r="Z140" s="184" t="str">
        <f t="shared" si="58"/>
        <v/>
      </c>
      <c r="AA140" s="185" t="str">
        <f t="shared" si="59"/>
        <v/>
      </c>
      <c r="AB140" s="125"/>
      <c r="AC140" s="125"/>
      <c r="AD140" s="125"/>
      <c r="AE140" s="144"/>
      <c r="AF140" s="182"/>
      <c r="AG140" s="125"/>
      <c r="AH140" s="125"/>
      <c r="AI140" s="125"/>
      <c r="AJ140" s="125"/>
      <c r="AK140" s="125"/>
      <c r="AL140" s="312"/>
      <c r="AM140" s="312"/>
      <c r="AN140" s="187"/>
      <c r="AO140" s="182"/>
      <c r="AP140" s="183" t="str">
        <f t="shared" si="44"/>
        <v/>
      </c>
      <c r="AQ140" s="182"/>
      <c r="AR140" s="183" t="str">
        <f t="shared" si="45"/>
        <v/>
      </c>
      <c r="AS140" s="183" t="str">
        <f t="shared" si="46"/>
        <v/>
      </c>
      <c r="AT140" s="184" t="str">
        <f t="shared" si="47"/>
        <v/>
      </c>
      <c r="AU140" s="182"/>
      <c r="AV140" s="184" t="str">
        <f t="shared" si="48"/>
        <v/>
      </c>
      <c r="AW140" s="184" t="str">
        <f t="shared" si="49"/>
        <v/>
      </c>
      <c r="AX140" s="184" t="str">
        <f t="shared" si="50"/>
        <v/>
      </c>
      <c r="AY140" s="184" t="str">
        <f t="shared" si="51"/>
        <v/>
      </c>
      <c r="AZ140" s="185" t="str">
        <f t="shared" si="52"/>
        <v/>
      </c>
      <c r="BA140" s="186"/>
      <c r="BB140" s="186"/>
      <c r="BC140" s="186"/>
      <c r="BD140" s="186"/>
      <c r="BE140" s="186"/>
      <c r="BF140" s="186"/>
      <c r="BG140" s="186"/>
      <c r="BH140" s="186"/>
      <c r="BI140" s="186"/>
    </row>
    <row r="141" spans="1:61" ht="20.100000000000001" customHeight="1" x14ac:dyDescent="0.2">
      <c r="A141" s="128"/>
      <c r="B141" s="128"/>
      <c r="C141" s="128"/>
      <c r="D141" s="128"/>
      <c r="E141" s="128"/>
      <c r="F141" s="182"/>
      <c r="G141" s="182"/>
      <c r="H141" s="126"/>
      <c r="I141" s="126"/>
      <c r="J141" s="142"/>
      <c r="K141" s="126"/>
      <c r="L141" s="127"/>
      <c r="M141" s="217"/>
      <c r="N141" s="217"/>
      <c r="O141" s="217"/>
      <c r="P141" s="182"/>
      <c r="Q141" s="183" t="str">
        <f t="shared" si="42"/>
        <v/>
      </c>
      <c r="R141" s="182"/>
      <c r="S141" s="183" t="str">
        <f t="shared" si="53"/>
        <v/>
      </c>
      <c r="T141" s="183" t="str">
        <f t="shared" si="54"/>
        <v/>
      </c>
      <c r="U141" s="184" t="str">
        <f t="shared" si="43"/>
        <v/>
      </c>
      <c r="V141" s="182"/>
      <c r="W141" s="184" t="str">
        <f t="shared" si="55"/>
        <v/>
      </c>
      <c r="X141" s="184" t="str">
        <f t="shared" si="56"/>
        <v/>
      </c>
      <c r="Y141" s="184" t="str">
        <f t="shared" si="57"/>
        <v/>
      </c>
      <c r="Z141" s="184" t="str">
        <f t="shared" si="58"/>
        <v/>
      </c>
      <c r="AA141" s="185" t="str">
        <f t="shared" si="59"/>
        <v/>
      </c>
      <c r="AB141" s="125"/>
      <c r="AC141" s="125"/>
      <c r="AD141" s="125"/>
      <c r="AE141" s="144"/>
      <c r="AF141" s="182"/>
      <c r="AG141" s="125"/>
      <c r="AH141" s="125"/>
      <c r="AI141" s="125"/>
      <c r="AJ141" s="125"/>
      <c r="AK141" s="125"/>
      <c r="AL141" s="312"/>
      <c r="AM141" s="312"/>
      <c r="AN141" s="187"/>
      <c r="AO141" s="182"/>
      <c r="AP141" s="183" t="str">
        <f t="shared" si="44"/>
        <v/>
      </c>
      <c r="AQ141" s="182"/>
      <c r="AR141" s="183" t="str">
        <f t="shared" si="45"/>
        <v/>
      </c>
      <c r="AS141" s="183" t="str">
        <f t="shared" si="46"/>
        <v/>
      </c>
      <c r="AT141" s="184" t="str">
        <f t="shared" si="47"/>
        <v/>
      </c>
      <c r="AU141" s="182"/>
      <c r="AV141" s="184" t="str">
        <f t="shared" si="48"/>
        <v/>
      </c>
      <c r="AW141" s="184" t="str">
        <f t="shared" si="49"/>
        <v/>
      </c>
      <c r="AX141" s="184" t="str">
        <f t="shared" si="50"/>
        <v/>
      </c>
      <c r="AY141" s="184" t="str">
        <f t="shared" si="51"/>
        <v/>
      </c>
      <c r="AZ141" s="185" t="str">
        <f t="shared" si="52"/>
        <v/>
      </c>
      <c r="BA141" s="186"/>
      <c r="BB141" s="186"/>
      <c r="BC141" s="186"/>
      <c r="BD141" s="186"/>
      <c r="BE141" s="186"/>
      <c r="BF141" s="186"/>
      <c r="BG141" s="186"/>
      <c r="BH141" s="186"/>
      <c r="BI141" s="186"/>
    </row>
    <row r="142" spans="1:61" ht="20.100000000000001" customHeight="1" x14ac:dyDescent="0.2">
      <c r="A142" s="128"/>
      <c r="B142" s="128"/>
      <c r="C142" s="128"/>
      <c r="D142" s="128"/>
      <c r="E142" s="128"/>
      <c r="F142" s="182"/>
      <c r="G142" s="182"/>
      <c r="H142" s="126"/>
      <c r="I142" s="126"/>
      <c r="J142" s="142"/>
      <c r="K142" s="126"/>
      <c r="L142" s="127"/>
      <c r="M142" s="217"/>
      <c r="N142" s="217"/>
      <c r="O142" s="217"/>
      <c r="P142" s="182"/>
      <c r="Q142" s="183" t="str">
        <f t="shared" si="42"/>
        <v/>
      </c>
      <c r="R142" s="182"/>
      <c r="S142" s="183" t="str">
        <f t="shared" si="53"/>
        <v/>
      </c>
      <c r="T142" s="183" t="str">
        <f t="shared" si="54"/>
        <v/>
      </c>
      <c r="U142" s="184" t="str">
        <f t="shared" si="43"/>
        <v/>
      </c>
      <c r="V142" s="182"/>
      <c r="W142" s="184" t="str">
        <f t="shared" si="55"/>
        <v/>
      </c>
      <c r="X142" s="184" t="str">
        <f t="shared" si="56"/>
        <v/>
      </c>
      <c r="Y142" s="184" t="str">
        <f t="shared" si="57"/>
        <v/>
      </c>
      <c r="Z142" s="184" t="str">
        <f t="shared" si="58"/>
        <v/>
      </c>
      <c r="AA142" s="185" t="str">
        <f t="shared" si="59"/>
        <v/>
      </c>
      <c r="AB142" s="125"/>
      <c r="AC142" s="125"/>
      <c r="AD142" s="125"/>
      <c r="AE142" s="144"/>
      <c r="AF142" s="182"/>
      <c r="AG142" s="125"/>
      <c r="AH142" s="125"/>
      <c r="AI142" s="125"/>
      <c r="AJ142" s="125"/>
      <c r="AK142" s="125"/>
      <c r="AL142" s="312"/>
      <c r="AM142" s="312"/>
      <c r="AN142" s="187"/>
      <c r="AO142" s="182"/>
      <c r="AP142" s="183" t="str">
        <f t="shared" si="44"/>
        <v/>
      </c>
      <c r="AQ142" s="182"/>
      <c r="AR142" s="183" t="str">
        <f t="shared" si="45"/>
        <v/>
      </c>
      <c r="AS142" s="183" t="str">
        <f t="shared" si="46"/>
        <v/>
      </c>
      <c r="AT142" s="184" t="str">
        <f t="shared" si="47"/>
        <v/>
      </c>
      <c r="AU142" s="182"/>
      <c r="AV142" s="184" t="str">
        <f t="shared" si="48"/>
        <v/>
      </c>
      <c r="AW142" s="184" t="str">
        <f t="shared" si="49"/>
        <v/>
      </c>
      <c r="AX142" s="184" t="str">
        <f t="shared" si="50"/>
        <v/>
      </c>
      <c r="AY142" s="184" t="str">
        <f t="shared" si="51"/>
        <v/>
      </c>
      <c r="AZ142" s="185" t="str">
        <f t="shared" si="52"/>
        <v/>
      </c>
      <c r="BA142" s="186"/>
      <c r="BB142" s="186"/>
      <c r="BC142" s="186"/>
      <c r="BD142" s="186"/>
      <c r="BE142" s="186"/>
      <c r="BF142" s="186"/>
      <c r="BG142" s="186"/>
      <c r="BH142" s="186"/>
      <c r="BI142" s="186"/>
    </row>
    <row r="143" spans="1:61" ht="20.100000000000001" customHeight="1" x14ac:dyDescent="0.2">
      <c r="A143" s="128"/>
      <c r="B143" s="128"/>
      <c r="C143" s="128"/>
      <c r="D143" s="128"/>
      <c r="E143" s="128"/>
      <c r="F143" s="182"/>
      <c r="G143" s="182"/>
      <c r="H143" s="126"/>
      <c r="I143" s="126"/>
      <c r="J143" s="142"/>
      <c r="K143" s="126"/>
      <c r="L143" s="127"/>
      <c r="M143" s="217"/>
      <c r="N143" s="217"/>
      <c r="O143" s="217"/>
      <c r="P143" s="182"/>
      <c r="Q143" s="183" t="str">
        <f t="shared" si="42"/>
        <v/>
      </c>
      <c r="R143" s="182"/>
      <c r="S143" s="183" t="str">
        <f t="shared" si="53"/>
        <v/>
      </c>
      <c r="T143" s="183" t="str">
        <f t="shared" si="54"/>
        <v/>
      </c>
      <c r="U143" s="184" t="str">
        <f t="shared" si="43"/>
        <v/>
      </c>
      <c r="V143" s="182"/>
      <c r="W143" s="184" t="str">
        <f t="shared" si="55"/>
        <v/>
      </c>
      <c r="X143" s="184" t="str">
        <f t="shared" si="56"/>
        <v/>
      </c>
      <c r="Y143" s="184" t="str">
        <f t="shared" si="57"/>
        <v/>
      </c>
      <c r="Z143" s="184" t="str">
        <f t="shared" si="58"/>
        <v/>
      </c>
      <c r="AA143" s="185" t="str">
        <f t="shared" si="59"/>
        <v/>
      </c>
      <c r="AB143" s="125"/>
      <c r="AC143" s="125"/>
      <c r="AD143" s="125"/>
      <c r="AE143" s="144"/>
      <c r="AF143" s="182"/>
      <c r="AG143" s="125"/>
      <c r="AH143" s="125"/>
      <c r="AI143" s="125"/>
      <c r="AJ143" s="125"/>
      <c r="AK143" s="125"/>
      <c r="AL143" s="312"/>
      <c r="AM143" s="312"/>
      <c r="AN143" s="187"/>
      <c r="AO143" s="182"/>
      <c r="AP143" s="183" t="str">
        <f t="shared" si="44"/>
        <v/>
      </c>
      <c r="AQ143" s="182"/>
      <c r="AR143" s="183" t="str">
        <f t="shared" si="45"/>
        <v/>
      </c>
      <c r="AS143" s="183" t="str">
        <f t="shared" si="46"/>
        <v/>
      </c>
      <c r="AT143" s="184" t="str">
        <f t="shared" si="47"/>
        <v/>
      </c>
      <c r="AU143" s="182"/>
      <c r="AV143" s="184" t="str">
        <f t="shared" si="48"/>
        <v/>
      </c>
      <c r="AW143" s="184" t="str">
        <f t="shared" si="49"/>
        <v/>
      </c>
      <c r="AX143" s="184" t="str">
        <f t="shared" si="50"/>
        <v/>
      </c>
      <c r="AY143" s="184" t="str">
        <f t="shared" si="51"/>
        <v/>
      </c>
      <c r="AZ143" s="185" t="str">
        <f t="shared" si="52"/>
        <v/>
      </c>
      <c r="BA143" s="186"/>
      <c r="BB143" s="186"/>
      <c r="BC143" s="186"/>
      <c r="BD143" s="186"/>
      <c r="BE143" s="186"/>
      <c r="BF143" s="186"/>
      <c r="BG143" s="186"/>
      <c r="BH143" s="186"/>
      <c r="BI143" s="186"/>
    </row>
    <row r="144" spans="1:61" ht="20.100000000000001" customHeight="1" x14ac:dyDescent="0.2">
      <c r="A144" s="128"/>
      <c r="B144" s="128"/>
      <c r="C144" s="128"/>
      <c r="D144" s="128"/>
      <c r="E144" s="128"/>
      <c r="F144" s="182"/>
      <c r="G144" s="182"/>
      <c r="H144" s="126"/>
      <c r="I144" s="126"/>
      <c r="J144" s="142"/>
      <c r="K144" s="126"/>
      <c r="L144" s="127"/>
      <c r="M144" s="217"/>
      <c r="N144" s="217"/>
      <c r="O144" s="217"/>
      <c r="P144" s="182"/>
      <c r="Q144" s="183" t="str">
        <f t="shared" si="42"/>
        <v/>
      </c>
      <c r="R144" s="182"/>
      <c r="S144" s="183" t="str">
        <f t="shared" si="53"/>
        <v/>
      </c>
      <c r="T144" s="183" t="str">
        <f t="shared" si="54"/>
        <v/>
      </c>
      <c r="U144" s="184" t="str">
        <f t="shared" si="43"/>
        <v/>
      </c>
      <c r="V144" s="182"/>
      <c r="W144" s="184" t="str">
        <f t="shared" si="55"/>
        <v/>
      </c>
      <c r="X144" s="184" t="str">
        <f t="shared" si="56"/>
        <v/>
      </c>
      <c r="Y144" s="184" t="str">
        <f t="shared" si="57"/>
        <v/>
      </c>
      <c r="Z144" s="184" t="str">
        <f t="shared" si="58"/>
        <v/>
      </c>
      <c r="AA144" s="185" t="str">
        <f t="shared" si="59"/>
        <v/>
      </c>
      <c r="AB144" s="125"/>
      <c r="AC144" s="125"/>
      <c r="AD144" s="125"/>
      <c r="AE144" s="144"/>
      <c r="AF144" s="182"/>
      <c r="AG144" s="125"/>
      <c r="AH144" s="125"/>
      <c r="AI144" s="125"/>
      <c r="AJ144" s="125"/>
      <c r="AK144" s="125"/>
      <c r="AL144" s="312"/>
      <c r="AM144" s="312"/>
      <c r="AN144" s="187"/>
      <c r="AO144" s="182"/>
      <c r="AP144" s="183" t="str">
        <f t="shared" si="44"/>
        <v/>
      </c>
      <c r="AQ144" s="182"/>
      <c r="AR144" s="183" t="str">
        <f t="shared" si="45"/>
        <v/>
      </c>
      <c r="AS144" s="183" t="str">
        <f t="shared" si="46"/>
        <v/>
      </c>
      <c r="AT144" s="184" t="str">
        <f t="shared" si="47"/>
        <v/>
      </c>
      <c r="AU144" s="182"/>
      <c r="AV144" s="184" t="str">
        <f t="shared" si="48"/>
        <v/>
      </c>
      <c r="AW144" s="184" t="str">
        <f t="shared" si="49"/>
        <v/>
      </c>
      <c r="AX144" s="184" t="str">
        <f t="shared" si="50"/>
        <v/>
      </c>
      <c r="AY144" s="184" t="str">
        <f t="shared" si="51"/>
        <v/>
      </c>
      <c r="AZ144" s="185" t="str">
        <f t="shared" si="52"/>
        <v/>
      </c>
      <c r="BA144" s="186"/>
      <c r="BB144" s="186"/>
      <c r="BC144" s="186"/>
      <c r="BD144" s="186"/>
      <c r="BE144" s="186"/>
      <c r="BF144" s="186"/>
      <c r="BG144" s="186"/>
      <c r="BH144" s="186"/>
      <c r="BI144" s="186"/>
    </row>
    <row r="145" spans="1:71" ht="20.100000000000001" customHeight="1" x14ac:dyDescent="0.2">
      <c r="A145" s="128"/>
      <c r="B145" s="128"/>
      <c r="C145" s="128"/>
      <c r="D145" s="128"/>
      <c r="E145" s="128"/>
      <c r="F145" s="182"/>
      <c r="G145" s="182"/>
      <c r="H145" s="126"/>
      <c r="I145" s="126"/>
      <c r="J145" s="142"/>
      <c r="K145" s="126"/>
      <c r="L145" s="127"/>
      <c r="M145" s="217"/>
      <c r="N145" s="217"/>
      <c r="O145" s="217"/>
      <c r="P145" s="182"/>
      <c r="Q145" s="183" t="str">
        <f t="shared" si="42"/>
        <v/>
      </c>
      <c r="R145" s="182"/>
      <c r="S145" s="183" t="str">
        <f t="shared" si="53"/>
        <v/>
      </c>
      <c r="T145" s="183" t="str">
        <f t="shared" si="54"/>
        <v/>
      </c>
      <c r="U145" s="184" t="str">
        <f t="shared" si="43"/>
        <v/>
      </c>
      <c r="V145" s="182"/>
      <c r="W145" s="184" t="str">
        <f t="shared" si="55"/>
        <v/>
      </c>
      <c r="X145" s="184" t="str">
        <f t="shared" si="56"/>
        <v/>
      </c>
      <c r="Y145" s="184" t="str">
        <f t="shared" si="57"/>
        <v/>
      </c>
      <c r="Z145" s="184" t="str">
        <f t="shared" si="58"/>
        <v/>
      </c>
      <c r="AA145" s="185" t="str">
        <f t="shared" si="59"/>
        <v/>
      </c>
      <c r="AB145" s="125"/>
      <c r="AC145" s="125"/>
      <c r="AD145" s="125"/>
      <c r="AE145" s="144"/>
      <c r="AF145" s="182"/>
      <c r="AG145" s="125"/>
      <c r="AH145" s="125"/>
      <c r="AI145" s="125"/>
      <c r="AJ145" s="125"/>
      <c r="AK145" s="125"/>
      <c r="AL145" s="312"/>
      <c r="AM145" s="312"/>
      <c r="AN145" s="187"/>
      <c r="AO145" s="182"/>
      <c r="AP145" s="183" t="str">
        <f t="shared" si="44"/>
        <v/>
      </c>
      <c r="AQ145" s="182"/>
      <c r="AR145" s="183" t="str">
        <f t="shared" si="45"/>
        <v/>
      </c>
      <c r="AS145" s="183" t="str">
        <f t="shared" si="46"/>
        <v/>
      </c>
      <c r="AT145" s="184" t="str">
        <f t="shared" si="47"/>
        <v/>
      </c>
      <c r="AU145" s="182"/>
      <c r="AV145" s="184" t="str">
        <f t="shared" si="48"/>
        <v/>
      </c>
      <c r="AW145" s="184" t="str">
        <f t="shared" si="49"/>
        <v/>
      </c>
      <c r="AX145" s="184" t="str">
        <f t="shared" si="50"/>
        <v/>
      </c>
      <c r="AY145" s="184" t="str">
        <f t="shared" si="51"/>
        <v/>
      </c>
      <c r="AZ145" s="185" t="str">
        <f t="shared" si="52"/>
        <v/>
      </c>
      <c r="BA145" s="186"/>
      <c r="BB145" s="186"/>
      <c r="BC145" s="186"/>
      <c r="BD145" s="186"/>
      <c r="BE145" s="186"/>
      <c r="BF145" s="186"/>
      <c r="BG145" s="186"/>
      <c r="BH145" s="186"/>
      <c r="BI145" s="186"/>
    </row>
    <row r="146" spans="1:71" ht="20.100000000000001" customHeight="1" x14ac:dyDescent="0.2">
      <c r="A146" s="128"/>
      <c r="B146" s="128"/>
      <c r="C146" s="128"/>
      <c r="D146" s="128"/>
      <c r="E146" s="128"/>
      <c r="F146" s="182"/>
      <c r="G146" s="182"/>
      <c r="H146" s="126"/>
      <c r="I146" s="126"/>
      <c r="J146" s="142"/>
      <c r="K146" s="126"/>
      <c r="L146" s="127"/>
      <c r="M146" s="217"/>
      <c r="N146" s="217"/>
      <c r="O146" s="217"/>
      <c r="P146" s="182"/>
      <c r="Q146" s="183" t="str">
        <f t="shared" si="42"/>
        <v/>
      </c>
      <c r="R146" s="182"/>
      <c r="S146" s="183" t="str">
        <f t="shared" si="53"/>
        <v/>
      </c>
      <c r="T146" s="183" t="str">
        <f t="shared" si="54"/>
        <v/>
      </c>
      <c r="U146" s="184" t="str">
        <f t="shared" si="43"/>
        <v/>
      </c>
      <c r="V146" s="182"/>
      <c r="W146" s="184" t="str">
        <f t="shared" si="55"/>
        <v/>
      </c>
      <c r="X146" s="184" t="str">
        <f t="shared" si="56"/>
        <v/>
      </c>
      <c r="Y146" s="184" t="str">
        <f t="shared" si="57"/>
        <v/>
      </c>
      <c r="Z146" s="184" t="str">
        <f t="shared" si="58"/>
        <v/>
      </c>
      <c r="AA146" s="185" t="str">
        <f t="shared" si="59"/>
        <v/>
      </c>
      <c r="AB146" s="125"/>
      <c r="AC146" s="125"/>
      <c r="AD146" s="125"/>
      <c r="AE146" s="144"/>
      <c r="AF146" s="182"/>
      <c r="AG146" s="125"/>
      <c r="AH146" s="125"/>
      <c r="AI146" s="125"/>
      <c r="AJ146" s="125"/>
      <c r="AK146" s="125"/>
      <c r="AL146" s="312"/>
      <c r="AM146" s="312"/>
      <c r="AN146" s="187"/>
      <c r="AO146" s="182"/>
      <c r="AP146" s="183" t="str">
        <f t="shared" si="44"/>
        <v/>
      </c>
      <c r="AQ146" s="182"/>
      <c r="AR146" s="183" t="str">
        <f t="shared" si="45"/>
        <v/>
      </c>
      <c r="AS146" s="183" t="str">
        <f t="shared" si="46"/>
        <v/>
      </c>
      <c r="AT146" s="184" t="str">
        <f t="shared" si="47"/>
        <v/>
      </c>
      <c r="AU146" s="182"/>
      <c r="AV146" s="184" t="str">
        <f t="shared" si="48"/>
        <v/>
      </c>
      <c r="AW146" s="184" t="str">
        <f t="shared" si="49"/>
        <v/>
      </c>
      <c r="AX146" s="184" t="str">
        <f t="shared" si="50"/>
        <v/>
      </c>
      <c r="AY146" s="184" t="str">
        <f t="shared" si="51"/>
        <v/>
      </c>
      <c r="AZ146" s="185" t="str">
        <f t="shared" si="52"/>
        <v/>
      </c>
      <c r="BA146" s="186"/>
      <c r="BB146" s="186"/>
      <c r="BC146" s="186"/>
      <c r="BD146" s="186"/>
      <c r="BE146" s="186"/>
      <c r="BF146" s="186"/>
      <c r="BG146" s="186"/>
      <c r="BH146" s="186"/>
      <c r="BI146" s="186"/>
    </row>
    <row r="147" spans="1:71" ht="20.100000000000001" customHeight="1" x14ac:dyDescent="0.2">
      <c r="A147" s="128"/>
      <c r="B147" s="128"/>
      <c r="C147" s="128"/>
      <c r="D147" s="128"/>
      <c r="E147" s="128"/>
      <c r="F147" s="182"/>
      <c r="G147" s="182"/>
      <c r="H147" s="126"/>
      <c r="I147" s="126"/>
      <c r="J147" s="142"/>
      <c r="K147" s="126"/>
      <c r="L147" s="127"/>
      <c r="M147" s="217"/>
      <c r="N147" s="217"/>
      <c r="O147" s="217"/>
      <c r="P147" s="182"/>
      <c r="Q147" s="183" t="str">
        <f t="shared" si="42"/>
        <v/>
      </c>
      <c r="R147" s="182"/>
      <c r="S147" s="183" t="str">
        <f t="shared" si="53"/>
        <v/>
      </c>
      <c r="T147" s="183" t="str">
        <f t="shared" si="54"/>
        <v/>
      </c>
      <c r="U147" s="184" t="str">
        <f t="shared" si="43"/>
        <v/>
      </c>
      <c r="V147" s="182"/>
      <c r="W147" s="184" t="str">
        <f t="shared" si="55"/>
        <v/>
      </c>
      <c r="X147" s="184" t="str">
        <f t="shared" si="56"/>
        <v/>
      </c>
      <c r="Y147" s="184" t="str">
        <f t="shared" si="57"/>
        <v/>
      </c>
      <c r="Z147" s="184" t="str">
        <f t="shared" si="58"/>
        <v/>
      </c>
      <c r="AA147" s="185" t="str">
        <f t="shared" si="59"/>
        <v/>
      </c>
      <c r="AB147" s="125"/>
      <c r="AC147" s="125"/>
      <c r="AD147" s="125"/>
      <c r="AE147" s="144"/>
      <c r="AF147" s="182"/>
      <c r="AG147" s="125"/>
      <c r="AH147" s="125"/>
      <c r="AI147" s="125"/>
      <c r="AJ147" s="125"/>
      <c r="AK147" s="125"/>
      <c r="AL147" s="312"/>
      <c r="AM147" s="312"/>
      <c r="AN147" s="187"/>
      <c r="AO147" s="182"/>
      <c r="AP147" s="183" t="str">
        <f t="shared" si="44"/>
        <v/>
      </c>
      <c r="AQ147" s="182"/>
      <c r="AR147" s="183" t="str">
        <f t="shared" si="45"/>
        <v/>
      </c>
      <c r="AS147" s="183" t="str">
        <f t="shared" si="46"/>
        <v/>
      </c>
      <c r="AT147" s="184" t="str">
        <f t="shared" si="47"/>
        <v/>
      </c>
      <c r="AU147" s="182"/>
      <c r="AV147" s="184" t="str">
        <f t="shared" si="48"/>
        <v/>
      </c>
      <c r="AW147" s="184" t="str">
        <f t="shared" si="49"/>
        <v/>
      </c>
      <c r="AX147" s="184" t="str">
        <f t="shared" si="50"/>
        <v/>
      </c>
      <c r="AY147" s="184" t="str">
        <f t="shared" si="51"/>
        <v/>
      </c>
      <c r="AZ147" s="185" t="str">
        <f t="shared" si="52"/>
        <v/>
      </c>
      <c r="BA147" s="186"/>
      <c r="BB147" s="186"/>
      <c r="BC147" s="186"/>
      <c r="BD147" s="186"/>
      <c r="BE147" s="186"/>
      <c r="BF147" s="186"/>
      <c r="BG147" s="186"/>
      <c r="BH147" s="186"/>
      <c r="BI147" s="186"/>
    </row>
    <row r="148" spans="1:71" ht="20.100000000000001" customHeight="1" x14ac:dyDescent="0.2">
      <c r="A148" s="128"/>
      <c r="B148" s="128"/>
      <c r="C148" s="128"/>
      <c r="D148" s="128"/>
      <c r="E148" s="128"/>
      <c r="F148" s="182"/>
      <c r="G148" s="182"/>
      <c r="H148" s="126"/>
      <c r="I148" s="126"/>
      <c r="J148" s="142"/>
      <c r="K148" s="126"/>
      <c r="L148" s="127"/>
      <c r="M148" s="217"/>
      <c r="N148" s="217"/>
      <c r="O148" s="217"/>
      <c r="P148" s="182"/>
      <c r="Q148" s="183" t="str">
        <f t="shared" si="42"/>
        <v/>
      </c>
      <c r="R148" s="182"/>
      <c r="S148" s="183" t="str">
        <f t="shared" si="53"/>
        <v/>
      </c>
      <c r="T148" s="183" t="str">
        <f t="shared" si="54"/>
        <v/>
      </c>
      <c r="U148" s="184" t="str">
        <f t="shared" si="43"/>
        <v/>
      </c>
      <c r="V148" s="182"/>
      <c r="W148" s="184" t="str">
        <f t="shared" si="55"/>
        <v/>
      </c>
      <c r="X148" s="184" t="str">
        <f t="shared" si="56"/>
        <v/>
      </c>
      <c r="Y148" s="184" t="str">
        <f t="shared" si="57"/>
        <v/>
      </c>
      <c r="Z148" s="184" t="str">
        <f t="shared" si="58"/>
        <v/>
      </c>
      <c r="AA148" s="185" t="str">
        <f t="shared" si="59"/>
        <v/>
      </c>
      <c r="AB148" s="125"/>
      <c r="AC148" s="125"/>
      <c r="AD148" s="125"/>
      <c r="AE148" s="144"/>
      <c r="AF148" s="182"/>
      <c r="AG148" s="125"/>
      <c r="AH148" s="125"/>
      <c r="AI148" s="125"/>
      <c r="AJ148" s="125"/>
      <c r="AK148" s="125"/>
      <c r="AL148" s="312"/>
      <c r="AM148" s="312"/>
      <c r="AN148" s="187"/>
      <c r="AO148" s="182"/>
      <c r="AP148" s="183" t="str">
        <f t="shared" si="44"/>
        <v/>
      </c>
      <c r="AQ148" s="182"/>
      <c r="AR148" s="183" t="str">
        <f t="shared" si="45"/>
        <v/>
      </c>
      <c r="AS148" s="183" t="str">
        <f t="shared" si="46"/>
        <v/>
      </c>
      <c r="AT148" s="184" t="str">
        <f t="shared" si="47"/>
        <v/>
      </c>
      <c r="AU148" s="182"/>
      <c r="AV148" s="184" t="str">
        <f t="shared" si="48"/>
        <v/>
      </c>
      <c r="AW148" s="184" t="str">
        <f t="shared" si="49"/>
        <v/>
      </c>
      <c r="AX148" s="184" t="str">
        <f t="shared" si="50"/>
        <v/>
      </c>
      <c r="AY148" s="184" t="str">
        <f t="shared" si="51"/>
        <v/>
      </c>
      <c r="AZ148" s="185" t="str">
        <f t="shared" si="52"/>
        <v/>
      </c>
      <c r="BA148" s="186"/>
      <c r="BB148" s="186"/>
      <c r="BC148" s="186"/>
      <c r="BD148" s="186"/>
      <c r="BE148" s="186"/>
      <c r="BF148" s="186"/>
      <c r="BG148" s="186"/>
      <c r="BH148" s="186"/>
      <c r="BI148" s="186"/>
    </row>
    <row r="149" spans="1:71" x14ac:dyDescent="0.2">
      <c r="Q149" s="183" t="str">
        <f t="shared" si="42"/>
        <v/>
      </c>
    </row>
    <row r="150" spans="1:71" s="96" customFormat="1" x14ac:dyDescent="0.2">
      <c r="A150" s="97"/>
      <c r="B150" s="97"/>
      <c r="C150" s="97"/>
      <c r="D150" s="97"/>
      <c r="E150" s="98"/>
      <c r="F150" s="99"/>
      <c r="G150" s="99"/>
      <c r="P150" s="99"/>
      <c r="Q150" s="183" t="str">
        <f t="shared" si="42"/>
        <v/>
      </c>
      <c r="R150" s="99"/>
      <c r="W150" s="99"/>
      <c r="AE150" s="145"/>
      <c r="BS150" s="99"/>
    </row>
    <row r="151" spans="1:71" ht="15.75" thickBot="1" x14ac:dyDescent="0.25">
      <c r="F151" s="55" t="s">
        <v>205</v>
      </c>
      <c r="G151" s="55" t="str">
        <f>LISTA_PELIGROS!A2</f>
        <v>FISICO</v>
      </c>
      <c r="H151" s="54" t="s">
        <v>280</v>
      </c>
      <c r="J151" s="54" t="s">
        <v>478</v>
      </c>
      <c r="K151" s="54" t="s">
        <v>227</v>
      </c>
      <c r="L151" s="54" t="s">
        <v>479</v>
      </c>
      <c r="M151" s="54" t="s">
        <v>30</v>
      </c>
      <c r="N151" s="54" t="s">
        <v>480</v>
      </c>
      <c r="O151" s="55" t="s">
        <v>205</v>
      </c>
      <c r="P151" s="24">
        <v>6</v>
      </c>
      <c r="Q151" s="183">
        <f t="shared" si="42"/>
        <v>0</v>
      </c>
    </row>
    <row r="152" spans="1:71" ht="15.75" thickBot="1" x14ac:dyDescent="0.25">
      <c r="F152" s="55" t="s">
        <v>208</v>
      </c>
      <c r="G152" s="55" t="str">
        <f>LISTA_PELIGROS!A3</f>
        <v>Físico: Ruido Continuo</v>
      </c>
      <c r="H152" s="54" t="s">
        <v>206</v>
      </c>
      <c r="J152" s="54" t="s">
        <v>481</v>
      </c>
      <c r="K152" s="54" t="s">
        <v>209</v>
      </c>
      <c r="L152" s="54" t="s">
        <v>19</v>
      </c>
      <c r="M152" s="54" t="s">
        <v>32</v>
      </c>
      <c r="N152" s="54" t="s">
        <v>74</v>
      </c>
      <c r="O152" s="55" t="s">
        <v>208</v>
      </c>
      <c r="P152" s="24">
        <v>2</v>
      </c>
      <c r="Q152" s="183">
        <f t="shared" si="42"/>
        <v>0</v>
      </c>
    </row>
    <row r="153" spans="1:71" x14ac:dyDescent="0.2">
      <c r="G153" s="55" t="str">
        <f>LISTA_PELIGROS!A4</f>
        <v>Físico: Ruido de Impacto</v>
      </c>
      <c r="H153" s="54" t="s">
        <v>225</v>
      </c>
      <c r="J153" s="54" t="s">
        <v>482</v>
      </c>
      <c r="K153" s="54" t="s">
        <v>221</v>
      </c>
      <c r="L153" s="54" t="s">
        <v>21</v>
      </c>
      <c r="M153" s="54" t="s">
        <v>36</v>
      </c>
      <c r="N153" s="54" t="s">
        <v>76</v>
      </c>
      <c r="O153" s="55"/>
      <c r="P153" s="259" t="s">
        <v>24</v>
      </c>
      <c r="Q153" s="183">
        <f t="shared" si="42"/>
        <v>0</v>
      </c>
    </row>
    <row r="154" spans="1:71" ht="15" thickBot="1" x14ac:dyDescent="0.25">
      <c r="G154" s="55" t="str">
        <f>LISTA_PELIGROS!A5</f>
        <v>Físico: Ruido de Intermitente</v>
      </c>
      <c r="H154" s="54" t="s">
        <v>234</v>
      </c>
      <c r="J154" s="54" t="s">
        <v>483</v>
      </c>
      <c r="K154" s="54" t="s">
        <v>484</v>
      </c>
      <c r="L154" s="54" t="s">
        <v>23</v>
      </c>
      <c r="M154" s="54" t="s">
        <v>34</v>
      </c>
      <c r="N154" s="54" t="s">
        <v>78</v>
      </c>
      <c r="O154" s="55"/>
      <c r="P154" s="260"/>
      <c r="Q154" s="183" t="str">
        <f t="shared" si="42"/>
        <v/>
      </c>
    </row>
    <row r="155" spans="1:71" x14ac:dyDescent="0.2">
      <c r="G155" s="55" t="str">
        <f>LISTA_PELIGROS!A6</f>
        <v>Físico:Vibraciones</v>
      </c>
      <c r="H155" s="54" t="s">
        <v>243</v>
      </c>
      <c r="J155" s="54" t="s">
        <v>485</v>
      </c>
      <c r="K155" s="56" t="s">
        <v>486</v>
      </c>
      <c r="L155" s="56"/>
      <c r="M155" s="56"/>
      <c r="N155" s="56"/>
      <c r="O155" s="57"/>
      <c r="P155" s="57"/>
      <c r="Q155" s="183" t="str">
        <f t="shared" si="42"/>
        <v/>
      </c>
    </row>
    <row r="156" spans="1:71" x14ac:dyDescent="0.2">
      <c r="G156" s="55" t="str">
        <f>LISTA_PELIGROS!A7</f>
        <v>Físico:Presiones anormales</v>
      </c>
      <c r="H156" s="54" t="s">
        <v>251</v>
      </c>
      <c r="J156" s="54" t="s">
        <v>487</v>
      </c>
      <c r="K156" s="56" t="s">
        <v>488</v>
      </c>
      <c r="O156" s="55"/>
      <c r="Q156" s="183" t="str">
        <f t="shared" si="42"/>
        <v/>
      </c>
    </row>
    <row r="157" spans="1:71" x14ac:dyDescent="0.2">
      <c r="G157" s="55" t="str">
        <f>LISTA_PELIGROS!A8</f>
        <v>Físico:Radiaciones ionizantes rayos X</v>
      </c>
      <c r="H157" s="54" t="s">
        <v>263</v>
      </c>
      <c r="J157" s="54" t="s">
        <v>489</v>
      </c>
      <c r="Q157" s="183" t="str">
        <f t="shared" si="42"/>
        <v/>
      </c>
    </row>
    <row r="158" spans="1:71" x14ac:dyDescent="0.2">
      <c r="G158" s="55" t="str">
        <f>LISTA_PELIGROS!A9</f>
        <v>Físico:Radiaciones ionizantes rayos gama</v>
      </c>
      <c r="J158" s="54" t="s">
        <v>490</v>
      </c>
      <c r="Q158" s="183" t="str">
        <f t="shared" si="42"/>
        <v/>
      </c>
    </row>
    <row r="159" spans="1:71" x14ac:dyDescent="0.2">
      <c r="G159" s="55" t="str">
        <f>LISTA_PELIGROS!A10</f>
        <v>Físico:Radiaciones ionizantes  alfa y neutrones</v>
      </c>
      <c r="J159" s="54" t="s">
        <v>491</v>
      </c>
      <c r="Q159" s="183" t="str">
        <f t="shared" si="42"/>
        <v/>
      </c>
    </row>
    <row r="160" spans="1:71" x14ac:dyDescent="0.2">
      <c r="G160" s="55" t="str">
        <f>LISTA_PELIGROS!A11</f>
        <v>Físico: Radiaciones no ionizantes (radiación UV)</v>
      </c>
      <c r="J160" s="54" t="s">
        <v>492</v>
      </c>
      <c r="Q160" s="183" t="str">
        <f t="shared" si="42"/>
        <v/>
      </c>
    </row>
    <row r="161" spans="7:17" x14ac:dyDescent="0.2">
      <c r="G161" s="55" t="str">
        <f>LISTA_PELIGROS!A12</f>
        <v>Físico: Radiaciones no ionizantes ( infrarroja)</v>
      </c>
      <c r="J161" s="54" t="s">
        <v>493</v>
      </c>
      <c r="Q161" s="183" t="str">
        <f t="shared" si="42"/>
        <v/>
      </c>
    </row>
    <row r="162" spans="7:17" x14ac:dyDescent="0.2">
      <c r="G162" s="55" t="str">
        <f>LISTA_PELIGROS!A13</f>
        <v>Físico: Radiaciones no ionizantes (Microondas y radiofrecuencia)</v>
      </c>
      <c r="J162" s="54" t="s">
        <v>494</v>
      </c>
      <c r="Q162" s="183" t="str">
        <f t="shared" si="42"/>
        <v/>
      </c>
    </row>
    <row r="163" spans="7:17" x14ac:dyDescent="0.2">
      <c r="G163" s="55" t="str">
        <f>LISTA_PELIGROS!A14</f>
        <v>Físico:Calor</v>
      </c>
      <c r="J163" s="54" t="s">
        <v>495</v>
      </c>
      <c r="Q163" s="183" t="str">
        <f t="shared" si="42"/>
        <v/>
      </c>
    </row>
    <row r="164" spans="7:17" x14ac:dyDescent="0.2">
      <c r="G164" s="55" t="str">
        <f>LISTA_PELIGROS!A15</f>
        <v>Físico: Frío</v>
      </c>
      <c r="J164" s="54" t="s">
        <v>496</v>
      </c>
      <c r="Q164" s="183" t="str">
        <f t="shared" si="42"/>
        <v/>
      </c>
    </row>
    <row r="165" spans="7:17" x14ac:dyDescent="0.2">
      <c r="G165" s="55" t="str">
        <f>LISTA_PELIGROS!A16</f>
        <v>Físico: Iluminación deficiente</v>
      </c>
      <c r="J165" s="54" t="s">
        <v>497</v>
      </c>
      <c r="Q165" s="183" t="str">
        <f t="shared" si="42"/>
        <v/>
      </c>
    </row>
    <row r="166" spans="7:17" x14ac:dyDescent="0.2">
      <c r="G166" s="55" t="str">
        <f>LISTA_PELIGROS!A18</f>
        <v>Físico: Iluminación en exceso</v>
      </c>
      <c r="J166" s="54" t="s">
        <v>498</v>
      </c>
      <c r="Q166" s="183" t="str">
        <f t="shared" si="42"/>
        <v/>
      </c>
    </row>
    <row r="167" spans="7:17" x14ac:dyDescent="0.2">
      <c r="G167" s="55" t="str">
        <f>LISTA_PELIGROS!A19</f>
        <v>QUIMICO</v>
      </c>
      <c r="J167" s="54" t="s">
        <v>499</v>
      </c>
      <c r="Q167" s="183" t="str">
        <f t="shared" si="42"/>
        <v/>
      </c>
    </row>
    <row r="168" spans="7:17" x14ac:dyDescent="0.2">
      <c r="G168" s="55" t="str">
        <f>LISTA_PELIGROS!A20</f>
        <v>Químico: Gases y/o  vapores</v>
      </c>
      <c r="J168" s="54" t="s">
        <v>500</v>
      </c>
      <c r="Q168" s="183" t="str">
        <f t="shared" si="42"/>
        <v/>
      </c>
    </row>
    <row r="169" spans="7:17" x14ac:dyDescent="0.2">
      <c r="G169" s="55" t="str">
        <f>LISTA_PELIGROS!A21</f>
        <v>Químico: Nieblas</v>
      </c>
      <c r="J169" s="54" t="s">
        <v>501</v>
      </c>
      <c r="Q169" s="183" t="str">
        <f t="shared" si="42"/>
        <v/>
      </c>
    </row>
    <row r="170" spans="7:17" x14ac:dyDescent="0.2">
      <c r="G170" s="55" t="str">
        <f>LISTA_PELIGROS!A22</f>
        <v xml:space="preserve">Químico: Humos </v>
      </c>
      <c r="J170" s="54" t="s">
        <v>502</v>
      </c>
      <c r="Q170" s="183" t="str">
        <f t="shared" si="42"/>
        <v/>
      </c>
    </row>
    <row r="171" spans="7:17" x14ac:dyDescent="0.2">
      <c r="G171" s="55" t="str">
        <f>LISTA_PELIGROS!A23</f>
        <v>Químico: Rocíos</v>
      </c>
      <c r="J171" s="54" t="s">
        <v>503</v>
      </c>
      <c r="Q171" s="183" t="str">
        <f t="shared" si="42"/>
        <v/>
      </c>
    </row>
    <row r="172" spans="7:17" x14ac:dyDescent="0.2">
      <c r="G172" s="55" t="str">
        <f>LISTA_PELIGROS!A24</f>
        <v>Químico: Líquidos</v>
      </c>
      <c r="J172" s="54" t="s">
        <v>504</v>
      </c>
      <c r="Q172" s="183" t="str">
        <f t="shared" si="42"/>
        <v/>
      </c>
    </row>
    <row r="173" spans="7:17" x14ac:dyDescent="0.2">
      <c r="G173" s="55" t="str">
        <f>LISTA_PELIGROS!A25</f>
        <v>Químico: Fibras</v>
      </c>
      <c r="J173" s="54" t="s">
        <v>505</v>
      </c>
      <c r="Q173" s="183" t="str">
        <f t="shared" si="42"/>
        <v/>
      </c>
    </row>
    <row r="174" spans="7:17" x14ac:dyDescent="0.2">
      <c r="G174" s="55" t="str">
        <f>LISTA_PELIGROS!A26</f>
        <v>Químico: Material Particulado</v>
      </c>
      <c r="J174" s="54" t="s">
        <v>506</v>
      </c>
      <c r="Q174" s="183" t="str">
        <f t="shared" si="42"/>
        <v/>
      </c>
    </row>
    <row r="175" spans="7:17" x14ac:dyDescent="0.2">
      <c r="G175" s="55" t="str">
        <f>LISTA_PELIGROS!A27</f>
        <v>Químico: Polvos Organicos</v>
      </c>
      <c r="J175" s="54" t="s">
        <v>507</v>
      </c>
      <c r="Q175" s="183" t="str">
        <f t="shared" si="42"/>
        <v/>
      </c>
    </row>
    <row r="176" spans="7:17" x14ac:dyDescent="0.2">
      <c r="G176" s="55" t="str">
        <f>LISTA_PELIGROS!A28</f>
        <v>Químico: Polvos Inorganicos</v>
      </c>
      <c r="J176" s="54" t="s">
        <v>508</v>
      </c>
      <c r="Q176" s="183" t="str">
        <f t="shared" si="42"/>
        <v/>
      </c>
    </row>
    <row r="177" spans="7:17" x14ac:dyDescent="0.2">
      <c r="G177" s="55" t="str">
        <f>LISTA_PELIGROS!A29</f>
        <v>CONDICIONES DE SEGURIDAD</v>
      </c>
      <c r="J177" s="54" t="s">
        <v>509</v>
      </c>
      <c r="Q177" s="183" t="str">
        <f t="shared" si="42"/>
        <v/>
      </c>
    </row>
    <row r="178" spans="7:17" x14ac:dyDescent="0.2">
      <c r="G178" s="55" t="str">
        <f>LISTA_PELIGROS!A30</f>
        <v>Cond. de Seg.- Mecánico: Elementos o Partes de maquinas</v>
      </c>
      <c r="J178" s="54" t="s">
        <v>510</v>
      </c>
      <c r="Q178" s="183" t="str">
        <f t="shared" ref="Q178:Q241" si="60">IF(P178="","",IF(P178="BAJO",0,IF(P178="MEDIO",2,IF(P178="ALTO",6,IF(P178="MUY ALTO",10,)))))</f>
        <v/>
      </c>
    </row>
    <row r="179" spans="7:17" x14ac:dyDescent="0.2">
      <c r="G179" s="55" t="str">
        <f>LISTA_PELIGROS!A31</f>
        <v>Cond. de Seg.- Mecánico: Herramientas</v>
      </c>
      <c r="J179" s="54" t="s">
        <v>511</v>
      </c>
      <c r="Q179" s="183" t="str">
        <f t="shared" si="60"/>
        <v/>
      </c>
    </row>
    <row r="180" spans="7:17" x14ac:dyDescent="0.2">
      <c r="G180" s="55" t="str">
        <f>LISTA_PELIGROS!A32</f>
        <v>Cond. de Seg.- Mecánico:  Elementos de Oficina</v>
      </c>
      <c r="J180" s="54" t="s">
        <v>512</v>
      </c>
      <c r="Q180" s="183" t="str">
        <f t="shared" si="60"/>
        <v/>
      </c>
    </row>
    <row r="181" spans="7:17" x14ac:dyDescent="0.2">
      <c r="G181" s="55" t="str">
        <f>LISTA_PELIGROS!A33</f>
        <v>Cond. de Seg.- Mecánico: Equipos, Piezas a trabajar.</v>
      </c>
      <c r="J181" s="54" t="s">
        <v>513</v>
      </c>
      <c r="Q181" s="183" t="str">
        <f t="shared" si="60"/>
        <v/>
      </c>
    </row>
    <row r="182" spans="7:17" x14ac:dyDescent="0.2">
      <c r="G182" s="55" t="str">
        <f>LISTA_PELIGROS!A34</f>
        <v>Cond. de Seg.- Mecánico: Materiales Proyectados.</v>
      </c>
      <c r="J182" s="54" t="s">
        <v>514</v>
      </c>
      <c r="Q182" s="183" t="str">
        <f t="shared" si="60"/>
        <v/>
      </c>
    </row>
    <row r="183" spans="7:17" x14ac:dyDescent="0.2">
      <c r="G183" s="55" t="str">
        <f>LISTA_PELIGROS!A35</f>
        <v>Cond. de Seg.- Accidentes In itinere</v>
      </c>
      <c r="J183" s="54" t="s">
        <v>515</v>
      </c>
      <c r="Q183" s="183" t="str">
        <f t="shared" si="60"/>
        <v/>
      </c>
    </row>
    <row r="184" spans="7:17" x14ac:dyDescent="0.2">
      <c r="G184" s="55" t="str">
        <f>LISTA_PELIGROS!A36</f>
        <v>Cond. de Seg.- Mecánico: Sólidos</v>
      </c>
      <c r="J184" s="54" t="s">
        <v>516</v>
      </c>
      <c r="Q184" s="183" t="str">
        <f t="shared" si="60"/>
        <v/>
      </c>
    </row>
    <row r="185" spans="7:17" x14ac:dyDescent="0.2">
      <c r="G185" s="55" t="str">
        <f>LISTA_PELIGROS!A37</f>
        <v>Cond. de Seg.- Mecánico: Fluidos</v>
      </c>
      <c r="J185" s="54" t="s">
        <v>517</v>
      </c>
      <c r="Q185" s="183" t="str">
        <f t="shared" si="60"/>
        <v/>
      </c>
    </row>
    <row r="186" spans="7:17" x14ac:dyDescent="0.2">
      <c r="G186" s="55" t="str">
        <f>LISTA_PELIGROS!A38</f>
        <v>Cond. de Seg.- Eléctricos: Alta Tensión</v>
      </c>
      <c r="J186" s="54" t="s">
        <v>518</v>
      </c>
      <c r="Q186" s="183" t="str">
        <f t="shared" si="60"/>
        <v/>
      </c>
    </row>
    <row r="187" spans="7:17" x14ac:dyDescent="0.2">
      <c r="G187" s="55" t="str">
        <f>LISTA_PELIGROS!A39</f>
        <v>Cond. de Seg.- Eléctricos: Media Tensión</v>
      </c>
      <c r="J187" s="54" t="s">
        <v>519</v>
      </c>
      <c r="Q187" s="183" t="str">
        <f t="shared" si="60"/>
        <v/>
      </c>
    </row>
    <row r="188" spans="7:17" x14ac:dyDescent="0.2">
      <c r="G188" s="55" t="str">
        <f>LISTA_PELIGROS!A40</f>
        <v>Cond. de Seg.- Eléctricos: Baja Tensión</v>
      </c>
      <c r="J188" s="54" t="s">
        <v>520</v>
      </c>
      <c r="Q188" s="183" t="str">
        <f t="shared" si="60"/>
        <v/>
      </c>
    </row>
    <row r="189" spans="7:17" x14ac:dyDescent="0.2">
      <c r="G189" s="55" t="str">
        <f>LISTA_PELIGROS!A41</f>
        <v>Cond. de Seg.- Locativo: Sistemas y medios de almacenamiento.</v>
      </c>
      <c r="J189" s="54" t="s">
        <v>521</v>
      </c>
      <c r="Q189" s="183" t="str">
        <f t="shared" si="60"/>
        <v/>
      </c>
    </row>
    <row r="190" spans="7:17" x14ac:dyDescent="0.2">
      <c r="G190" s="55" t="str">
        <f>LISTA_PELIGROS!A42</f>
        <v>Cond. de Seg.- Locativo: Superficies de trabajo irregulares</v>
      </c>
      <c r="J190" s="54" t="s">
        <v>522</v>
      </c>
      <c r="Q190" s="183" t="str">
        <f t="shared" si="60"/>
        <v/>
      </c>
    </row>
    <row r="191" spans="7:17" x14ac:dyDescent="0.2">
      <c r="G191" s="55" t="str">
        <f>LISTA_PELIGROS!A43</f>
        <v>Cond. de Seg.- Locativo: Superficies de trabajo deslizantes.</v>
      </c>
      <c r="J191" s="54" t="s">
        <v>523</v>
      </c>
      <c r="Q191" s="183" t="str">
        <f t="shared" si="60"/>
        <v/>
      </c>
    </row>
    <row r="192" spans="7:17" x14ac:dyDescent="0.2">
      <c r="G192" s="55" t="str">
        <f>LISTA_PELIGROS!A44</f>
        <v>Cond. de Seg.- Locativo: Superficies de trabajo deslizantes.</v>
      </c>
      <c r="J192" s="54" t="s">
        <v>524</v>
      </c>
      <c r="Q192" s="183" t="str">
        <f t="shared" si="60"/>
        <v/>
      </c>
    </row>
    <row r="193" spans="7:17" x14ac:dyDescent="0.2">
      <c r="G193" s="55" t="str">
        <f>LISTA_PELIGROS!A45</f>
        <v>Cond. de Seg.- Locativo: Superficies de trabajo con cambios de nivel.</v>
      </c>
      <c r="J193" s="54" t="s">
        <v>525</v>
      </c>
      <c r="Q193" s="183" t="str">
        <f t="shared" si="60"/>
        <v/>
      </c>
    </row>
    <row r="194" spans="7:17" x14ac:dyDescent="0.2">
      <c r="G194" s="55" t="str">
        <f>LISTA_PELIGROS!A46</f>
        <v>Cond. de Seg.- Locativo: Condiciones de orden y Aseo.</v>
      </c>
      <c r="J194" s="54" t="s">
        <v>526</v>
      </c>
      <c r="Q194" s="183" t="str">
        <f t="shared" si="60"/>
        <v/>
      </c>
    </row>
    <row r="195" spans="7:17" x14ac:dyDescent="0.2">
      <c r="G195" s="55" t="str">
        <f>LISTA_PELIGROS!A47</f>
        <v>Cond. de Seg.- Tecnologico: Explosión</v>
      </c>
      <c r="J195" s="54" t="s">
        <v>527</v>
      </c>
      <c r="Q195" s="183" t="str">
        <f t="shared" si="60"/>
        <v/>
      </c>
    </row>
    <row r="196" spans="7:17" x14ac:dyDescent="0.2">
      <c r="G196" s="55" t="str">
        <f>LISTA_PELIGROS!A48</f>
        <v>Cond. de Seg.- Tecnologico: Incendio</v>
      </c>
      <c r="J196" s="54" t="s">
        <v>528</v>
      </c>
      <c r="Q196" s="183" t="str">
        <f t="shared" si="60"/>
        <v/>
      </c>
    </row>
    <row r="197" spans="7:17" x14ac:dyDescent="0.2">
      <c r="G197" s="55" t="str">
        <f>LISTA_PELIGROS!A50</f>
        <v>Cond. de Seg.- Tecnologico: Fugas y/o derrames</v>
      </c>
      <c r="J197" s="54" t="s">
        <v>529</v>
      </c>
      <c r="Q197" s="183" t="str">
        <f t="shared" si="60"/>
        <v/>
      </c>
    </row>
    <row r="198" spans="7:17" x14ac:dyDescent="0.2">
      <c r="G198" s="55" t="str">
        <f>LISTA_PELIGROS!A51</f>
        <v>Cond. de Seg.- Accidentes de Transito.</v>
      </c>
      <c r="J198" s="54" t="s">
        <v>530</v>
      </c>
      <c r="Q198" s="183" t="str">
        <f t="shared" si="60"/>
        <v/>
      </c>
    </row>
    <row r="199" spans="7:17" x14ac:dyDescent="0.2">
      <c r="G199" s="55" t="str">
        <f>LISTA_PELIGROS!A52</f>
        <v>Cond. de Seg.- Publicos: Robos</v>
      </c>
      <c r="J199" s="54" t="s">
        <v>531</v>
      </c>
      <c r="Q199" s="183" t="str">
        <f t="shared" si="60"/>
        <v/>
      </c>
    </row>
    <row r="200" spans="7:17" x14ac:dyDescent="0.2">
      <c r="G200" s="55" t="str">
        <f>LISTA_PELIGROS!A53</f>
        <v>Cond. de Seg.- Publicos: Atracos / Asaltos</v>
      </c>
      <c r="J200" s="54" t="s">
        <v>532</v>
      </c>
      <c r="Q200" s="183" t="str">
        <f t="shared" si="60"/>
        <v/>
      </c>
    </row>
    <row r="201" spans="7:17" x14ac:dyDescent="0.2">
      <c r="G201" s="55" t="str">
        <f>LISTA_PELIGROS!A54</f>
        <v>Cond. de Seg.- Publicos: Atentados de orden publico.</v>
      </c>
      <c r="J201" s="54" t="s">
        <v>533</v>
      </c>
      <c r="Q201" s="183" t="str">
        <f t="shared" si="60"/>
        <v/>
      </c>
    </row>
    <row r="202" spans="7:17" x14ac:dyDescent="0.2">
      <c r="G202" s="55" t="str">
        <f>LISTA_PELIGROS!A55</f>
        <v>Cond. de Seg.- Publicos: Secuestro / extorsión</v>
      </c>
      <c r="J202" s="54" t="s">
        <v>534</v>
      </c>
      <c r="Q202" s="183" t="str">
        <f t="shared" si="60"/>
        <v/>
      </c>
    </row>
    <row r="203" spans="7:17" x14ac:dyDescent="0.2">
      <c r="G203" s="55" t="str">
        <f>LISTA_PELIGROS!A56</f>
        <v>Cond. de Seg.- Trabajo en Alturas</v>
      </c>
      <c r="J203" s="54" t="s">
        <v>535</v>
      </c>
      <c r="Q203" s="183" t="str">
        <f t="shared" si="60"/>
        <v/>
      </c>
    </row>
    <row r="204" spans="7:17" x14ac:dyDescent="0.2">
      <c r="G204" s="55" t="str">
        <f>LISTA_PELIGROS!A57</f>
        <v>Cond. de Seg.- Trabajo en Espacios Confinados</v>
      </c>
      <c r="J204" s="54" t="s">
        <v>536</v>
      </c>
      <c r="Q204" s="183" t="str">
        <f t="shared" si="60"/>
        <v/>
      </c>
    </row>
    <row r="205" spans="7:17" x14ac:dyDescent="0.2">
      <c r="G205" s="55" t="str">
        <f>LISTA_PELIGROS!A58</f>
        <v>Cond. de Seg.- Trabajo en Excavaciones Profundas</v>
      </c>
      <c r="J205" s="54" t="s">
        <v>537</v>
      </c>
      <c r="Q205" s="183" t="str">
        <f t="shared" si="60"/>
        <v/>
      </c>
    </row>
    <row r="206" spans="7:17" x14ac:dyDescent="0.2">
      <c r="G206" s="55" t="str">
        <f>LISTA_PELIGROS!A59</f>
        <v>FENOMENOS NATURALES</v>
      </c>
      <c r="J206" s="54" t="s">
        <v>538</v>
      </c>
      <c r="Q206" s="183" t="str">
        <f t="shared" si="60"/>
        <v/>
      </c>
    </row>
    <row r="207" spans="7:17" x14ac:dyDescent="0.2">
      <c r="G207" s="55" t="str">
        <f>LISTA_PELIGROS!A60</f>
        <v>Fenomenos Naturales:  Sismos</v>
      </c>
      <c r="Q207" s="183" t="str">
        <f t="shared" si="60"/>
        <v/>
      </c>
    </row>
    <row r="208" spans="7:17" x14ac:dyDescent="0.2">
      <c r="G208" s="55" t="str">
        <f>LISTA_PELIGROS!A61</f>
        <v>Fenomenos Naturales:  Terremotos</v>
      </c>
      <c r="Q208" s="183" t="str">
        <f t="shared" si="60"/>
        <v/>
      </c>
    </row>
    <row r="209" spans="7:17" x14ac:dyDescent="0.2">
      <c r="G209" s="55" t="str">
        <f>LISTA_PELIGROS!A62</f>
        <v>Fenomenos Naturales:  Vendaval</v>
      </c>
      <c r="Q209" s="183" t="str">
        <f t="shared" si="60"/>
        <v/>
      </c>
    </row>
    <row r="210" spans="7:17" x14ac:dyDescent="0.2">
      <c r="G210" s="55" t="str">
        <f>LISTA_PELIGROS!A63</f>
        <v>Fenomenos Naturales:  Inundación</v>
      </c>
      <c r="Q210" s="183" t="str">
        <f t="shared" si="60"/>
        <v/>
      </c>
    </row>
    <row r="211" spans="7:17" x14ac:dyDescent="0.2">
      <c r="G211" s="55" t="str">
        <f>LISTA_PELIGROS!A64</f>
        <v>Fenomenos Naturales:  Derrumbe</v>
      </c>
      <c r="Q211" s="183" t="str">
        <f t="shared" si="60"/>
        <v/>
      </c>
    </row>
    <row r="212" spans="7:17" x14ac:dyDescent="0.2">
      <c r="G212" s="55" t="str">
        <f>LISTA_PELIGROS!A65</f>
        <v>Fenomenos Naturales:  Precipitaciones Lluvias y granizadas</v>
      </c>
      <c r="Q212" s="183" t="str">
        <f t="shared" si="60"/>
        <v/>
      </c>
    </row>
    <row r="213" spans="7:17" x14ac:dyDescent="0.2">
      <c r="G213" s="55" t="str">
        <f>LISTA_PELIGROS!A66</f>
        <v>Fenomenos Naturales:  Descargas Electricas (Rayos)</v>
      </c>
      <c r="Q213" s="183" t="str">
        <f t="shared" si="60"/>
        <v/>
      </c>
    </row>
    <row r="214" spans="7:17" x14ac:dyDescent="0.2">
      <c r="G214" s="55" t="str">
        <f>LISTA_PELIGROS!A67</f>
        <v>Fenomenos Naturales:  Erupción Volcanica</v>
      </c>
      <c r="Q214" s="183" t="str">
        <f t="shared" si="60"/>
        <v/>
      </c>
    </row>
    <row r="215" spans="7:17" x14ac:dyDescent="0.2">
      <c r="G215" s="55" t="str">
        <f>LISTA_PELIGROS!A68</f>
        <v>Fenomenos Naturales:  Maremoto</v>
      </c>
      <c r="Q215" s="183" t="str">
        <f t="shared" si="60"/>
        <v/>
      </c>
    </row>
    <row r="216" spans="7:17" x14ac:dyDescent="0.2">
      <c r="G216" s="55" t="str">
        <f>LISTA_PELIGROS!A69</f>
        <v>Fenomenos Naturales:  Huracanes</v>
      </c>
      <c r="Q216" s="183" t="str">
        <f t="shared" si="60"/>
        <v/>
      </c>
    </row>
    <row r="217" spans="7:17" x14ac:dyDescent="0.2">
      <c r="G217" s="55" t="str">
        <f>LISTA_PELIGROS!A70</f>
        <v>BIOLÓGICOS</v>
      </c>
      <c r="Q217" s="183" t="str">
        <f t="shared" si="60"/>
        <v/>
      </c>
    </row>
    <row r="218" spans="7:17" x14ac:dyDescent="0.2">
      <c r="G218" s="55" t="str">
        <f>LISTA_PELIGROS!A71</f>
        <v xml:space="preserve">Biológico: Virus y Bacterias </v>
      </c>
      <c r="Q218" s="183" t="str">
        <f t="shared" si="60"/>
        <v/>
      </c>
    </row>
    <row r="219" spans="7:17" x14ac:dyDescent="0.2">
      <c r="G219" s="55" t="str">
        <f>LISTA_PELIGROS!A73</f>
        <v>Biológico: Bacterias</v>
      </c>
      <c r="Q219" s="183" t="str">
        <f t="shared" si="60"/>
        <v/>
      </c>
    </row>
    <row r="220" spans="7:17" x14ac:dyDescent="0.2">
      <c r="G220" s="55" t="str">
        <f>LISTA_PELIGROS!A74</f>
        <v>Biológico: Hongos</v>
      </c>
      <c r="Q220" s="183" t="str">
        <f t="shared" si="60"/>
        <v/>
      </c>
    </row>
    <row r="221" spans="7:17" x14ac:dyDescent="0.2">
      <c r="G221" s="55" t="str">
        <f>LISTA_PELIGROS!A75</f>
        <v>Biológico:  Ricketsias</v>
      </c>
      <c r="Q221" s="183" t="str">
        <f t="shared" si="60"/>
        <v/>
      </c>
    </row>
    <row r="222" spans="7:17" x14ac:dyDescent="0.2">
      <c r="G222" s="55" t="str">
        <f>LISTA_PELIGROS!A76</f>
        <v>Biológico: Parasitos</v>
      </c>
      <c r="Q222" s="183" t="str">
        <f t="shared" si="60"/>
        <v/>
      </c>
    </row>
    <row r="223" spans="7:17" x14ac:dyDescent="0.2">
      <c r="G223" s="55" t="str">
        <f>LISTA_PELIGROS!A77</f>
        <v>Biológico: Picaduras</v>
      </c>
      <c r="Q223" s="183" t="str">
        <f t="shared" si="60"/>
        <v/>
      </c>
    </row>
    <row r="224" spans="7:17" x14ac:dyDescent="0.2">
      <c r="G224" s="55" t="str">
        <f>LISTA_PELIGROS!A78</f>
        <v>Biológico: Mordeduras</v>
      </c>
      <c r="Q224" s="183" t="str">
        <f t="shared" si="60"/>
        <v/>
      </c>
    </row>
    <row r="225" spans="7:17" x14ac:dyDescent="0.2">
      <c r="G225" s="55" t="str">
        <f>LISTA_PELIGROS!A79</f>
        <v>Biológico: Fluidos y/o Excrementos</v>
      </c>
      <c r="Q225" s="183" t="str">
        <f t="shared" si="60"/>
        <v/>
      </c>
    </row>
    <row r="226" spans="7:17" x14ac:dyDescent="0.2">
      <c r="G226" s="55" t="str">
        <f>LISTA_PELIGROS!A80</f>
        <v>BIOMECANICOS</v>
      </c>
      <c r="Q226" s="183" t="str">
        <f t="shared" si="60"/>
        <v/>
      </c>
    </row>
    <row r="227" spans="7:17" x14ac:dyDescent="0.2">
      <c r="G227" s="55" t="str">
        <f>LISTA_PELIGROS!A81</f>
        <v>Biomecanico: Postura Prolongada de pie</v>
      </c>
      <c r="Q227" s="183" t="str">
        <f t="shared" si="60"/>
        <v/>
      </c>
    </row>
    <row r="228" spans="7:17" x14ac:dyDescent="0.2">
      <c r="G228" s="55" t="str">
        <f>LISTA_PELIGROS!A83</f>
        <v>Biomecanico: Postura Mantenida</v>
      </c>
      <c r="Q228" s="183" t="str">
        <f t="shared" si="60"/>
        <v/>
      </c>
    </row>
    <row r="229" spans="7:17" x14ac:dyDescent="0.2">
      <c r="G229" s="55" t="str">
        <f>LISTA_PELIGROS!A84</f>
        <v>Biomecanico: Postura Forzada</v>
      </c>
      <c r="Q229" s="183" t="str">
        <f t="shared" si="60"/>
        <v/>
      </c>
    </row>
    <row r="230" spans="7:17" x14ac:dyDescent="0.2">
      <c r="G230" s="55" t="str">
        <f>LISTA_PELIGROS!A85</f>
        <v>Biomecanico: Postura Antigravitacional</v>
      </c>
      <c r="Q230" s="183" t="str">
        <f t="shared" si="60"/>
        <v/>
      </c>
    </row>
    <row r="231" spans="7:17" x14ac:dyDescent="0.2">
      <c r="G231" s="55" t="str">
        <f>LISTA_PELIGROS!A86</f>
        <v>Biomecanico: Esfuerzo</v>
      </c>
      <c r="Q231" s="183" t="str">
        <f t="shared" si="60"/>
        <v/>
      </c>
    </row>
    <row r="232" spans="7:17" x14ac:dyDescent="0.2">
      <c r="G232" s="55" t="str">
        <f>LISTA_PELIGROS!A87</f>
        <v>Biomecanico: Movimientos Repetitivos</v>
      </c>
      <c r="Q232" s="183" t="str">
        <f t="shared" si="60"/>
        <v/>
      </c>
    </row>
    <row r="233" spans="7:17" x14ac:dyDescent="0.2">
      <c r="G233" s="55" t="str">
        <f>LISTA_PELIGROS!A88</f>
        <v xml:space="preserve">Biomecanico: Manipulación manual de cargas </v>
      </c>
      <c r="Q233" s="183" t="str">
        <f t="shared" si="60"/>
        <v/>
      </c>
    </row>
    <row r="234" spans="7:17" x14ac:dyDescent="0.2">
      <c r="G234" s="55" t="str">
        <f>LISTA_PELIGROS!A89</f>
        <v>PSICOSOCIAL:</v>
      </c>
      <c r="Q234" s="183" t="str">
        <f t="shared" si="60"/>
        <v/>
      </c>
    </row>
    <row r="235" spans="7:17" x14ac:dyDescent="0.2">
      <c r="G235" s="55" t="str">
        <f>LISTA_PELIGROS!A90</f>
        <v>Psicosocial: Gestión organizacional (estilo de mando, pago contratación, participación, inducción y capacitación, bienestar social, evaluación de desempeño, manejo de cambios).</v>
      </c>
      <c r="Q235" s="183" t="str">
        <f t="shared" si="60"/>
        <v/>
      </c>
    </row>
    <row r="236" spans="7:17" x14ac:dyDescent="0.2">
      <c r="G236" s="55" t="str">
        <f>LISTA_PELIGROS!A91</f>
        <v>Psicosocial: Caracterista de la organización de trabajo (comunicación, tecnologia,organización del trabajo, demandas cualitativas y cuantitativas de la labor.</v>
      </c>
      <c r="Q236" s="183" t="str">
        <f t="shared" si="60"/>
        <v/>
      </c>
    </row>
    <row r="237" spans="7:17" x14ac:dyDescent="0.2">
      <c r="G237" s="55" t="str">
        <f>LISTA_PELIGROS!A92</f>
        <v>Psicosocial: Condiciones de la tarea (Carga mental, contenido de la tarea, demandas emocionales, sistemas de control, definicion de roles, monotonía, etc).</v>
      </c>
      <c r="Q237" s="183" t="str">
        <f t="shared" si="60"/>
        <v/>
      </c>
    </row>
    <row r="238" spans="7:17" x14ac:dyDescent="0.2">
      <c r="G238" s="55" t="str">
        <f>LISTA_PELIGROS!A93</f>
        <v>Psicosocial:Interfase persona - tarea (Atenciòn de publico, Conocimiento habilidades en relación con la demanda de la tarea, iniciativa, autonomía y reconocimiento, identificación de la persona con lapersona y la organización).</v>
      </c>
      <c r="Q238" s="183" t="str">
        <f t="shared" si="60"/>
        <v/>
      </c>
    </row>
    <row r="239" spans="7:17" x14ac:dyDescent="0.2">
      <c r="G239" s="55" t="str">
        <f>LISTA_PELIGROS!A94</f>
        <v>Psicosocial: Jornadas de trabajo , (pausas, trabajo nocturno, rotación, horas extras, descansos).</v>
      </c>
      <c r="Q239" s="183" t="str">
        <f t="shared" si="60"/>
        <v/>
      </c>
    </row>
    <row r="240" spans="7:17" x14ac:dyDescent="0.2">
      <c r="G240" s="55" t="str">
        <f>LISTA_PELIGROS!A95</f>
        <v>Psicosocial: Atención de Público</v>
      </c>
      <c r="Q240" s="183" t="str">
        <f t="shared" si="60"/>
        <v/>
      </c>
    </row>
    <row r="241" spans="7:17" x14ac:dyDescent="0.2">
      <c r="G241" s="55">
        <f>LISTA_PELIGROS!A96</f>
        <v>0</v>
      </c>
      <c r="Q241" s="183" t="str">
        <f t="shared" si="60"/>
        <v/>
      </c>
    </row>
    <row r="242" spans="7:17" x14ac:dyDescent="0.2">
      <c r="G242" s="55">
        <f>LISTA_PELIGROS!A97</f>
        <v>0</v>
      </c>
      <c r="Q242" s="183" t="str">
        <f t="shared" ref="Q242:Q288" si="61">IF(P242="","",IF(P242="BAJO",0,IF(P242="MEDIO",2,IF(P242="ALTO",6,IF(P242="MUY ALTO",10,)))))</f>
        <v/>
      </c>
    </row>
    <row r="243" spans="7:17" x14ac:dyDescent="0.2">
      <c r="G243" s="55">
        <f>LISTA_PELIGROS!A98</f>
        <v>0</v>
      </c>
      <c r="Q243" s="183" t="str">
        <f t="shared" si="61"/>
        <v/>
      </c>
    </row>
    <row r="244" spans="7:17" x14ac:dyDescent="0.2">
      <c r="G244" s="55">
        <f>LISTA_PELIGROS!A99</f>
        <v>0</v>
      </c>
      <c r="Q244" s="183" t="str">
        <f t="shared" si="61"/>
        <v/>
      </c>
    </row>
    <row r="245" spans="7:17" x14ac:dyDescent="0.2">
      <c r="G245" s="55">
        <f>LISTA_PELIGROS!A100</f>
        <v>0</v>
      </c>
      <c r="Q245" s="183" t="str">
        <f t="shared" si="61"/>
        <v/>
      </c>
    </row>
    <row r="246" spans="7:17" x14ac:dyDescent="0.2">
      <c r="G246" s="55">
        <f>LISTA_PELIGROS!A101</f>
        <v>0</v>
      </c>
      <c r="Q246" s="183" t="str">
        <f t="shared" si="61"/>
        <v/>
      </c>
    </row>
    <row r="247" spans="7:17" x14ac:dyDescent="0.2">
      <c r="G247" s="55">
        <f>LISTA_PELIGROS!A102</f>
        <v>0</v>
      </c>
      <c r="Q247" s="183" t="str">
        <f t="shared" si="61"/>
        <v/>
      </c>
    </row>
    <row r="248" spans="7:17" x14ac:dyDescent="0.2">
      <c r="G248" s="55">
        <f>LISTA_PELIGROS!A103</f>
        <v>0</v>
      </c>
      <c r="Q248" s="183" t="str">
        <f t="shared" si="61"/>
        <v/>
      </c>
    </row>
    <row r="249" spans="7:17" x14ac:dyDescent="0.2">
      <c r="G249" s="55">
        <f>LISTA_PELIGROS!A104</f>
        <v>0</v>
      </c>
      <c r="Q249" s="183" t="str">
        <f t="shared" si="61"/>
        <v/>
      </c>
    </row>
    <row r="250" spans="7:17" x14ac:dyDescent="0.2">
      <c r="G250" s="55">
        <f>LISTA_PELIGROS!A105</f>
        <v>0</v>
      </c>
      <c r="Q250" s="183" t="str">
        <f t="shared" si="61"/>
        <v/>
      </c>
    </row>
    <row r="251" spans="7:17" x14ac:dyDescent="0.2">
      <c r="G251" s="55">
        <f>LISTA_PELIGROS!A106</f>
        <v>0</v>
      </c>
      <c r="Q251" s="183" t="str">
        <f t="shared" si="61"/>
        <v/>
      </c>
    </row>
    <row r="252" spans="7:17" x14ac:dyDescent="0.2">
      <c r="Q252" s="183" t="str">
        <f t="shared" si="61"/>
        <v/>
      </c>
    </row>
    <row r="253" spans="7:17" x14ac:dyDescent="0.2">
      <c r="Q253" s="183" t="str">
        <f t="shared" si="61"/>
        <v/>
      </c>
    </row>
    <row r="254" spans="7:17" x14ac:dyDescent="0.2">
      <c r="Q254" s="183" t="str">
        <f t="shared" si="61"/>
        <v/>
      </c>
    </row>
    <row r="255" spans="7:17" x14ac:dyDescent="0.2">
      <c r="Q255" s="183" t="str">
        <f t="shared" si="61"/>
        <v/>
      </c>
    </row>
    <row r="256" spans="7:17" x14ac:dyDescent="0.2">
      <c r="Q256" s="183" t="str">
        <f t="shared" si="61"/>
        <v/>
      </c>
    </row>
    <row r="257" spans="17:17" x14ac:dyDescent="0.2">
      <c r="Q257" s="183" t="str">
        <f t="shared" si="61"/>
        <v/>
      </c>
    </row>
    <row r="258" spans="17:17" x14ac:dyDescent="0.2">
      <c r="Q258" s="183" t="str">
        <f t="shared" si="61"/>
        <v/>
      </c>
    </row>
    <row r="259" spans="17:17" x14ac:dyDescent="0.2">
      <c r="Q259" s="183" t="str">
        <f t="shared" si="61"/>
        <v/>
      </c>
    </row>
    <row r="260" spans="17:17" x14ac:dyDescent="0.2">
      <c r="Q260" s="183" t="str">
        <f t="shared" si="61"/>
        <v/>
      </c>
    </row>
    <row r="261" spans="17:17" x14ac:dyDescent="0.2">
      <c r="Q261" s="183" t="str">
        <f t="shared" si="61"/>
        <v/>
      </c>
    </row>
    <row r="262" spans="17:17" x14ac:dyDescent="0.2">
      <c r="Q262" s="183" t="str">
        <f t="shared" si="61"/>
        <v/>
      </c>
    </row>
    <row r="263" spans="17:17" x14ac:dyDescent="0.2">
      <c r="Q263" s="183" t="str">
        <f t="shared" si="61"/>
        <v/>
      </c>
    </row>
    <row r="264" spans="17:17" x14ac:dyDescent="0.2">
      <c r="Q264" s="183" t="str">
        <f t="shared" si="61"/>
        <v/>
      </c>
    </row>
    <row r="265" spans="17:17" x14ac:dyDescent="0.2">
      <c r="Q265" s="183" t="str">
        <f t="shared" si="61"/>
        <v/>
      </c>
    </row>
    <row r="266" spans="17:17" x14ac:dyDescent="0.2">
      <c r="Q266" s="183" t="str">
        <f t="shared" si="61"/>
        <v/>
      </c>
    </row>
    <row r="267" spans="17:17" x14ac:dyDescent="0.2">
      <c r="Q267" s="183" t="str">
        <f t="shared" si="61"/>
        <v/>
      </c>
    </row>
    <row r="268" spans="17:17" x14ac:dyDescent="0.2">
      <c r="Q268" s="183" t="str">
        <f t="shared" si="61"/>
        <v/>
      </c>
    </row>
    <row r="269" spans="17:17" x14ac:dyDescent="0.2">
      <c r="Q269" s="183" t="str">
        <f t="shared" si="61"/>
        <v/>
      </c>
    </row>
    <row r="270" spans="17:17" x14ac:dyDescent="0.2">
      <c r="Q270" s="183" t="str">
        <f t="shared" si="61"/>
        <v/>
      </c>
    </row>
    <row r="271" spans="17:17" x14ac:dyDescent="0.2">
      <c r="Q271" s="183" t="str">
        <f t="shared" si="61"/>
        <v/>
      </c>
    </row>
    <row r="272" spans="17:17" x14ac:dyDescent="0.2">
      <c r="Q272" s="183" t="str">
        <f t="shared" si="61"/>
        <v/>
      </c>
    </row>
    <row r="273" spans="17:17" x14ac:dyDescent="0.2">
      <c r="Q273" s="183" t="str">
        <f t="shared" si="61"/>
        <v/>
      </c>
    </row>
    <row r="274" spans="17:17" x14ac:dyDescent="0.2">
      <c r="Q274" s="183" t="str">
        <f t="shared" si="61"/>
        <v/>
      </c>
    </row>
    <row r="275" spans="17:17" x14ac:dyDescent="0.2">
      <c r="Q275" s="183" t="str">
        <f t="shared" si="61"/>
        <v/>
      </c>
    </row>
    <row r="276" spans="17:17" x14ac:dyDescent="0.2">
      <c r="Q276" s="183" t="str">
        <f t="shared" si="61"/>
        <v/>
      </c>
    </row>
    <row r="277" spans="17:17" x14ac:dyDescent="0.2">
      <c r="Q277" s="183" t="str">
        <f t="shared" si="61"/>
        <v/>
      </c>
    </row>
    <row r="278" spans="17:17" x14ac:dyDescent="0.2">
      <c r="Q278" s="183" t="str">
        <f t="shared" si="61"/>
        <v/>
      </c>
    </row>
    <row r="279" spans="17:17" x14ac:dyDescent="0.2">
      <c r="Q279" s="183" t="str">
        <f t="shared" si="61"/>
        <v/>
      </c>
    </row>
    <row r="280" spans="17:17" x14ac:dyDescent="0.2">
      <c r="Q280" s="183" t="str">
        <f t="shared" si="61"/>
        <v/>
      </c>
    </row>
    <row r="281" spans="17:17" x14ac:dyDescent="0.2">
      <c r="Q281" s="183" t="str">
        <f t="shared" si="61"/>
        <v/>
      </c>
    </row>
    <row r="282" spans="17:17" x14ac:dyDescent="0.2">
      <c r="Q282" s="183" t="str">
        <f t="shared" si="61"/>
        <v/>
      </c>
    </row>
    <row r="283" spans="17:17" x14ac:dyDescent="0.2">
      <c r="Q283" s="183" t="str">
        <f t="shared" si="61"/>
        <v/>
      </c>
    </row>
    <row r="284" spans="17:17" x14ac:dyDescent="0.2">
      <c r="Q284" s="183" t="str">
        <f t="shared" si="61"/>
        <v/>
      </c>
    </row>
    <row r="285" spans="17:17" x14ac:dyDescent="0.2">
      <c r="Q285" s="183" t="str">
        <f t="shared" si="61"/>
        <v/>
      </c>
    </row>
    <row r="286" spans="17:17" x14ac:dyDescent="0.2">
      <c r="Q286" s="183" t="str">
        <f t="shared" si="61"/>
        <v/>
      </c>
    </row>
    <row r="287" spans="17:17" x14ac:dyDescent="0.2">
      <c r="Q287" s="183" t="str">
        <f t="shared" si="61"/>
        <v/>
      </c>
    </row>
    <row r="288" spans="17:17" x14ac:dyDescent="0.2">
      <c r="Q288" s="183" t="str">
        <f t="shared" si="61"/>
        <v/>
      </c>
    </row>
    <row r="306" spans="1:5" x14ac:dyDescent="0.2">
      <c r="A306" s="94" t="s">
        <v>539</v>
      </c>
      <c r="E306" s="95" t="str">
        <f>LISTA_PELIGROS!A95</f>
        <v>Psicosocial: Atención de Público</v>
      </c>
    </row>
    <row r="307" spans="1:5" x14ac:dyDescent="0.2">
      <c r="E307" s="95">
        <f>LISTA_PELIGROS!A96</f>
        <v>0</v>
      </c>
    </row>
    <row r="308" spans="1:5" x14ac:dyDescent="0.2">
      <c r="E308" s="95">
        <f>LISTA_PELIGROS!A97</f>
        <v>0</v>
      </c>
    </row>
    <row r="309" spans="1:5" x14ac:dyDescent="0.2">
      <c r="E309" s="95">
        <f>LISTA_PELIGROS!A98</f>
        <v>0</v>
      </c>
    </row>
    <row r="310" spans="1:5" x14ac:dyDescent="0.2">
      <c r="E310" s="95">
        <f>LISTA_PELIGROS!A99</f>
        <v>0</v>
      </c>
    </row>
    <row r="311" spans="1:5" x14ac:dyDescent="0.2">
      <c r="E311" s="95">
        <f>LISTA_PELIGROS!A100</f>
        <v>0</v>
      </c>
    </row>
    <row r="312" spans="1:5" x14ac:dyDescent="0.2">
      <c r="E312" s="95">
        <f>LISTA_PELIGROS!A101</f>
        <v>0</v>
      </c>
    </row>
    <row r="313" spans="1:5" x14ac:dyDescent="0.2">
      <c r="E313" s="95">
        <f>LISTA_PELIGROS!A102</f>
        <v>0</v>
      </c>
    </row>
    <row r="314" spans="1:5" x14ac:dyDescent="0.2">
      <c r="E314" s="95">
        <f>LISTA_PELIGROS!A103</f>
        <v>0</v>
      </c>
    </row>
    <row r="315" spans="1:5" x14ac:dyDescent="0.2">
      <c r="E315" s="95">
        <f>LISTA_PELIGROS!A104</f>
        <v>0</v>
      </c>
    </row>
    <row r="316" spans="1:5" x14ac:dyDescent="0.2">
      <c r="E316" s="95">
        <f>LISTA_PELIGROS!A105</f>
        <v>0</v>
      </c>
    </row>
    <row r="317" spans="1:5" x14ac:dyDescent="0.2">
      <c r="E317" s="95">
        <f>LISTA_PELIGROS!A106</f>
        <v>0</v>
      </c>
    </row>
    <row r="318" spans="1:5" x14ac:dyDescent="0.2">
      <c r="E318" s="95">
        <f>LISTA_PELIGROS!A107</f>
        <v>0</v>
      </c>
    </row>
    <row r="319" spans="1:5" x14ac:dyDescent="0.2">
      <c r="E319" s="95">
        <f>LISTA_PELIGROS!A108</f>
        <v>0</v>
      </c>
    </row>
    <row r="320" spans="1:5" x14ac:dyDescent="0.2">
      <c r="E320" s="95">
        <f>LISTA_PELIGROS!A109</f>
        <v>0</v>
      </c>
    </row>
    <row r="321" spans="5:5" x14ac:dyDescent="0.2">
      <c r="E321" s="95">
        <f>LISTA_PELIGROS!A110</f>
        <v>0</v>
      </c>
    </row>
    <row r="322" spans="5:5" x14ac:dyDescent="0.2">
      <c r="E322" s="95">
        <f>LISTA_PELIGROS!A111</f>
        <v>0</v>
      </c>
    </row>
    <row r="323" spans="5:5" x14ac:dyDescent="0.2">
      <c r="E323" s="95">
        <f>LISTA_PELIGROS!A112</f>
        <v>0</v>
      </c>
    </row>
    <row r="324" spans="5:5" x14ac:dyDescent="0.2">
      <c r="E324" s="95">
        <f>LISTA_PELIGROS!A113</f>
        <v>0</v>
      </c>
    </row>
    <row r="325" spans="5:5" x14ac:dyDescent="0.2">
      <c r="E325" s="95">
        <f>LISTA_PELIGROS!A114</f>
        <v>0</v>
      </c>
    </row>
    <row r="326" spans="5:5" x14ac:dyDescent="0.2">
      <c r="E326" s="95">
        <f>LISTA_PELIGROS!A115</f>
        <v>0</v>
      </c>
    </row>
    <row r="327" spans="5:5" x14ac:dyDescent="0.2">
      <c r="E327" s="95">
        <f>LISTA_PELIGROS!A116</f>
        <v>0</v>
      </c>
    </row>
    <row r="328" spans="5:5" x14ac:dyDescent="0.2">
      <c r="E328" s="95">
        <f>LISTA_PELIGROS!A117</f>
        <v>0</v>
      </c>
    </row>
    <row r="329" spans="5:5" x14ac:dyDescent="0.2">
      <c r="E329" s="95">
        <f>LISTA_PELIGROS!A118</f>
        <v>0</v>
      </c>
    </row>
    <row r="330" spans="5:5" x14ac:dyDescent="0.2">
      <c r="E330" s="95">
        <f>LISTA_PELIGROS!A119</f>
        <v>0</v>
      </c>
    </row>
    <row r="331" spans="5:5" x14ac:dyDescent="0.2">
      <c r="E331" s="95">
        <f>LISTA_PELIGROS!A120</f>
        <v>0</v>
      </c>
    </row>
    <row r="332" spans="5:5" x14ac:dyDescent="0.2">
      <c r="E332" s="95">
        <f>LISTA_PELIGROS!A121</f>
        <v>0</v>
      </c>
    </row>
    <row r="333" spans="5:5" x14ac:dyDescent="0.2">
      <c r="E333" s="95">
        <f>LISTA_PELIGROS!A122</f>
        <v>0</v>
      </c>
    </row>
    <row r="334" spans="5:5" x14ac:dyDescent="0.2">
      <c r="E334" s="95">
        <f>LISTA_PELIGROS!A123</f>
        <v>0</v>
      </c>
    </row>
    <row r="335" spans="5:5" x14ac:dyDescent="0.2">
      <c r="E335" s="95">
        <f>LISTA_PELIGROS!A124</f>
        <v>0</v>
      </c>
    </row>
    <row r="336" spans="5:5" x14ac:dyDescent="0.2">
      <c r="E336" s="95">
        <f>LISTA_PELIGROS!A125</f>
        <v>0</v>
      </c>
    </row>
    <row r="337" spans="5:5" x14ac:dyDescent="0.2">
      <c r="E337" s="95">
        <f>LISTA_PELIGROS!A126</f>
        <v>0</v>
      </c>
    </row>
    <row r="338" spans="5:5" x14ac:dyDescent="0.2">
      <c r="E338" s="95">
        <f>LISTA_PELIGROS!A127</f>
        <v>0</v>
      </c>
    </row>
    <row r="339" spans="5:5" x14ac:dyDescent="0.2">
      <c r="E339" s="95">
        <f>LISTA_PELIGROS!A128</f>
        <v>0</v>
      </c>
    </row>
    <row r="340" spans="5:5" x14ac:dyDescent="0.2">
      <c r="E340" s="95">
        <f>LISTA_PELIGROS!A129</f>
        <v>0</v>
      </c>
    </row>
    <row r="341" spans="5:5" x14ac:dyDescent="0.2">
      <c r="E341" s="95">
        <f>LISTA_PELIGROS!A130</f>
        <v>0</v>
      </c>
    </row>
    <row r="342" spans="5:5" x14ac:dyDescent="0.2">
      <c r="E342" s="95">
        <f>LISTA_PELIGROS!A131</f>
        <v>0</v>
      </c>
    </row>
    <row r="343" spans="5:5" x14ac:dyDescent="0.2">
      <c r="E343" s="95">
        <f>LISTA_PELIGROS!A132</f>
        <v>0</v>
      </c>
    </row>
    <row r="344" spans="5:5" x14ac:dyDescent="0.2">
      <c r="E344" s="95">
        <f>LISTA_PELIGROS!A133</f>
        <v>0</v>
      </c>
    </row>
    <row r="345" spans="5:5" x14ac:dyDescent="0.2">
      <c r="E345" s="95">
        <f>LISTA_PELIGROS!A134</f>
        <v>0</v>
      </c>
    </row>
    <row r="346" spans="5:5" x14ac:dyDescent="0.2">
      <c r="E346" s="95">
        <f>LISTA_PELIGROS!A135</f>
        <v>0</v>
      </c>
    </row>
    <row r="347" spans="5:5" x14ac:dyDescent="0.2">
      <c r="E347" s="95">
        <f>LISTA_PELIGROS!A136</f>
        <v>0</v>
      </c>
    </row>
    <row r="348" spans="5:5" x14ac:dyDescent="0.2">
      <c r="E348" s="95">
        <f>LISTA_PELIGROS!A137</f>
        <v>0</v>
      </c>
    </row>
    <row r="349" spans="5:5" x14ac:dyDescent="0.2">
      <c r="E349" s="95">
        <f>LISTA_PELIGROS!A138</f>
        <v>0</v>
      </c>
    </row>
    <row r="350" spans="5:5" x14ac:dyDescent="0.2">
      <c r="E350" s="95">
        <f>LISTA_PELIGROS!A139</f>
        <v>0</v>
      </c>
    </row>
    <row r="351" spans="5:5" x14ac:dyDescent="0.2">
      <c r="E351" s="95">
        <f>LISTA_PELIGROS!A140</f>
        <v>0</v>
      </c>
    </row>
    <row r="352" spans="5:5" x14ac:dyDescent="0.2">
      <c r="E352" s="95">
        <f>LISTA_PELIGROS!A141</f>
        <v>0</v>
      </c>
    </row>
  </sheetData>
  <protectedRanges>
    <protectedRange sqref="A1:C3" name="Rango7"/>
    <protectedRange sqref="F4 N4 W4 AB4" name="Rango6"/>
    <protectedRange sqref="F22:P148 F21 E68 AO7:AO148 A7:D148 F7:P20" name="Rango2"/>
    <protectedRange sqref="R22:R148 AQ7:AQ148 R7:R20" name="Rango3"/>
    <protectedRange sqref="V22:V148 AU7:AU148 V7:V20" name="Rango4"/>
    <protectedRange sqref="AN7:AN148 BA7:BI148" name="Rango5"/>
    <protectedRange sqref="AN7:AO148" name="Rango8"/>
    <protectedRange sqref="AU7:AU148 AQ7:AQ148 AO7:AO148" name="Rango9"/>
    <protectedRange sqref="AF22:AF148 AF7:AF20" name="Rango10_2"/>
    <protectedRange sqref="AF7:AM8 AB7:AD17 AB18:AM23 AB24:AD28 AB29:AK29 AB30:AD31 AB32:AK32 AE24:AM32 AB33:AM40 AB41:AD44 AB45:AK45 AE41:AM45 AB46:AM148 AE9:AM17" name="Rango5_2"/>
  </protectedRanges>
  <mergeCells count="158">
    <mergeCell ref="AL140:AM140"/>
    <mergeCell ref="AL141:AM141"/>
    <mergeCell ref="AL142:AM142"/>
    <mergeCell ref="P153:P154"/>
    <mergeCell ref="E7:E17"/>
    <mergeCell ref="D7:D17"/>
    <mergeCell ref="B7:B17"/>
    <mergeCell ref="AL143:AM143"/>
    <mergeCell ref="AL144:AM144"/>
    <mergeCell ref="AL145:AM145"/>
    <mergeCell ref="AL146:AM146"/>
    <mergeCell ref="AL147:AM147"/>
    <mergeCell ref="AL148:AM148"/>
    <mergeCell ref="AL131:AM131"/>
    <mergeCell ref="AL132:AM132"/>
    <mergeCell ref="AL133:AM133"/>
    <mergeCell ref="AL134:AM134"/>
    <mergeCell ref="AL135:AM135"/>
    <mergeCell ref="AL136:AM136"/>
    <mergeCell ref="AL137:AM137"/>
    <mergeCell ref="AL138:AM138"/>
    <mergeCell ref="AL139:AM139"/>
    <mergeCell ref="AL122:AM122"/>
    <mergeCell ref="AL123:AM123"/>
    <mergeCell ref="AL124:AM124"/>
    <mergeCell ref="AL125:AM125"/>
    <mergeCell ref="AL126:AM126"/>
    <mergeCell ref="AL127:AM127"/>
    <mergeCell ref="AL128:AM128"/>
    <mergeCell ref="AL129:AM129"/>
    <mergeCell ref="AL130:AM130"/>
    <mergeCell ref="AL113:AM113"/>
    <mergeCell ref="AL114:AM114"/>
    <mergeCell ref="AL115:AM115"/>
    <mergeCell ref="AL116:AM116"/>
    <mergeCell ref="AL117:AM117"/>
    <mergeCell ref="AL118:AM118"/>
    <mergeCell ref="AL119:AM119"/>
    <mergeCell ref="AL120:AM120"/>
    <mergeCell ref="AL121:AM121"/>
    <mergeCell ref="AL104:AM104"/>
    <mergeCell ref="AL105:AM105"/>
    <mergeCell ref="AL106:AM106"/>
    <mergeCell ref="AL107:AM107"/>
    <mergeCell ref="AL108:AM108"/>
    <mergeCell ref="AL109:AM109"/>
    <mergeCell ref="AL110:AM110"/>
    <mergeCell ref="AL111:AM111"/>
    <mergeCell ref="AL112:AM112"/>
    <mergeCell ref="AL95:AM95"/>
    <mergeCell ref="AL96:AM96"/>
    <mergeCell ref="AL97:AM97"/>
    <mergeCell ref="AL98:AM98"/>
    <mergeCell ref="AL99:AM99"/>
    <mergeCell ref="AL100:AM100"/>
    <mergeCell ref="AL101:AM101"/>
    <mergeCell ref="AL102:AM102"/>
    <mergeCell ref="AL103:AM103"/>
    <mergeCell ref="AL86:AM86"/>
    <mergeCell ref="AL87:AM87"/>
    <mergeCell ref="AL88:AM88"/>
    <mergeCell ref="AL89:AM89"/>
    <mergeCell ref="AL90:AM90"/>
    <mergeCell ref="AL91:AM91"/>
    <mergeCell ref="AL92:AM92"/>
    <mergeCell ref="AL93:AM93"/>
    <mergeCell ref="AL94:AM94"/>
    <mergeCell ref="AL77:AM77"/>
    <mergeCell ref="AL78:AM78"/>
    <mergeCell ref="AL79:AM79"/>
    <mergeCell ref="AL80:AM80"/>
    <mergeCell ref="AL81:AM81"/>
    <mergeCell ref="AL82:AM82"/>
    <mergeCell ref="AL83:AM83"/>
    <mergeCell ref="AL84:AM84"/>
    <mergeCell ref="AL85:AM85"/>
    <mergeCell ref="AL68:AM68"/>
    <mergeCell ref="AL69:AM69"/>
    <mergeCell ref="AL70:AM70"/>
    <mergeCell ref="AL71:AM71"/>
    <mergeCell ref="AL72:AM72"/>
    <mergeCell ref="AL73:AM73"/>
    <mergeCell ref="AL74:AM74"/>
    <mergeCell ref="AL75:AM75"/>
    <mergeCell ref="AL76:AM76"/>
    <mergeCell ref="B52:B57"/>
    <mergeCell ref="D52:D57"/>
    <mergeCell ref="E52:E57"/>
    <mergeCell ref="B58:B65"/>
    <mergeCell ref="D58:D65"/>
    <mergeCell ref="E58:E65"/>
    <mergeCell ref="B66:B67"/>
    <mergeCell ref="D66:D67"/>
    <mergeCell ref="E66:E67"/>
    <mergeCell ref="B35:B40"/>
    <mergeCell ref="D35:D40"/>
    <mergeCell ref="E35:E40"/>
    <mergeCell ref="B41:B47"/>
    <mergeCell ref="D41:D47"/>
    <mergeCell ref="E41:E47"/>
    <mergeCell ref="B48:B51"/>
    <mergeCell ref="D48:D51"/>
    <mergeCell ref="E48:E51"/>
    <mergeCell ref="B24:B29"/>
    <mergeCell ref="D24:D29"/>
    <mergeCell ref="E24:E29"/>
    <mergeCell ref="AL24:AM24"/>
    <mergeCell ref="AL25:AM25"/>
    <mergeCell ref="AL26:AM26"/>
    <mergeCell ref="AL27:AM27"/>
    <mergeCell ref="AL29:AM29"/>
    <mergeCell ref="B30:B34"/>
    <mergeCell ref="D30:D34"/>
    <mergeCell ref="E30:E34"/>
    <mergeCell ref="AL30:AM30"/>
    <mergeCell ref="AL15:AM15"/>
    <mergeCell ref="AL17:AM17"/>
    <mergeCell ref="B18:B23"/>
    <mergeCell ref="D18:D23"/>
    <mergeCell ref="E18:E23"/>
    <mergeCell ref="AL18:AM18"/>
    <mergeCell ref="AL19:AM19"/>
    <mergeCell ref="AL20:AM20"/>
    <mergeCell ref="AL21:AM21"/>
    <mergeCell ref="AL22:AM22"/>
    <mergeCell ref="AL23:AM23"/>
    <mergeCell ref="AL6:AM6"/>
    <mergeCell ref="AL7:AM7"/>
    <mergeCell ref="AL9:AM9"/>
    <mergeCell ref="AL10:AM10"/>
    <mergeCell ref="AL11:AM11"/>
    <mergeCell ref="AL12:AM12"/>
    <mergeCell ref="AL13:AM13"/>
    <mergeCell ref="BL13:BL14"/>
    <mergeCell ref="AL14:AM14"/>
    <mergeCell ref="AO4:AZ4"/>
    <mergeCell ref="A5:E5"/>
    <mergeCell ref="G5:J5"/>
    <mergeCell ref="K5:L5"/>
    <mergeCell ref="M5:O5"/>
    <mergeCell ref="P5:Y5"/>
    <mergeCell ref="AB5:AF5"/>
    <mergeCell ref="AG5:AK5"/>
    <mergeCell ref="AL5:AN5"/>
    <mergeCell ref="AO5:AY5"/>
    <mergeCell ref="A1:F3"/>
    <mergeCell ref="G1:AH3"/>
    <mergeCell ref="AI1:AK1"/>
    <mergeCell ref="AL1:AM3"/>
    <mergeCell ref="AI2:AK2"/>
    <mergeCell ref="AI3:AK3"/>
    <mergeCell ref="A4:E4"/>
    <mergeCell ref="F4:J4"/>
    <mergeCell ref="K4:M4"/>
    <mergeCell ref="N4:S4"/>
    <mergeCell ref="T4:V4"/>
    <mergeCell ref="W4:AA4"/>
    <mergeCell ref="AI4:AK4"/>
  </mergeCells>
  <conditionalFormatting sqref="AA7:AA148">
    <cfRule type="containsText" dxfId="7" priority="7" operator="containsText" text="Mejorable">
      <formula>NOT(ISERROR(SEARCH("Mejorable",AA7)))</formula>
    </cfRule>
    <cfRule type="containsText" dxfId="6" priority="8" operator="containsText" text="Prioritario">
      <formula>NOT(ISERROR(SEARCH("Prioritario",AA7)))</formula>
    </cfRule>
    <cfRule type="containsText" dxfId="5" priority="9" operator="containsText" text="No Aceptable">
      <formula>NOT(ISERROR(SEARCH("No Aceptable",AA7)))</formula>
    </cfRule>
  </conditionalFormatting>
  <conditionalFormatting sqref="AA21">
    <cfRule type="containsText" dxfId="4" priority="1" operator="containsText" text="Mejorable">
      <formula>NOT(ISERROR(SEARCH("Mejorable",AA21)))</formula>
    </cfRule>
    <cfRule type="containsText" dxfId="3" priority="2" operator="containsText" text="Prioritario">
      <formula>NOT(ISERROR(SEARCH("Prioritario",AA21)))</formula>
    </cfRule>
    <cfRule type="containsText" dxfId="2" priority="3" operator="containsText" text="No Aceptable">
      <formula>NOT(ISERROR(SEARCH("No Aceptable",AA21)))</formula>
    </cfRule>
  </conditionalFormatting>
  <conditionalFormatting sqref="AZ7:AZ148">
    <cfRule type="containsText" dxfId="1" priority="10" stopIfTrue="1" operator="containsText" text="No se acepta o solo se acepta si hay  control especifico">
      <formula>NOT(ISERROR(SEARCH("No se acepta o solo se acepta si hay  control especifico",AZ7)))</formula>
    </cfRule>
    <cfRule type="containsText" dxfId="0" priority="11" stopIfTrue="1" operator="containsText" text="No Aceptable">
      <formula>NOT(ISERROR(SEARCH("No Aceptable",AZ7)))</formula>
    </cfRule>
  </conditionalFormatting>
  <dataValidations count="9">
    <dataValidation type="list" allowBlank="1" showInputMessage="1" showErrorMessage="1" sqref="K21">
      <formula1>$K$139:$K$144</formula1>
    </dataValidation>
    <dataValidation type="list" allowBlank="1" showInputMessage="1" showErrorMessage="1" sqref="G21">
      <formula1>$H$139:$H$145</formula1>
    </dataValidation>
    <dataValidation type="list" allowBlank="1" showInputMessage="1" showErrorMessage="1" sqref="G7:G20 G22:G148">
      <formula1>$H$151:$H$157</formula1>
    </dataValidation>
    <dataValidation type="list" allowBlank="1" showInputMessage="1" showErrorMessage="1" sqref="K22:K148 K7:K20">
      <formula1>$K$151:$K$156</formula1>
    </dataValidation>
    <dataValidation type="list" allowBlank="1" showInputMessage="1" showErrorMessage="1" sqref="F7:F148">
      <formula1>$F$151:$F$152</formula1>
    </dataValidation>
    <dataValidation type="list" allowBlank="1" showInputMessage="1" showErrorMessage="1" sqref="AU7:AU148">
      <formula1>$N$151:$N$154</formula1>
    </dataValidation>
    <dataValidation type="list" allowBlank="1" showInputMessage="1" showErrorMessage="1" sqref="AO7:AO148">
      <formula1>$L$151:$L$154</formula1>
    </dataValidation>
    <dataValidation type="list" allowBlank="1" showInputMessage="1" showErrorMessage="1" sqref="AQ7:AQ148">
      <formula1>$BK$7:$BK$12</formula1>
    </dataValidation>
    <dataValidation type="list" allowBlank="1" showInputMessage="1" showErrorMessage="1" sqref="P9:P17">
      <formula1>$A$131:$A$133</formula1>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8"/>
  <sheetViews>
    <sheetView workbookViewId="0">
      <selection activeCell="D10" sqref="D10"/>
    </sheetView>
  </sheetViews>
  <sheetFormatPr baseColWidth="10" defaultColWidth="11.42578125" defaultRowHeight="15" x14ac:dyDescent="0.25"/>
  <cols>
    <col min="1" max="1" width="57.140625" customWidth="1"/>
    <col min="2" max="2" width="38.42578125" customWidth="1"/>
    <col min="3" max="3" width="11.42578125" customWidth="1"/>
    <col min="4" max="4" width="25.28515625" customWidth="1"/>
  </cols>
  <sheetData>
    <row r="1" spans="1:4" x14ac:dyDescent="0.25">
      <c r="C1" t="s">
        <v>205</v>
      </c>
      <c r="D1" t="s">
        <v>594</v>
      </c>
    </row>
    <row r="2" spans="1:4" ht="30" customHeight="1" x14ac:dyDescent="0.25">
      <c r="A2" s="58" t="s">
        <v>280</v>
      </c>
      <c r="C2" t="s">
        <v>208</v>
      </c>
      <c r="D2" t="s">
        <v>595</v>
      </c>
    </row>
    <row r="3" spans="1:4" ht="30" customHeight="1" x14ac:dyDescent="0.25">
      <c r="A3" s="59" t="s">
        <v>596</v>
      </c>
      <c r="D3" t="s">
        <v>597</v>
      </c>
    </row>
    <row r="4" spans="1:4" ht="30" customHeight="1" x14ac:dyDescent="0.25">
      <c r="A4" s="59" t="s">
        <v>598</v>
      </c>
      <c r="D4" t="s">
        <v>599</v>
      </c>
    </row>
    <row r="5" spans="1:4" ht="30" customHeight="1" x14ac:dyDescent="0.25">
      <c r="A5" s="59" t="s">
        <v>600</v>
      </c>
      <c r="D5" t="s">
        <v>601</v>
      </c>
    </row>
    <row r="6" spans="1:4" ht="30" customHeight="1" x14ac:dyDescent="0.25">
      <c r="A6" s="59" t="s">
        <v>602</v>
      </c>
      <c r="D6" t="s">
        <v>603</v>
      </c>
    </row>
    <row r="7" spans="1:4" ht="30" customHeight="1" x14ac:dyDescent="0.25">
      <c r="A7" s="59" t="s">
        <v>604</v>
      </c>
    </row>
    <row r="8" spans="1:4" ht="30" customHeight="1" x14ac:dyDescent="0.25">
      <c r="A8" s="59" t="s">
        <v>605</v>
      </c>
    </row>
    <row r="9" spans="1:4" ht="30" customHeight="1" x14ac:dyDescent="0.25">
      <c r="A9" s="59" t="s">
        <v>606</v>
      </c>
    </row>
    <row r="10" spans="1:4" ht="30" customHeight="1" x14ac:dyDescent="0.25">
      <c r="A10" s="59" t="s">
        <v>607</v>
      </c>
    </row>
    <row r="11" spans="1:4" ht="30" customHeight="1" x14ac:dyDescent="0.25">
      <c r="A11" s="59" t="s">
        <v>608</v>
      </c>
    </row>
    <row r="12" spans="1:4" ht="30" customHeight="1" x14ac:dyDescent="0.25">
      <c r="A12" s="59" t="s">
        <v>609</v>
      </c>
    </row>
    <row r="13" spans="1:4" ht="30" customHeight="1" x14ac:dyDescent="0.25">
      <c r="A13" s="59" t="s">
        <v>610</v>
      </c>
    </row>
    <row r="14" spans="1:4" ht="30" customHeight="1" x14ac:dyDescent="0.25">
      <c r="A14" s="59" t="s">
        <v>611</v>
      </c>
    </row>
    <row r="15" spans="1:4" ht="30" customHeight="1" x14ac:dyDescent="0.25">
      <c r="A15" s="59" t="s">
        <v>612</v>
      </c>
    </row>
    <row r="16" spans="1:4" ht="30" customHeight="1" x14ac:dyDescent="0.25">
      <c r="A16" s="59" t="s">
        <v>613</v>
      </c>
    </row>
    <row r="17" spans="1:1" ht="30" customHeight="1" x14ac:dyDescent="0.25">
      <c r="A17" s="59" t="s">
        <v>614</v>
      </c>
    </row>
    <row r="18" spans="1:1" ht="30" customHeight="1" x14ac:dyDescent="0.25">
      <c r="A18" s="59" t="s">
        <v>615</v>
      </c>
    </row>
    <row r="19" spans="1:1" ht="30" customHeight="1" x14ac:dyDescent="0.25">
      <c r="A19" s="58" t="s">
        <v>206</v>
      </c>
    </row>
    <row r="20" spans="1:1" ht="30" customHeight="1" x14ac:dyDescent="0.25">
      <c r="A20" s="59" t="s">
        <v>616</v>
      </c>
    </row>
    <row r="21" spans="1:1" ht="30" customHeight="1" x14ac:dyDescent="0.25">
      <c r="A21" s="60" t="s">
        <v>617</v>
      </c>
    </row>
    <row r="22" spans="1:1" ht="30" customHeight="1" x14ac:dyDescent="0.25">
      <c r="A22" s="59" t="s">
        <v>618</v>
      </c>
    </row>
    <row r="23" spans="1:1" ht="30" customHeight="1" x14ac:dyDescent="0.25">
      <c r="A23" s="59" t="s">
        <v>619</v>
      </c>
    </row>
    <row r="24" spans="1:1" ht="30" customHeight="1" x14ac:dyDescent="0.25">
      <c r="A24" s="59" t="s">
        <v>620</v>
      </c>
    </row>
    <row r="25" spans="1:1" ht="30" customHeight="1" x14ac:dyDescent="0.25">
      <c r="A25" s="59" t="s">
        <v>621</v>
      </c>
    </row>
    <row r="26" spans="1:1" ht="30" customHeight="1" x14ac:dyDescent="0.25">
      <c r="A26" s="59" t="s">
        <v>622</v>
      </c>
    </row>
    <row r="27" spans="1:1" ht="30" customHeight="1" x14ac:dyDescent="0.25">
      <c r="A27" s="59" t="s">
        <v>623</v>
      </c>
    </row>
    <row r="28" spans="1:1" ht="30" customHeight="1" x14ac:dyDescent="0.25">
      <c r="A28" s="59" t="s">
        <v>624</v>
      </c>
    </row>
    <row r="29" spans="1:1" ht="30" customHeight="1" x14ac:dyDescent="0.25">
      <c r="A29" s="58" t="s">
        <v>251</v>
      </c>
    </row>
    <row r="30" spans="1:1" ht="30" customHeight="1" x14ac:dyDescent="0.25">
      <c r="A30" s="59" t="s">
        <v>625</v>
      </c>
    </row>
    <row r="31" spans="1:1" ht="30" customHeight="1" x14ac:dyDescent="0.25">
      <c r="A31" s="59" t="s">
        <v>626</v>
      </c>
    </row>
    <row r="32" spans="1:1" ht="30" customHeight="1" x14ac:dyDescent="0.25">
      <c r="A32" s="59" t="s">
        <v>627</v>
      </c>
    </row>
    <row r="33" spans="1:1" ht="30" customHeight="1" x14ac:dyDescent="0.25">
      <c r="A33" s="59" t="s">
        <v>628</v>
      </c>
    </row>
    <row r="34" spans="1:1" ht="30" customHeight="1" x14ac:dyDescent="0.25">
      <c r="A34" s="60" t="s">
        <v>629</v>
      </c>
    </row>
    <row r="35" spans="1:1" ht="30" customHeight="1" x14ac:dyDescent="0.25">
      <c r="A35" s="59" t="s">
        <v>630</v>
      </c>
    </row>
    <row r="36" spans="1:1" ht="30" customHeight="1" x14ac:dyDescent="0.25">
      <c r="A36" s="59" t="s">
        <v>631</v>
      </c>
    </row>
    <row r="37" spans="1:1" ht="30" customHeight="1" x14ac:dyDescent="0.25">
      <c r="A37" s="59" t="s">
        <v>632</v>
      </c>
    </row>
    <row r="38" spans="1:1" ht="30" customHeight="1" x14ac:dyDescent="0.25">
      <c r="A38" s="59" t="s">
        <v>633</v>
      </c>
    </row>
    <row r="39" spans="1:1" ht="30" customHeight="1" x14ac:dyDescent="0.25">
      <c r="A39" s="59" t="s">
        <v>634</v>
      </c>
    </row>
    <row r="40" spans="1:1" ht="30" customHeight="1" x14ac:dyDescent="0.25">
      <c r="A40" s="59" t="s">
        <v>635</v>
      </c>
    </row>
    <row r="41" spans="1:1" ht="30" customHeight="1" x14ac:dyDescent="0.25">
      <c r="A41" s="59" t="s">
        <v>636</v>
      </c>
    </row>
    <row r="42" spans="1:1" ht="30" customHeight="1" x14ac:dyDescent="0.25">
      <c r="A42" s="59" t="s">
        <v>637</v>
      </c>
    </row>
    <row r="43" spans="1:1" ht="30" customHeight="1" x14ac:dyDescent="0.25">
      <c r="A43" s="59" t="s">
        <v>638</v>
      </c>
    </row>
    <row r="44" spans="1:1" ht="30" customHeight="1" x14ac:dyDescent="0.25">
      <c r="A44" s="59" t="s">
        <v>638</v>
      </c>
    </row>
    <row r="45" spans="1:1" ht="30" customHeight="1" x14ac:dyDescent="0.25">
      <c r="A45" s="59" t="s">
        <v>639</v>
      </c>
    </row>
    <row r="46" spans="1:1" ht="30" customHeight="1" x14ac:dyDescent="0.25">
      <c r="A46" s="59" t="s">
        <v>640</v>
      </c>
    </row>
    <row r="47" spans="1:1" ht="30" customHeight="1" x14ac:dyDescent="0.25">
      <c r="A47" s="59" t="s">
        <v>641</v>
      </c>
    </row>
    <row r="48" spans="1:1" ht="30" customHeight="1" x14ac:dyDescent="0.25">
      <c r="A48" s="59" t="s">
        <v>642</v>
      </c>
    </row>
    <row r="49" spans="1:1" ht="30" customHeight="1" x14ac:dyDescent="0.25">
      <c r="A49" s="59" t="s">
        <v>643</v>
      </c>
    </row>
    <row r="50" spans="1:1" ht="30" customHeight="1" x14ac:dyDescent="0.25">
      <c r="A50" s="59" t="s">
        <v>644</v>
      </c>
    </row>
    <row r="51" spans="1:1" ht="30" customHeight="1" x14ac:dyDescent="0.25">
      <c r="A51" s="59" t="s">
        <v>645</v>
      </c>
    </row>
    <row r="52" spans="1:1" ht="30" customHeight="1" x14ac:dyDescent="0.25">
      <c r="A52" s="59" t="s">
        <v>646</v>
      </c>
    </row>
    <row r="53" spans="1:1" ht="30" customHeight="1" x14ac:dyDescent="0.25">
      <c r="A53" s="59" t="s">
        <v>647</v>
      </c>
    </row>
    <row r="54" spans="1:1" ht="30" customHeight="1" x14ac:dyDescent="0.25">
      <c r="A54" s="59" t="s">
        <v>648</v>
      </c>
    </row>
    <row r="55" spans="1:1" ht="30" customHeight="1" x14ac:dyDescent="0.25">
      <c r="A55" s="59" t="s">
        <v>649</v>
      </c>
    </row>
    <row r="56" spans="1:1" ht="30" customHeight="1" x14ac:dyDescent="0.25">
      <c r="A56" s="59" t="s">
        <v>650</v>
      </c>
    </row>
    <row r="57" spans="1:1" ht="30" customHeight="1" x14ac:dyDescent="0.25">
      <c r="A57" s="59" t="s">
        <v>651</v>
      </c>
    </row>
    <row r="58" spans="1:1" ht="30" customHeight="1" x14ac:dyDescent="0.25">
      <c r="A58" s="59" t="s">
        <v>652</v>
      </c>
    </row>
    <row r="59" spans="1:1" ht="30" customHeight="1" x14ac:dyDescent="0.25">
      <c r="A59" s="58" t="s">
        <v>653</v>
      </c>
    </row>
    <row r="60" spans="1:1" ht="30" customHeight="1" x14ac:dyDescent="0.25">
      <c r="A60" s="61" t="s">
        <v>654</v>
      </c>
    </row>
    <row r="61" spans="1:1" ht="30" customHeight="1" x14ac:dyDescent="0.25">
      <c r="A61" s="61" t="s">
        <v>655</v>
      </c>
    </row>
    <row r="62" spans="1:1" ht="30" customHeight="1" x14ac:dyDescent="0.25">
      <c r="A62" s="61" t="s">
        <v>656</v>
      </c>
    </row>
    <row r="63" spans="1:1" ht="30" customHeight="1" x14ac:dyDescent="0.25">
      <c r="A63" s="61" t="s">
        <v>657</v>
      </c>
    </row>
    <row r="64" spans="1:1" ht="30" customHeight="1" x14ac:dyDescent="0.25">
      <c r="A64" s="61" t="s">
        <v>658</v>
      </c>
    </row>
    <row r="65" spans="1:1" ht="30" customHeight="1" x14ac:dyDescent="0.25">
      <c r="A65" s="61" t="s">
        <v>659</v>
      </c>
    </row>
    <row r="66" spans="1:1" ht="30" customHeight="1" x14ac:dyDescent="0.25">
      <c r="A66" s="61" t="s">
        <v>660</v>
      </c>
    </row>
    <row r="67" spans="1:1" ht="30" customHeight="1" x14ac:dyDescent="0.25">
      <c r="A67" s="61" t="s">
        <v>661</v>
      </c>
    </row>
    <row r="68" spans="1:1" ht="30" customHeight="1" x14ac:dyDescent="0.25">
      <c r="A68" s="61" t="s">
        <v>662</v>
      </c>
    </row>
    <row r="69" spans="1:1" ht="30" customHeight="1" x14ac:dyDescent="0.25">
      <c r="A69" s="61" t="s">
        <v>663</v>
      </c>
    </row>
    <row r="70" spans="1:1" ht="30" customHeight="1" x14ac:dyDescent="0.25">
      <c r="A70" s="58" t="s">
        <v>664</v>
      </c>
    </row>
    <row r="71" spans="1:1" ht="30" customHeight="1" x14ac:dyDescent="0.25">
      <c r="A71" s="59" t="s">
        <v>665</v>
      </c>
    </row>
    <row r="72" spans="1:1" ht="30" customHeight="1" x14ac:dyDescent="0.25">
      <c r="A72" s="59" t="s">
        <v>666</v>
      </c>
    </row>
    <row r="73" spans="1:1" ht="30" customHeight="1" x14ac:dyDescent="0.25">
      <c r="A73" s="59" t="s">
        <v>667</v>
      </c>
    </row>
    <row r="74" spans="1:1" ht="30" customHeight="1" x14ac:dyDescent="0.25">
      <c r="A74" s="59" t="s">
        <v>668</v>
      </c>
    </row>
    <row r="75" spans="1:1" ht="30" customHeight="1" x14ac:dyDescent="0.25">
      <c r="A75" s="59" t="s">
        <v>669</v>
      </c>
    </row>
    <row r="76" spans="1:1" ht="30" customHeight="1" x14ac:dyDescent="0.25">
      <c r="A76" s="59" t="s">
        <v>670</v>
      </c>
    </row>
    <row r="77" spans="1:1" ht="30" customHeight="1" x14ac:dyDescent="0.25">
      <c r="A77" s="59" t="s">
        <v>671</v>
      </c>
    </row>
    <row r="78" spans="1:1" ht="30" customHeight="1" x14ac:dyDescent="0.25">
      <c r="A78" s="59" t="s">
        <v>672</v>
      </c>
    </row>
    <row r="79" spans="1:1" ht="30" customHeight="1" x14ac:dyDescent="0.25">
      <c r="A79" s="59" t="s">
        <v>673</v>
      </c>
    </row>
    <row r="80" spans="1:1" ht="30" customHeight="1" x14ac:dyDescent="0.25">
      <c r="A80" s="58" t="s">
        <v>674</v>
      </c>
    </row>
    <row r="81" spans="1:1" ht="30" customHeight="1" x14ac:dyDescent="0.25">
      <c r="A81" s="59" t="s">
        <v>675</v>
      </c>
    </row>
    <row r="82" spans="1:1" ht="30" customHeight="1" x14ac:dyDescent="0.25">
      <c r="A82" s="59" t="s">
        <v>676</v>
      </c>
    </row>
    <row r="83" spans="1:1" ht="30" customHeight="1" x14ac:dyDescent="0.25">
      <c r="A83" s="59" t="s">
        <v>677</v>
      </c>
    </row>
    <row r="84" spans="1:1" ht="30" customHeight="1" x14ac:dyDescent="0.25">
      <c r="A84" s="59" t="s">
        <v>678</v>
      </c>
    </row>
    <row r="85" spans="1:1" ht="30" customHeight="1" x14ac:dyDescent="0.25">
      <c r="A85" s="59" t="s">
        <v>679</v>
      </c>
    </row>
    <row r="86" spans="1:1" ht="30" customHeight="1" x14ac:dyDescent="0.25">
      <c r="A86" s="59" t="s">
        <v>680</v>
      </c>
    </row>
    <row r="87" spans="1:1" ht="30" customHeight="1" x14ac:dyDescent="0.25">
      <c r="A87" s="59" t="s">
        <v>681</v>
      </c>
    </row>
    <row r="88" spans="1:1" ht="30" customHeight="1" x14ac:dyDescent="0.25">
      <c r="A88" s="59" t="s">
        <v>682</v>
      </c>
    </row>
    <row r="89" spans="1:1" ht="30" customHeight="1" x14ac:dyDescent="0.25">
      <c r="A89" s="58" t="s">
        <v>683</v>
      </c>
    </row>
    <row r="90" spans="1:1" ht="42" customHeight="1" x14ac:dyDescent="0.25">
      <c r="A90" s="59" t="s">
        <v>684</v>
      </c>
    </row>
    <row r="91" spans="1:1" ht="45" customHeight="1" x14ac:dyDescent="0.25">
      <c r="A91" s="59" t="s">
        <v>685</v>
      </c>
    </row>
    <row r="92" spans="1:1" ht="37.5" customHeight="1" x14ac:dyDescent="0.25">
      <c r="A92" s="59" t="s">
        <v>686</v>
      </c>
    </row>
    <row r="93" spans="1:1" ht="59.25" customHeight="1" x14ac:dyDescent="0.25">
      <c r="A93" s="59" t="s">
        <v>687</v>
      </c>
    </row>
    <row r="94" spans="1:1" ht="30.75" customHeight="1" x14ac:dyDescent="0.25">
      <c r="A94" s="59" t="s">
        <v>688</v>
      </c>
    </row>
    <row r="95" spans="1:1" x14ac:dyDescent="0.25">
      <c r="A95" s="59" t="s">
        <v>689</v>
      </c>
    </row>
    <row r="96" spans="1:1" x14ac:dyDescent="0.25">
      <c r="A96" s="59"/>
    </row>
    <row r="97" spans="1:1" x14ac:dyDescent="0.25">
      <c r="A97" s="59"/>
    </row>
    <row r="98" spans="1:1" x14ac:dyDescent="0.25">
      <c r="A98" s="59"/>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workbookViewId="0">
      <selection activeCell="D32" sqref="D32"/>
    </sheetView>
  </sheetViews>
  <sheetFormatPr baseColWidth="10" defaultColWidth="11.42578125" defaultRowHeight="15" x14ac:dyDescent="0.25"/>
  <cols>
    <col min="1" max="1" width="17.42578125" customWidth="1"/>
    <col min="2" max="2" width="34.42578125" customWidth="1"/>
  </cols>
  <sheetData>
    <row r="1" spans="1:4" x14ac:dyDescent="0.25">
      <c r="A1" s="335" t="s">
        <v>690</v>
      </c>
      <c r="B1" s="335"/>
      <c r="C1" s="335"/>
      <c r="D1" s="335"/>
    </row>
    <row r="2" spans="1:4" x14ac:dyDescent="0.25">
      <c r="A2" s="335"/>
      <c r="B2" s="335"/>
      <c r="C2" s="335"/>
      <c r="D2" s="335"/>
    </row>
    <row r="3" spans="1:4" ht="23.25" customHeight="1" x14ac:dyDescent="0.25">
      <c r="A3" s="335" t="str">
        <f>'MATRIZ DE PELIGROS'!E4</f>
        <v>CONTRALORIA GENERAL DEL DEPARTAMENTO DEL QUINDÍO</v>
      </c>
      <c r="B3" s="335"/>
      <c r="C3" s="335"/>
      <c r="D3" s="335"/>
    </row>
    <row r="4" spans="1:4" x14ac:dyDescent="0.25">
      <c r="A4" s="331" t="s">
        <v>94</v>
      </c>
      <c r="B4" s="332"/>
      <c r="C4" s="333"/>
      <c r="D4" s="334"/>
    </row>
    <row r="5" spans="1:4" ht="32.25" thickBot="1" x14ac:dyDescent="0.3">
      <c r="A5" s="51" t="s">
        <v>95</v>
      </c>
      <c r="B5" s="213" t="s">
        <v>96</v>
      </c>
      <c r="C5" s="79" t="s">
        <v>691</v>
      </c>
      <c r="D5" s="213" t="s">
        <v>692</v>
      </c>
    </row>
    <row r="6" spans="1:4" ht="15.75" thickBot="1" x14ac:dyDescent="0.3">
      <c r="A6" s="65" t="s">
        <v>83</v>
      </c>
      <c r="B6" s="66" t="s">
        <v>97</v>
      </c>
      <c r="C6" s="71">
        <f>COUNTIF('MATRIZ DE PELIGROS'!$Y$7:$Y$35,"I")</f>
        <v>0</v>
      </c>
      <c r="D6" s="72" t="str">
        <f>IF(C6=0,"",IF(C6&gt;=1,+C6/$C$10))</f>
        <v/>
      </c>
    </row>
    <row r="7" spans="1:4" ht="35.25" customHeight="1" thickBot="1" x14ac:dyDescent="0.3">
      <c r="A7" s="67" t="s">
        <v>86</v>
      </c>
      <c r="B7" s="68" t="s">
        <v>693</v>
      </c>
      <c r="C7" s="73">
        <f>COUNTIF('MATRIZ DE PELIGROS'!$Y$7:$Y$35,"II")</f>
        <v>0</v>
      </c>
      <c r="D7" s="74" t="str">
        <f>IF(C7=0,"",IF(C7&gt;=1,+C7/$C$10))</f>
        <v/>
      </c>
    </row>
    <row r="8" spans="1:4" ht="15.75" thickBot="1" x14ac:dyDescent="0.3">
      <c r="A8" s="80" t="s">
        <v>89</v>
      </c>
      <c r="B8" s="81" t="s">
        <v>99</v>
      </c>
      <c r="C8" s="82">
        <f>COUNTIF('MATRIZ DE PELIGROS'!$Y$7:$Y$35,"III")</f>
        <v>8</v>
      </c>
      <c r="D8" s="83">
        <f>IF(C8=0,"",IF(C8&gt;=1,+C8/$C$10))</f>
        <v>0.29629629629629628</v>
      </c>
    </row>
    <row r="9" spans="1:4" ht="15.75" thickBot="1" x14ac:dyDescent="0.3">
      <c r="A9" s="69" t="s">
        <v>92</v>
      </c>
      <c r="B9" s="70" t="s">
        <v>100</v>
      </c>
      <c r="C9" s="75">
        <f>COUNTIF('MATRIZ DE PELIGROS'!$Y$7:$Y$35,"IV")</f>
        <v>19</v>
      </c>
      <c r="D9" s="76">
        <f>IF(C9=0,"",IF(C9&gt;=1,+C9/$C$10))</f>
        <v>0.70370370370370372</v>
      </c>
    </row>
    <row r="10" spans="1:4" x14ac:dyDescent="0.25">
      <c r="B10" t="s">
        <v>694</v>
      </c>
      <c r="C10" s="77">
        <f>SUM(C6:C9)</f>
        <v>27</v>
      </c>
      <c r="D10" s="78">
        <f>IF(C10=0,"",IF(C10&gt;=1,+C10/$C$10))</f>
        <v>1</v>
      </c>
    </row>
  </sheetData>
  <sheetProtection sheet="1" objects="1" scenarios="1"/>
  <protectedRanges>
    <protectedRange sqref="A1:D2" name="Rango1"/>
  </protectedRanges>
  <mergeCells count="3">
    <mergeCell ref="A4:D4"/>
    <mergeCell ref="A1:D2"/>
    <mergeCell ref="A3:D3"/>
  </mergeCells>
  <printOptions horizontalCentered="1" verticalCentered="1"/>
  <pageMargins left="0.70866141732283472" right="0.70866141732283472" top="0.74803149606299213" bottom="0.74803149606299213" header="0.31496062992125984" footer="0.31496062992125984"/>
  <pageSetup orientation="landscape"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7"/>
  <sheetViews>
    <sheetView topLeftCell="A10" workbookViewId="0">
      <selection activeCell="B14" sqref="B14"/>
    </sheetView>
  </sheetViews>
  <sheetFormatPr baseColWidth="10" defaultColWidth="11.42578125" defaultRowHeight="15" x14ac:dyDescent="0.25"/>
  <cols>
    <col min="1" max="1" width="27.85546875" style="84" customWidth="1"/>
    <col min="2" max="2" width="112.28515625" style="84" customWidth="1"/>
  </cols>
  <sheetData>
    <row r="1" spans="1:2" x14ac:dyDescent="0.25">
      <c r="A1" s="93" t="s">
        <v>695</v>
      </c>
      <c r="B1" s="93" t="s">
        <v>696</v>
      </c>
    </row>
    <row r="2" spans="1:2" ht="45" x14ac:dyDescent="0.25">
      <c r="A2" s="85" t="s">
        <v>697</v>
      </c>
      <c r="B2" s="87" t="s">
        <v>698</v>
      </c>
    </row>
    <row r="3" spans="1:2" ht="30" x14ac:dyDescent="0.25">
      <c r="A3" s="85" t="s">
        <v>699</v>
      </c>
      <c r="B3" s="87" t="s">
        <v>700</v>
      </c>
    </row>
    <row r="4" spans="1:2" ht="45" x14ac:dyDescent="0.25">
      <c r="A4" s="85" t="s">
        <v>701</v>
      </c>
      <c r="B4" s="88" t="s">
        <v>702</v>
      </c>
    </row>
    <row r="5" spans="1:2" ht="30" x14ac:dyDescent="0.25">
      <c r="A5" s="85" t="s">
        <v>703</v>
      </c>
      <c r="B5" s="87" t="s">
        <v>704</v>
      </c>
    </row>
    <row r="6" spans="1:2" ht="45" x14ac:dyDescent="0.25">
      <c r="A6" s="85" t="s">
        <v>705</v>
      </c>
      <c r="B6" s="87" t="s">
        <v>706</v>
      </c>
    </row>
    <row r="7" spans="1:2" ht="45" x14ac:dyDescent="0.25">
      <c r="A7" s="85" t="s">
        <v>707</v>
      </c>
      <c r="B7" s="87" t="s">
        <v>708</v>
      </c>
    </row>
    <row r="8" spans="1:2" ht="30" x14ac:dyDescent="0.25">
      <c r="A8" s="85" t="s">
        <v>709</v>
      </c>
      <c r="B8" s="87" t="s">
        <v>704</v>
      </c>
    </row>
    <row r="9" spans="1:2" ht="60" x14ac:dyDescent="0.25">
      <c r="A9" s="85" t="s">
        <v>710</v>
      </c>
      <c r="B9" s="87" t="s">
        <v>711</v>
      </c>
    </row>
    <row r="10" spans="1:2" ht="60" x14ac:dyDescent="0.25">
      <c r="A10" s="85" t="s">
        <v>712</v>
      </c>
      <c r="B10" s="87" t="s">
        <v>713</v>
      </c>
    </row>
    <row r="11" spans="1:2" ht="45" x14ac:dyDescent="0.25">
      <c r="A11" s="85" t="s">
        <v>714</v>
      </c>
      <c r="B11" s="87" t="s">
        <v>715</v>
      </c>
    </row>
    <row r="12" spans="1:2" ht="60" x14ac:dyDescent="0.25">
      <c r="A12" s="85" t="s">
        <v>716</v>
      </c>
      <c r="B12" s="87" t="s">
        <v>717</v>
      </c>
    </row>
    <row r="13" spans="1:2" ht="30" x14ac:dyDescent="0.25">
      <c r="A13" s="85" t="s">
        <v>718</v>
      </c>
      <c r="B13" s="87"/>
    </row>
    <row r="14" spans="1:2" ht="90" x14ac:dyDescent="0.25">
      <c r="A14" s="85" t="s">
        <v>719</v>
      </c>
      <c r="B14" s="87" t="s">
        <v>720</v>
      </c>
    </row>
    <row r="15" spans="1:2" ht="45" x14ac:dyDescent="0.25">
      <c r="A15" s="85" t="s">
        <v>721</v>
      </c>
      <c r="B15" s="87" t="s">
        <v>722</v>
      </c>
    </row>
    <row r="16" spans="1:2" ht="60" x14ac:dyDescent="0.25">
      <c r="A16" s="85" t="s">
        <v>723</v>
      </c>
      <c r="B16" s="87" t="s">
        <v>724</v>
      </c>
    </row>
    <row r="17" spans="1:2" ht="60" x14ac:dyDescent="0.25">
      <c r="A17" s="85" t="s">
        <v>725</v>
      </c>
      <c r="B17" s="87" t="s">
        <v>726</v>
      </c>
    </row>
    <row r="18" spans="1:2" ht="60" x14ac:dyDescent="0.25">
      <c r="A18" s="85" t="s">
        <v>727</v>
      </c>
      <c r="B18" s="87" t="s">
        <v>728</v>
      </c>
    </row>
    <row r="19" spans="1:2" ht="60" x14ac:dyDescent="0.25">
      <c r="A19" s="85" t="s">
        <v>729</v>
      </c>
      <c r="B19" s="87" t="s">
        <v>730</v>
      </c>
    </row>
    <row r="20" spans="1:2" ht="45" x14ac:dyDescent="0.25">
      <c r="A20" s="85" t="s">
        <v>731</v>
      </c>
      <c r="B20" s="87" t="s">
        <v>732</v>
      </c>
    </row>
    <row r="21" spans="1:2" ht="30" x14ac:dyDescent="0.25">
      <c r="A21" s="85" t="s">
        <v>733</v>
      </c>
      <c r="B21" s="87" t="s">
        <v>734</v>
      </c>
    </row>
    <row r="22" spans="1:2" ht="30" x14ac:dyDescent="0.25">
      <c r="A22" s="85" t="s">
        <v>735</v>
      </c>
      <c r="B22" s="87" t="s">
        <v>736</v>
      </c>
    </row>
    <row r="23" spans="1:2" ht="30" x14ac:dyDescent="0.25">
      <c r="A23" s="86" t="s">
        <v>737</v>
      </c>
      <c r="B23" s="87"/>
    </row>
    <row r="24" spans="1:2" ht="45" x14ac:dyDescent="0.25">
      <c r="A24" s="85" t="s">
        <v>738</v>
      </c>
      <c r="B24" s="87" t="s">
        <v>739</v>
      </c>
    </row>
    <row r="25" spans="1:2" ht="45" x14ac:dyDescent="0.25">
      <c r="A25" s="85" t="s">
        <v>740</v>
      </c>
      <c r="B25" s="87" t="s">
        <v>741</v>
      </c>
    </row>
    <row r="26" spans="1:2" ht="30" x14ac:dyDescent="0.25">
      <c r="A26" s="85" t="s">
        <v>742</v>
      </c>
      <c r="B26" s="87" t="s">
        <v>743</v>
      </c>
    </row>
    <row r="27" spans="1:2" ht="45" x14ac:dyDescent="0.25">
      <c r="A27" s="85" t="s">
        <v>744</v>
      </c>
      <c r="B27" s="87" t="s">
        <v>745</v>
      </c>
    </row>
    <row r="28" spans="1:2" ht="75" x14ac:dyDescent="0.25">
      <c r="A28" s="85" t="s">
        <v>746</v>
      </c>
      <c r="B28" s="87" t="s">
        <v>747</v>
      </c>
    </row>
    <row r="29" spans="1:2" ht="45" x14ac:dyDescent="0.25">
      <c r="A29" s="85" t="s">
        <v>748</v>
      </c>
      <c r="B29" s="87" t="s">
        <v>749</v>
      </c>
    </row>
    <row r="30" spans="1:2" ht="30" x14ac:dyDescent="0.25">
      <c r="A30" s="85" t="s">
        <v>750</v>
      </c>
      <c r="B30" s="87" t="s">
        <v>751</v>
      </c>
    </row>
    <row r="31" spans="1:2" ht="45" x14ac:dyDescent="0.25">
      <c r="A31" s="85" t="s">
        <v>752</v>
      </c>
      <c r="B31" s="87" t="s">
        <v>753</v>
      </c>
    </row>
    <row r="32" spans="1:2" ht="45" x14ac:dyDescent="0.25">
      <c r="A32" s="85" t="s">
        <v>754</v>
      </c>
      <c r="B32" s="87" t="s">
        <v>755</v>
      </c>
    </row>
    <row r="33" spans="1:2" ht="45" x14ac:dyDescent="0.25">
      <c r="A33" s="85" t="s">
        <v>756</v>
      </c>
      <c r="B33" s="87" t="s">
        <v>757</v>
      </c>
    </row>
    <row r="34" spans="1:2" ht="30" x14ac:dyDescent="0.25">
      <c r="A34" s="85" t="s">
        <v>758</v>
      </c>
      <c r="B34" s="87" t="s">
        <v>759</v>
      </c>
    </row>
    <row r="35" spans="1:2" ht="60" x14ac:dyDescent="0.25">
      <c r="A35" s="86" t="s">
        <v>760</v>
      </c>
      <c r="B35" s="87" t="s">
        <v>761</v>
      </c>
    </row>
    <row r="36" spans="1:2" ht="60" x14ac:dyDescent="0.25">
      <c r="A36" s="85" t="s">
        <v>762</v>
      </c>
      <c r="B36" s="87" t="s">
        <v>763</v>
      </c>
    </row>
    <row r="37" spans="1:2" ht="45" x14ac:dyDescent="0.25">
      <c r="A37" s="85" t="s">
        <v>764</v>
      </c>
      <c r="B37" s="87" t="s">
        <v>765</v>
      </c>
    </row>
    <row r="38" spans="1:2" ht="60" x14ac:dyDescent="0.25">
      <c r="A38" s="85" t="s">
        <v>766</v>
      </c>
      <c r="B38" s="87" t="s">
        <v>767</v>
      </c>
    </row>
    <row r="39" spans="1:2" ht="45" x14ac:dyDescent="0.25">
      <c r="A39" s="85" t="s">
        <v>768</v>
      </c>
      <c r="B39" s="87" t="s">
        <v>769</v>
      </c>
    </row>
    <row r="40" spans="1:2" ht="60" x14ac:dyDescent="0.25">
      <c r="A40" s="85" t="s">
        <v>770</v>
      </c>
      <c r="B40" s="87" t="s">
        <v>771</v>
      </c>
    </row>
    <row r="41" spans="1:2" ht="30" x14ac:dyDescent="0.25">
      <c r="A41" s="85" t="s">
        <v>772</v>
      </c>
      <c r="B41" s="87" t="s">
        <v>773</v>
      </c>
    </row>
    <row r="42" spans="1:2" ht="60" x14ac:dyDescent="0.25">
      <c r="A42" s="85" t="s">
        <v>774</v>
      </c>
      <c r="B42" s="87" t="s">
        <v>775</v>
      </c>
    </row>
    <row r="43" spans="1:2" ht="30" x14ac:dyDescent="0.25">
      <c r="A43" s="85" t="s">
        <v>776</v>
      </c>
      <c r="B43" s="87" t="s">
        <v>777</v>
      </c>
    </row>
    <row r="44" spans="1:2" ht="45" x14ac:dyDescent="0.25">
      <c r="A44" s="85" t="s">
        <v>778</v>
      </c>
      <c r="B44" s="87" t="s">
        <v>779</v>
      </c>
    </row>
    <row r="45" spans="1:2" ht="45" x14ac:dyDescent="0.25">
      <c r="A45" s="85" t="s">
        <v>780</v>
      </c>
      <c r="B45" s="87" t="s">
        <v>781</v>
      </c>
    </row>
    <row r="46" spans="1:2" ht="30" x14ac:dyDescent="0.25">
      <c r="A46" s="85" t="s">
        <v>782</v>
      </c>
      <c r="B46" s="87" t="s">
        <v>783</v>
      </c>
    </row>
    <row r="47" spans="1:2" ht="30" x14ac:dyDescent="0.25">
      <c r="A47" s="85" t="s">
        <v>784</v>
      </c>
      <c r="B47" s="87"/>
    </row>
    <row r="48" spans="1:2" ht="45" x14ac:dyDescent="0.25">
      <c r="A48" s="85" t="s">
        <v>785</v>
      </c>
      <c r="B48" s="87" t="s">
        <v>786</v>
      </c>
    </row>
    <row r="49" spans="1:2" ht="30" x14ac:dyDescent="0.25">
      <c r="A49" s="85" t="s">
        <v>787</v>
      </c>
      <c r="B49" s="87" t="s">
        <v>788</v>
      </c>
    </row>
    <row r="50" spans="1:2" ht="45" x14ac:dyDescent="0.25">
      <c r="A50" s="85" t="s">
        <v>789</v>
      </c>
      <c r="B50" s="87" t="s">
        <v>790</v>
      </c>
    </row>
    <row r="51" spans="1:2" ht="30" x14ac:dyDescent="0.25">
      <c r="A51" s="85" t="s">
        <v>791</v>
      </c>
      <c r="B51" s="87"/>
    </row>
    <row r="52" spans="1:2" ht="45" x14ac:dyDescent="0.25">
      <c r="A52" s="85" t="s">
        <v>792</v>
      </c>
      <c r="B52" s="87" t="s">
        <v>793</v>
      </c>
    </row>
    <row r="53" spans="1:2" ht="45" x14ac:dyDescent="0.25">
      <c r="A53" s="85" t="s">
        <v>794</v>
      </c>
      <c r="B53" s="87" t="s">
        <v>795</v>
      </c>
    </row>
    <row r="54" spans="1:2" ht="90" x14ac:dyDescent="0.25">
      <c r="A54" s="86" t="s">
        <v>796</v>
      </c>
      <c r="B54" s="87" t="s">
        <v>797</v>
      </c>
    </row>
    <row r="55" spans="1:2" ht="45" x14ac:dyDescent="0.25">
      <c r="A55" s="86" t="s">
        <v>798</v>
      </c>
      <c r="B55" s="87" t="s">
        <v>799</v>
      </c>
    </row>
    <row r="56" spans="1:2" ht="45" x14ac:dyDescent="0.25">
      <c r="A56" s="85" t="s">
        <v>800</v>
      </c>
      <c r="B56" s="87" t="s">
        <v>801</v>
      </c>
    </row>
    <row r="57" spans="1:2" ht="45" x14ac:dyDescent="0.25">
      <c r="A57" s="85" t="s">
        <v>802</v>
      </c>
      <c r="B57" s="87" t="s">
        <v>803</v>
      </c>
    </row>
    <row r="58" spans="1:2" ht="45" x14ac:dyDescent="0.25">
      <c r="A58" s="85" t="s">
        <v>804</v>
      </c>
      <c r="B58" s="87" t="s">
        <v>805</v>
      </c>
    </row>
    <row r="59" spans="1:2" ht="30" x14ac:dyDescent="0.25">
      <c r="A59" s="86" t="s">
        <v>806</v>
      </c>
      <c r="B59" s="87" t="s">
        <v>807</v>
      </c>
    </row>
    <row r="60" spans="1:2" ht="45" x14ac:dyDescent="0.25">
      <c r="A60" s="86" t="s">
        <v>808</v>
      </c>
      <c r="B60" s="87" t="s">
        <v>809</v>
      </c>
    </row>
    <row r="61" spans="1:2" ht="45" x14ac:dyDescent="0.25">
      <c r="A61" s="85" t="s">
        <v>810</v>
      </c>
      <c r="B61" s="87" t="s">
        <v>793</v>
      </c>
    </row>
    <row r="62" spans="1:2" ht="45" x14ac:dyDescent="0.25">
      <c r="A62" s="85" t="s">
        <v>811</v>
      </c>
      <c r="B62" s="87" t="s">
        <v>812</v>
      </c>
    </row>
    <row r="63" spans="1:2" ht="45" x14ac:dyDescent="0.25">
      <c r="A63" s="85" t="s">
        <v>813</v>
      </c>
      <c r="B63" s="87" t="s">
        <v>814</v>
      </c>
    </row>
    <row r="64" spans="1:2" ht="45" x14ac:dyDescent="0.25">
      <c r="A64" s="86" t="s">
        <v>815</v>
      </c>
      <c r="B64" s="87" t="s">
        <v>816</v>
      </c>
    </row>
    <row r="65" spans="1:2" ht="45" x14ac:dyDescent="0.25">
      <c r="A65" s="86" t="s">
        <v>817</v>
      </c>
      <c r="B65" s="87" t="s">
        <v>818</v>
      </c>
    </row>
    <row r="66" spans="1:2" ht="75" x14ac:dyDescent="0.25">
      <c r="A66" s="85" t="s">
        <v>819</v>
      </c>
      <c r="B66" s="87" t="s">
        <v>820</v>
      </c>
    </row>
    <row r="67" spans="1:2" ht="45" x14ac:dyDescent="0.25">
      <c r="A67" s="85" t="s">
        <v>821</v>
      </c>
      <c r="B67" s="87" t="s">
        <v>822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8"/>
  <sheetViews>
    <sheetView workbookViewId="0">
      <selection sqref="A1:A7"/>
    </sheetView>
  </sheetViews>
  <sheetFormatPr baseColWidth="10" defaultColWidth="11.42578125" defaultRowHeight="15" x14ac:dyDescent="0.25"/>
  <cols>
    <col min="1" max="1" width="31.85546875" customWidth="1"/>
    <col min="2" max="2" width="49.42578125" customWidth="1"/>
  </cols>
  <sheetData>
    <row r="1" spans="1:3" x14ac:dyDescent="0.25">
      <c r="A1" s="89" t="s">
        <v>823</v>
      </c>
      <c r="B1" s="92" t="s">
        <v>824</v>
      </c>
      <c r="C1" s="89" t="s">
        <v>760</v>
      </c>
    </row>
    <row r="2" spans="1:3" x14ac:dyDescent="0.25">
      <c r="A2" s="89" t="s">
        <v>825</v>
      </c>
      <c r="B2" s="90" t="s">
        <v>826</v>
      </c>
      <c r="C2" s="92" t="s">
        <v>760</v>
      </c>
    </row>
    <row r="3" spans="1:3" x14ac:dyDescent="0.25">
      <c r="A3" s="89" t="s">
        <v>827</v>
      </c>
      <c r="B3" s="90" t="s">
        <v>828</v>
      </c>
      <c r="C3" s="89" t="s">
        <v>829</v>
      </c>
    </row>
    <row r="4" spans="1:3" x14ac:dyDescent="0.25">
      <c r="A4" s="92" t="s">
        <v>830</v>
      </c>
      <c r="B4" s="90" t="s">
        <v>831</v>
      </c>
      <c r="C4" s="92" t="s">
        <v>829</v>
      </c>
    </row>
    <row r="5" spans="1:3" x14ac:dyDescent="0.25">
      <c r="A5" s="92" t="s">
        <v>832</v>
      </c>
      <c r="B5" s="90" t="s">
        <v>833</v>
      </c>
      <c r="C5" s="89" t="s">
        <v>829</v>
      </c>
    </row>
    <row r="6" spans="1:3" x14ac:dyDescent="0.25">
      <c r="A6" s="89" t="s">
        <v>834</v>
      </c>
      <c r="B6" s="90" t="s">
        <v>835</v>
      </c>
      <c r="C6" s="89" t="s">
        <v>760</v>
      </c>
    </row>
    <row r="7" spans="1:3" x14ac:dyDescent="0.25">
      <c r="A7" s="89" t="s">
        <v>836</v>
      </c>
      <c r="B7" s="90" t="s">
        <v>837</v>
      </c>
      <c r="C7" s="89" t="s">
        <v>760</v>
      </c>
    </row>
    <row r="8" spans="1:3" x14ac:dyDescent="0.25">
      <c r="A8" s="89"/>
      <c r="B8" s="90" t="s">
        <v>838</v>
      </c>
      <c r="C8" s="89" t="s">
        <v>829</v>
      </c>
    </row>
    <row r="9" spans="1:3" x14ac:dyDescent="0.25">
      <c r="A9" s="89"/>
      <c r="B9" s="90" t="s">
        <v>839</v>
      </c>
      <c r="C9" s="92" t="s">
        <v>840</v>
      </c>
    </row>
    <row r="10" spans="1:3" x14ac:dyDescent="0.25">
      <c r="A10" s="89"/>
      <c r="B10" s="90" t="s">
        <v>841</v>
      </c>
      <c r="C10" s="89" t="s">
        <v>842</v>
      </c>
    </row>
    <row r="11" spans="1:3" x14ac:dyDescent="0.25">
      <c r="A11" s="92"/>
      <c r="B11" s="90" t="s">
        <v>843</v>
      </c>
      <c r="C11" s="92" t="s">
        <v>760</v>
      </c>
    </row>
    <row r="12" spans="1:3" x14ac:dyDescent="0.25">
      <c r="A12" s="89"/>
      <c r="B12" s="90" t="s">
        <v>844</v>
      </c>
      <c r="C12" s="89" t="s">
        <v>829</v>
      </c>
    </row>
    <row r="13" spans="1:3" x14ac:dyDescent="0.25">
      <c r="A13" s="89"/>
      <c r="B13" s="90" t="s">
        <v>845</v>
      </c>
      <c r="C13" s="91" t="s">
        <v>846</v>
      </c>
    </row>
    <row r="14" spans="1:3" x14ac:dyDescent="0.25">
      <c r="A14" s="89"/>
      <c r="B14" s="90" t="s">
        <v>847</v>
      </c>
      <c r="C14" s="92" t="s">
        <v>760</v>
      </c>
    </row>
    <row r="15" spans="1:3" x14ac:dyDescent="0.25">
      <c r="A15" s="89"/>
      <c r="B15" s="90" t="s">
        <v>848</v>
      </c>
      <c r="C15" s="89" t="s">
        <v>829</v>
      </c>
    </row>
    <row r="16" spans="1:3" x14ac:dyDescent="0.25">
      <c r="A16" s="92"/>
      <c r="B16" s="90" t="s">
        <v>849</v>
      </c>
      <c r="C16" s="92" t="s">
        <v>760</v>
      </c>
    </row>
    <row r="17" spans="1:3" x14ac:dyDescent="0.25">
      <c r="A17" s="89"/>
      <c r="B17" s="90" t="s">
        <v>850</v>
      </c>
      <c r="C17" s="89" t="s">
        <v>760</v>
      </c>
    </row>
    <row r="18" spans="1:3" x14ac:dyDescent="0.25">
      <c r="A18" s="89"/>
      <c r="B18" s="90" t="s">
        <v>851</v>
      </c>
      <c r="C18" s="92" t="s">
        <v>760</v>
      </c>
    </row>
    <row r="19" spans="1:3" x14ac:dyDescent="0.25">
      <c r="A19" s="89"/>
      <c r="B19" s="90" t="s">
        <v>852</v>
      </c>
      <c r="C19" s="89" t="s">
        <v>760</v>
      </c>
    </row>
    <row r="20" spans="1:3" x14ac:dyDescent="0.25">
      <c r="A20" s="89"/>
      <c r="B20" s="90" t="s">
        <v>853</v>
      </c>
      <c r="C20" s="89" t="s">
        <v>760</v>
      </c>
    </row>
    <row r="21" spans="1:3" x14ac:dyDescent="0.25">
      <c r="A21" s="89"/>
      <c r="B21" s="90" t="s">
        <v>854</v>
      </c>
      <c r="C21" s="92" t="s">
        <v>829</v>
      </c>
    </row>
    <row r="22" spans="1:3" x14ac:dyDescent="0.25">
      <c r="A22" s="89"/>
      <c r="B22" s="90" t="s">
        <v>855</v>
      </c>
      <c r="C22" s="89" t="s">
        <v>829</v>
      </c>
    </row>
    <row r="23" spans="1:3" x14ac:dyDescent="0.25">
      <c r="A23" s="89"/>
      <c r="B23" s="90" t="s">
        <v>856</v>
      </c>
      <c r="C23" s="89" t="s">
        <v>829</v>
      </c>
    </row>
    <row r="24" spans="1:3" x14ac:dyDescent="0.25">
      <c r="A24" s="89"/>
      <c r="B24" s="90" t="s">
        <v>857</v>
      </c>
      <c r="C24" s="89" t="s">
        <v>829</v>
      </c>
    </row>
    <row r="25" spans="1:3" x14ac:dyDescent="0.25">
      <c r="A25" s="89"/>
      <c r="B25" s="90" t="s">
        <v>858</v>
      </c>
      <c r="C25" s="89" t="s">
        <v>829</v>
      </c>
    </row>
    <row r="26" spans="1:3" x14ac:dyDescent="0.25">
      <c r="A26" s="89"/>
      <c r="B26" s="90" t="s">
        <v>859</v>
      </c>
      <c r="C26" s="89" t="s">
        <v>829</v>
      </c>
    </row>
    <row r="27" spans="1:3" x14ac:dyDescent="0.25">
      <c r="A27" s="89"/>
      <c r="B27" s="90" t="s">
        <v>860</v>
      </c>
      <c r="C27" s="89" t="s">
        <v>829</v>
      </c>
    </row>
    <row r="28" spans="1:3" x14ac:dyDescent="0.25">
      <c r="A28" s="90"/>
      <c r="B28" s="90" t="s">
        <v>861</v>
      </c>
      <c r="C28" s="90" t="s">
        <v>829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8"/>
  <sheetViews>
    <sheetView workbookViewId="0">
      <selection activeCell="A37" sqref="A37"/>
    </sheetView>
  </sheetViews>
  <sheetFormatPr baseColWidth="10" defaultColWidth="11.42578125" defaultRowHeight="15" x14ac:dyDescent="0.25"/>
  <cols>
    <col min="1" max="1" width="44.140625" customWidth="1"/>
    <col min="2" max="2" width="38.42578125" customWidth="1"/>
    <col min="3" max="3" width="11.42578125" customWidth="1"/>
    <col min="4" max="4" width="65.7109375" customWidth="1"/>
  </cols>
  <sheetData>
    <row r="1" spans="1:4" x14ac:dyDescent="0.25">
      <c r="A1" s="339" t="s">
        <v>862</v>
      </c>
      <c r="B1" s="339"/>
      <c r="D1" s="141" t="s">
        <v>863</v>
      </c>
    </row>
    <row r="2" spans="1:4" x14ac:dyDescent="0.25">
      <c r="A2" s="136" t="s">
        <v>864</v>
      </c>
      <c r="B2" s="136" t="s">
        <v>865</v>
      </c>
      <c r="D2" s="140" t="s">
        <v>866</v>
      </c>
    </row>
    <row r="3" spans="1:4" x14ac:dyDescent="0.25">
      <c r="A3" s="131" t="s">
        <v>867</v>
      </c>
      <c r="B3" s="336" t="s">
        <v>868</v>
      </c>
      <c r="D3" s="140" t="s">
        <v>869</v>
      </c>
    </row>
    <row r="4" spans="1:4" x14ac:dyDescent="0.25">
      <c r="A4" s="132" t="s">
        <v>870</v>
      </c>
      <c r="B4" s="337"/>
      <c r="D4" s="140" t="s">
        <v>871</v>
      </c>
    </row>
    <row r="5" spans="1:4" x14ac:dyDescent="0.25">
      <c r="A5" s="132" t="s">
        <v>872</v>
      </c>
      <c r="B5" s="337"/>
      <c r="D5" s="140" t="s">
        <v>873</v>
      </c>
    </row>
    <row r="6" spans="1:4" x14ac:dyDescent="0.25">
      <c r="A6" s="132" t="s">
        <v>874</v>
      </c>
      <c r="B6" s="337"/>
      <c r="D6" s="140" t="s">
        <v>875</v>
      </c>
    </row>
    <row r="7" spans="1:4" x14ac:dyDescent="0.25">
      <c r="A7" s="132" t="s">
        <v>876</v>
      </c>
      <c r="B7" s="337"/>
      <c r="D7" s="140" t="s">
        <v>877</v>
      </c>
    </row>
    <row r="8" spans="1:4" x14ac:dyDescent="0.25">
      <c r="A8" s="132" t="s">
        <v>878</v>
      </c>
      <c r="B8" s="337"/>
      <c r="D8" s="140" t="s">
        <v>879</v>
      </c>
    </row>
    <row r="9" spans="1:4" x14ac:dyDescent="0.25">
      <c r="A9" s="132" t="s">
        <v>880</v>
      </c>
      <c r="B9" s="337"/>
      <c r="D9" s="140" t="s">
        <v>881</v>
      </c>
    </row>
    <row r="10" spans="1:4" x14ac:dyDescent="0.25">
      <c r="A10" s="132" t="s">
        <v>882</v>
      </c>
      <c r="B10" s="337"/>
      <c r="D10" s="140" t="s">
        <v>883</v>
      </c>
    </row>
    <row r="11" spans="1:4" x14ac:dyDescent="0.25">
      <c r="A11" s="132" t="s">
        <v>884</v>
      </c>
      <c r="B11" s="337"/>
      <c r="D11" s="140" t="s">
        <v>885</v>
      </c>
    </row>
    <row r="12" spans="1:4" x14ac:dyDescent="0.25">
      <c r="A12" s="132" t="s">
        <v>886</v>
      </c>
      <c r="B12" s="337"/>
      <c r="D12" s="140" t="s">
        <v>887</v>
      </c>
    </row>
    <row r="13" spans="1:4" x14ac:dyDescent="0.25">
      <c r="A13" s="132" t="s">
        <v>888</v>
      </c>
      <c r="B13" s="337"/>
      <c r="D13" s="140" t="s">
        <v>889</v>
      </c>
    </row>
    <row r="14" spans="1:4" x14ac:dyDescent="0.25">
      <c r="A14" s="132" t="s">
        <v>890</v>
      </c>
      <c r="B14" s="337"/>
      <c r="D14" s="140" t="s">
        <v>891</v>
      </c>
    </row>
    <row r="15" spans="1:4" x14ac:dyDescent="0.25">
      <c r="A15" s="133" t="s">
        <v>892</v>
      </c>
      <c r="B15" s="338"/>
      <c r="D15" s="140" t="s">
        <v>893</v>
      </c>
    </row>
    <row r="16" spans="1:4" x14ac:dyDescent="0.25">
      <c r="A16" s="134" t="s">
        <v>894</v>
      </c>
      <c r="B16" s="336" t="s">
        <v>895</v>
      </c>
      <c r="D16" s="140"/>
    </row>
    <row r="17" spans="1:4" x14ac:dyDescent="0.25">
      <c r="A17" s="133" t="s">
        <v>896</v>
      </c>
      <c r="B17" s="338"/>
      <c r="D17" s="140"/>
    </row>
    <row r="18" spans="1:4" x14ac:dyDescent="0.25">
      <c r="A18" s="135" t="s">
        <v>897</v>
      </c>
      <c r="B18" s="137" t="s">
        <v>898</v>
      </c>
      <c r="D18" s="140"/>
    </row>
    <row r="19" spans="1:4" x14ac:dyDescent="0.25">
      <c r="A19" s="131" t="s">
        <v>899</v>
      </c>
      <c r="B19" s="336" t="s">
        <v>900</v>
      </c>
      <c r="D19" s="140"/>
    </row>
    <row r="20" spans="1:4" x14ac:dyDescent="0.25">
      <c r="A20" s="133" t="s">
        <v>901</v>
      </c>
      <c r="B20" s="338"/>
      <c r="D20" s="140"/>
    </row>
    <row r="21" spans="1:4" x14ac:dyDescent="0.25">
      <c r="A21" s="131" t="s">
        <v>902</v>
      </c>
      <c r="B21" s="336" t="s">
        <v>903</v>
      </c>
      <c r="D21" s="140"/>
    </row>
    <row r="22" spans="1:4" x14ac:dyDescent="0.25">
      <c r="A22" s="133" t="s">
        <v>904</v>
      </c>
      <c r="B22" s="338"/>
      <c r="D22" s="140"/>
    </row>
    <row r="23" spans="1:4" x14ac:dyDescent="0.25">
      <c r="A23" s="131" t="s">
        <v>905</v>
      </c>
      <c r="B23" s="336" t="s">
        <v>906</v>
      </c>
    </row>
    <row r="24" spans="1:4" x14ac:dyDescent="0.25">
      <c r="A24" s="132" t="s">
        <v>907</v>
      </c>
      <c r="B24" s="337"/>
    </row>
    <row r="25" spans="1:4" x14ac:dyDescent="0.25">
      <c r="A25" s="132" t="s">
        <v>908</v>
      </c>
      <c r="B25" s="337"/>
    </row>
    <row r="26" spans="1:4" x14ac:dyDescent="0.25">
      <c r="A26" s="133" t="s">
        <v>909</v>
      </c>
      <c r="B26" s="338"/>
    </row>
    <row r="27" spans="1:4" x14ac:dyDescent="0.25">
      <c r="A27" s="131" t="s">
        <v>910</v>
      </c>
      <c r="B27" s="336" t="s">
        <v>911</v>
      </c>
    </row>
    <row r="28" spans="1:4" x14ac:dyDescent="0.25">
      <c r="A28" s="132" t="s">
        <v>912</v>
      </c>
      <c r="B28" s="337"/>
    </row>
    <row r="29" spans="1:4" x14ac:dyDescent="0.25">
      <c r="A29" s="132" t="s">
        <v>913</v>
      </c>
      <c r="B29" s="337"/>
    </row>
    <row r="30" spans="1:4" x14ac:dyDescent="0.25">
      <c r="A30" s="133" t="s">
        <v>914</v>
      </c>
      <c r="B30" s="338"/>
    </row>
    <row r="31" spans="1:4" x14ac:dyDescent="0.25">
      <c r="A31" s="131" t="s">
        <v>915</v>
      </c>
      <c r="B31" s="336" t="s">
        <v>916</v>
      </c>
    </row>
    <row r="32" spans="1:4" x14ac:dyDescent="0.25">
      <c r="A32" s="132" t="s">
        <v>917</v>
      </c>
      <c r="B32" s="337"/>
    </row>
    <row r="33" spans="1:2" x14ac:dyDescent="0.25">
      <c r="A33" s="132" t="s">
        <v>918</v>
      </c>
      <c r="B33" s="337"/>
    </row>
    <row r="34" spans="1:2" x14ac:dyDescent="0.25">
      <c r="A34" s="132" t="s">
        <v>919</v>
      </c>
      <c r="B34" s="337"/>
    </row>
    <row r="35" spans="1:2" x14ac:dyDescent="0.25">
      <c r="A35" s="133" t="s">
        <v>920</v>
      </c>
      <c r="B35" s="338"/>
    </row>
    <row r="36" spans="1:2" x14ac:dyDescent="0.25">
      <c r="A36" s="131" t="s">
        <v>921</v>
      </c>
      <c r="B36" s="336" t="s">
        <v>922</v>
      </c>
    </row>
    <row r="37" spans="1:2" x14ac:dyDescent="0.25">
      <c r="A37" s="132" t="s">
        <v>923</v>
      </c>
      <c r="B37" s="337"/>
    </row>
    <row r="38" spans="1:2" x14ac:dyDescent="0.25">
      <c r="A38" s="133" t="s">
        <v>924</v>
      </c>
      <c r="B38" s="338"/>
    </row>
    <row r="39" spans="1:2" x14ac:dyDescent="0.25">
      <c r="A39" s="135" t="s">
        <v>925</v>
      </c>
      <c r="B39" s="137" t="s">
        <v>926</v>
      </c>
    </row>
    <row r="40" spans="1:2" x14ac:dyDescent="0.25">
      <c r="A40" s="131" t="s">
        <v>927</v>
      </c>
      <c r="B40" s="336" t="s">
        <v>928</v>
      </c>
    </row>
    <row r="41" spans="1:2" x14ac:dyDescent="0.25">
      <c r="A41" s="133" t="s">
        <v>929</v>
      </c>
      <c r="B41" s="338"/>
    </row>
    <row r="42" spans="1:2" x14ac:dyDescent="0.25">
      <c r="A42" s="61" t="s">
        <v>930</v>
      </c>
      <c r="B42" s="137" t="s">
        <v>931</v>
      </c>
    </row>
    <row r="43" spans="1:2" x14ac:dyDescent="0.25">
      <c r="A43" s="131" t="s">
        <v>932</v>
      </c>
      <c r="B43" s="336" t="s">
        <v>933</v>
      </c>
    </row>
    <row r="44" spans="1:2" x14ac:dyDescent="0.25">
      <c r="A44" s="132" t="s">
        <v>934</v>
      </c>
      <c r="B44" s="337"/>
    </row>
    <row r="45" spans="1:2" x14ac:dyDescent="0.25">
      <c r="A45" s="132" t="s">
        <v>935</v>
      </c>
      <c r="B45" s="337"/>
    </row>
    <row r="46" spans="1:2" x14ac:dyDescent="0.25">
      <c r="A46" s="132" t="s">
        <v>936</v>
      </c>
      <c r="B46" s="337"/>
    </row>
    <row r="47" spans="1:2" x14ac:dyDescent="0.25">
      <c r="A47" s="132" t="s">
        <v>937</v>
      </c>
      <c r="B47" s="337"/>
    </row>
    <row r="48" spans="1:2" x14ac:dyDescent="0.25">
      <c r="A48" s="132" t="s">
        <v>938</v>
      </c>
      <c r="B48" s="337"/>
    </row>
    <row r="49" spans="1:2" x14ac:dyDescent="0.25">
      <c r="A49" s="133" t="s">
        <v>939</v>
      </c>
      <c r="B49" s="338"/>
    </row>
    <row r="50" spans="1:2" x14ac:dyDescent="0.25">
      <c r="A50" s="135" t="s">
        <v>940</v>
      </c>
      <c r="B50" s="137" t="s">
        <v>941</v>
      </c>
    </row>
    <row r="51" spans="1:2" x14ac:dyDescent="0.25">
      <c r="A51" s="131" t="s">
        <v>942</v>
      </c>
      <c r="B51" s="336" t="s">
        <v>943</v>
      </c>
    </row>
    <row r="52" spans="1:2" x14ac:dyDescent="0.25">
      <c r="A52" s="132" t="s">
        <v>944</v>
      </c>
      <c r="B52" s="337"/>
    </row>
    <row r="53" spans="1:2" x14ac:dyDescent="0.25">
      <c r="A53" s="133" t="s">
        <v>945</v>
      </c>
      <c r="B53" s="338"/>
    </row>
    <row r="54" spans="1:2" x14ac:dyDescent="0.25">
      <c r="A54" s="131" t="s">
        <v>946</v>
      </c>
      <c r="B54" s="336" t="s">
        <v>947</v>
      </c>
    </row>
    <row r="55" spans="1:2" x14ac:dyDescent="0.25">
      <c r="A55" s="132" t="s">
        <v>948</v>
      </c>
      <c r="B55" s="337"/>
    </row>
    <row r="56" spans="1:2" x14ac:dyDescent="0.25">
      <c r="A56" s="132" t="s">
        <v>949</v>
      </c>
      <c r="B56" s="337"/>
    </row>
    <row r="57" spans="1:2" x14ac:dyDescent="0.25">
      <c r="A57" s="132" t="s">
        <v>950</v>
      </c>
      <c r="B57" s="337"/>
    </row>
    <row r="58" spans="1:2" x14ac:dyDescent="0.25">
      <c r="A58" s="133" t="s">
        <v>909</v>
      </c>
      <c r="B58" s="338"/>
    </row>
    <row r="59" spans="1:2" x14ac:dyDescent="0.25">
      <c r="A59" s="131" t="s">
        <v>951</v>
      </c>
      <c r="B59" s="336" t="s">
        <v>952</v>
      </c>
    </row>
    <row r="60" spans="1:2" x14ac:dyDescent="0.25">
      <c r="A60" s="132" t="s">
        <v>953</v>
      </c>
      <c r="B60" s="337"/>
    </row>
    <row r="61" spans="1:2" x14ac:dyDescent="0.25">
      <c r="A61" s="133" t="s">
        <v>954</v>
      </c>
      <c r="B61" s="338"/>
    </row>
    <row r="62" spans="1:2" x14ac:dyDescent="0.25">
      <c r="A62" s="131" t="s">
        <v>955</v>
      </c>
      <c r="B62" s="336" t="s">
        <v>956</v>
      </c>
    </row>
    <row r="63" spans="1:2" x14ac:dyDescent="0.25">
      <c r="A63" s="133" t="s">
        <v>957</v>
      </c>
      <c r="B63" s="338"/>
    </row>
    <row r="64" spans="1:2" x14ac:dyDescent="0.25">
      <c r="A64" s="135" t="s">
        <v>958</v>
      </c>
      <c r="B64" s="137" t="s">
        <v>959</v>
      </c>
    </row>
    <row r="65" spans="1:2" x14ac:dyDescent="0.25">
      <c r="A65" s="131" t="s">
        <v>960</v>
      </c>
      <c r="B65" s="336" t="s">
        <v>961</v>
      </c>
    </row>
    <row r="66" spans="1:2" x14ac:dyDescent="0.25">
      <c r="A66" s="132" t="s">
        <v>962</v>
      </c>
      <c r="B66" s="337"/>
    </row>
    <row r="67" spans="1:2" x14ac:dyDescent="0.25">
      <c r="A67" s="132" t="s">
        <v>963</v>
      </c>
      <c r="B67" s="337"/>
    </row>
    <row r="68" spans="1:2" x14ac:dyDescent="0.25">
      <c r="A68" s="133" t="s">
        <v>964</v>
      </c>
      <c r="B68" s="338"/>
    </row>
    <row r="69" spans="1:2" x14ac:dyDescent="0.25">
      <c r="A69" s="131" t="s">
        <v>965</v>
      </c>
      <c r="B69" s="336" t="s">
        <v>966</v>
      </c>
    </row>
    <row r="70" spans="1:2" x14ac:dyDescent="0.25">
      <c r="A70" s="132" t="s">
        <v>967</v>
      </c>
      <c r="B70" s="337"/>
    </row>
    <row r="71" spans="1:2" x14ac:dyDescent="0.25">
      <c r="A71" s="132" t="s">
        <v>968</v>
      </c>
      <c r="B71" s="337"/>
    </row>
    <row r="72" spans="1:2" x14ac:dyDescent="0.25">
      <c r="A72" s="133" t="s">
        <v>969</v>
      </c>
      <c r="B72" s="338"/>
    </row>
    <row r="73" spans="1:2" x14ac:dyDescent="0.25">
      <c r="A73" s="131" t="s">
        <v>970</v>
      </c>
      <c r="B73" s="336" t="s">
        <v>971</v>
      </c>
    </row>
    <row r="74" spans="1:2" x14ac:dyDescent="0.25">
      <c r="A74" s="132" t="s">
        <v>972</v>
      </c>
      <c r="B74" s="337"/>
    </row>
    <row r="75" spans="1:2" x14ac:dyDescent="0.25">
      <c r="A75" s="132" t="s">
        <v>973</v>
      </c>
      <c r="B75" s="337"/>
    </row>
    <row r="76" spans="1:2" x14ac:dyDescent="0.25">
      <c r="A76" s="132" t="s">
        <v>974</v>
      </c>
      <c r="B76" s="337"/>
    </row>
    <row r="77" spans="1:2" x14ac:dyDescent="0.25">
      <c r="A77" s="133" t="s">
        <v>975</v>
      </c>
      <c r="B77" s="338"/>
    </row>
    <row r="78" spans="1:2" x14ac:dyDescent="0.25">
      <c r="A78" s="131" t="s">
        <v>976</v>
      </c>
      <c r="B78" s="336" t="s">
        <v>977</v>
      </c>
    </row>
    <row r="79" spans="1:2" x14ac:dyDescent="0.25">
      <c r="A79" s="132" t="s">
        <v>978</v>
      </c>
      <c r="B79" s="337"/>
    </row>
    <row r="80" spans="1:2" x14ac:dyDescent="0.25">
      <c r="A80" s="133" t="s">
        <v>979</v>
      </c>
      <c r="B80" s="338"/>
    </row>
    <row r="81" spans="1:2" x14ac:dyDescent="0.25">
      <c r="A81" s="131" t="s">
        <v>980</v>
      </c>
      <c r="B81" s="336" t="s">
        <v>981</v>
      </c>
    </row>
    <row r="82" spans="1:2" x14ac:dyDescent="0.25">
      <c r="A82" s="132" t="s">
        <v>982</v>
      </c>
      <c r="B82" s="337"/>
    </row>
    <row r="83" spans="1:2" x14ac:dyDescent="0.25">
      <c r="A83" s="132" t="s">
        <v>983</v>
      </c>
      <c r="B83" s="337"/>
    </row>
    <row r="84" spans="1:2" x14ac:dyDescent="0.25">
      <c r="A84" s="132" t="s">
        <v>945</v>
      </c>
      <c r="B84" s="337"/>
    </row>
    <row r="85" spans="1:2" x14ac:dyDescent="0.25">
      <c r="A85" s="132" t="s">
        <v>984</v>
      </c>
      <c r="B85" s="337"/>
    </row>
    <row r="86" spans="1:2" x14ac:dyDescent="0.25">
      <c r="A86" s="132" t="s">
        <v>985</v>
      </c>
      <c r="B86" s="337"/>
    </row>
    <row r="87" spans="1:2" x14ac:dyDescent="0.25">
      <c r="A87" s="132" t="s">
        <v>986</v>
      </c>
      <c r="B87" s="337"/>
    </row>
    <row r="88" spans="1:2" x14ac:dyDescent="0.25">
      <c r="A88" s="132" t="s">
        <v>987</v>
      </c>
      <c r="B88" s="337"/>
    </row>
    <row r="89" spans="1:2" x14ac:dyDescent="0.25">
      <c r="A89" s="132" t="s">
        <v>988</v>
      </c>
      <c r="B89" s="337"/>
    </row>
    <row r="90" spans="1:2" x14ac:dyDescent="0.25">
      <c r="A90" s="133" t="s">
        <v>989</v>
      </c>
      <c r="B90" s="338"/>
    </row>
    <row r="94" spans="1:2" x14ac:dyDescent="0.25">
      <c r="A94" s="136" t="s">
        <v>865</v>
      </c>
    </row>
    <row r="95" spans="1:2" x14ac:dyDescent="0.25">
      <c r="A95" s="138" t="s">
        <v>868</v>
      </c>
    </row>
    <row r="96" spans="1:2" x14ac:dyDescent="0.25">
      <c r="A96" s="138" t="s">
        <v>895</v>
      </c>
    </row>
    <row r="97" spans="1:1" x14ac:dyDescent="0.25">
      <c r="A97" s="139" t="s">
        <v>898</v>
      </c>
    </row>
    <row r="98" spans="1:1" x14ac:dyDescent="0.25">
      <c r="A98" s="138" t="s">
        <v>990</v>
      </c>
    </row>
    <row r="99" spans="1:1" x14ac:dyDescent="0.25">
      <c r="A99" s="138" t="s">
        <v>903</v>
      </c>
    </row>
    <row r="100" spans="1:1" x14ac:dyDescent="0.25">
      <c r="A100" s="138" t="s">
        <v>906</v>
      </c>
    </row>
    <row r="101" spans="1:1" x14ac:dyDescent="0.25">
      <c r="A101" s="138" t="s">
        <v>991</v>
      </c>
    </row>
    <row r="102" spans="1:1" x14ac:dyDescent="0.25">
      <c r="A102" s="138" t="s">
        <v>916</v>
      </c>
    </row>
    <row r="103" spans="1:1" x14ac:dyDescent="0.25">
      <c r="A103" s="138" t="s">
        <v>922</v>
      </c>
    </row>
    <row r="104" spans="1:1" x14ac:dyDescent="0.25">
      <c r="A104" s="139" t="s">
        <v>992</v>
      </c>
    </row>
    <row r="105" spans="1:1" x14ac:dyDescent="0.25">
      <c r="A105" s="138" t="s">
        <v>928</v>
      </c>
    </row>
    <row r="106" spans="1:1" x14ac:dyDescent="0.25">
      <c r="A106" s="139" t="s">
        <v>931</v>
      </c>
    </row>
    <row r="107" spans="1:1" x14ac:dyDescent="0.25">
      <c r="A107" s="138" t="s">
        <v>933</v>
      </c>
    </row>
    <row r="108" spans="1:1" x14ac:dyDescent="0.25">
      <c r="A108" s="139" t="s">
        <v>993</v>
      </c>
    </row>
    <row r="109" spans="1:1" x14ac:dyDescent="0.25">
      <c r="A109" s="138" t="s">
        <v>943</v>
      </c>
    </row>
    <row r="110" spans="1:1" x14ac:dyDescent="0.25">
      <c r="A110" s="138" t="s">
        <v>947</v>
      </c>
    </row>
    <row r="111" spans="1:1" x14ac:dyDescent="0.25">
      <c r="A111" s="138" t="s">
        <v>952</v>
      </c>
    </row>
    <row r="112" spans="1:1" x14ac:dyDescent="0.25">
      <c r="A112" s="138" t="s">
        <v>956</v>
      </c>
    </row>
    <row r="113" spans="1:1" x14ac:dyDescent="0.25">
      <c r="A113" s="139" t="s">
        <v>994</v>
      </c>
    </row>
    <row r="114" spans="1:1" x14ac:dyDescent="0.25">
      <c r="A114" s="138" t="s">
        <v>995</v>
      </c>
    </row>
    <row r="115" spans="1:1" x14ac:dyDescent="0.25">
      <c r="A115" s="138" t="s">
        <v>996</v>
      </c>
    </row>
    <row r="116" spans="1:1" x14ac:dyDescent="0.25">
      <c r="A116" s="138" t="s">
        <v>997</v>
      </c>
    </row>
    <row r="117" spans="1:1" x14ac:dyDescent="0.25">
      <c r="A117" s="138" t="s">
        <v>977</v>
      </c>
    </row>
    <row r="118" spans="1:1" x14ac:dyDescent="0.25">
      <c r="A118" s="138" t="s">
        <v>981</v>
      </c>
    </row>
  </sheetData>
  <mergeCells count="20">
    <mergeCell ref="B23:B26"/>
    <mergeCell ref="B27:B30"/>
    <mergeCell ref="A1:B1"/>
    <mergeCell ref="B3:B15"/>
    <mergeCell ref="B16:B17"/>
    <mergeCell ref="B19:B20"/>
    <mergeCell ref="B21:B22"/>
    <mergeCell ref="B31:B35"/>
    <mergeCell ref="B36:B38"/>
    <mergeCell ref="B78:B80"/>
    <mergeCell ref="B81:B90"/>
    <mergeCell ref="B54:B58"/>
    <mergeCell ref="B59:B61"/>
    <mergeCell ref="B62:B63"/>
    <mergeCell ref="B65:B68"/>
    <mergeCell ref="B69:B72"/>
    <mergeCell ref="B73:B77"/>
    <mergeCell ref="B40:B41"/>
    <mergeCell ref="B43:B49"/>
    <mergeCell ref="B51:B5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5</vt:i4>
      </vt:variant>
    </vt:vector>
  </HeadingPairs>
  <TitlesOfParts>
    <vt:vector size="15" baseType="lpstr">
      <vt:lpstr>TABLAS DE PONDERACION </vt:lpstr>
      <vt:lpstr>CONTROL DE CAMBIOS</vt:lpstr>
      <vt:lpstr>MATRIZ DE PELIGROS</vt:lpstr>
      <vt:lpstr>IDENTIFICACIÓN DE PELIGROS </vt:lpstr>
      <vt:lpstr>Hoja2</vt:lpstr>
      <vt:lpstr>LISTA_PELIGROS</vt:lpstr>
      <vt:lpstr>RESUMEN</vt:lpstr>
      <vt:lpstr>Hoja3</vt:lpstr>
      <vt:lpstr>Hoja4</vt:lpstr>
      <vt:lpstr>Cargos</vt:lpstr>
      <vt:lpstr>'CONTROL DE CAMBIOS'!Área_de_impresión</vt:lpstr>
      <vt:lpstr>'MATRIZ DE PELIGROS'!Área_de_impresión</vt:lpstr>
      <vt:lpstr>RESUMEN!Área_de_impresión</vt:lpstr>
      <vt:lpstr>'CONTROL DE CAMBIOS'!Títulos_a_imprimir</vt:lpstr>
      <vt:lpstr>'MATRIZ DE PELIGROS'!Títulos_a_imprimir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MATRIZ PELIGROS COVIDIEN</dc:title>
  <dc:creator>HERNAN CABALLERO</dc:creator>
  <cp:lastModifiedBy>SST</cp:lastModifiedBy>
  <cp:revision/>
  <dcterms:created xsi:type="dcterms:W3CDTF">2012-08-20T20:33:40Z</dcterms:created>
  <dcterms:modified xsi:type="dcterms:W3CDTF">2026-07-03T16:44:06Z</dcterms:modified>
</cp:coreProperties>
</file>