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alcal\Downloads\"/>
    </mc:Choice>
  </mc:AlternateContent>
  <xr:revisionPtr revIDLastSave="0" documentId="13_ncr:1_{40130D6B-88BE-4D62-87C9-081660FFD583}"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(Entidad)'!$I$8:$I$70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(Entidad)'!$A$1:$M$95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(Entidad)'!$J$72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ng" localSheetId="0"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2" hidden="1">2</definedName>
    <definedName name="solver_neg" localSheetId="0" hidden="1">2</definedName>
    <definedName name="solver_neg" localSheetId="1" hidden="1">2</definedName>
    <definedName name="solver_nod" localSheetId="0" hidden="1">2147483647</definedName>
    <definedName name="solver_num" localSheetId="2" hidden="1">1</definedName>
    <definedName name="solver_num" localSheetId="0" hidden="1">0</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bv" localSheetId="0" hidden="1">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(Entidad)'!$K$91</definedName>
    <definedName name="solver_rhs1" localSheetId="1" hidden="1">'PROPUESTA ECONOMICA(Proponente)'!$K$55</definedName>
    <definedName name="solver_rlx" localSheetId="0" hidden="1">1</definedName>
    <definedName name="solver_rsd" localSheetId="0" hidden="1">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ssz" localSheetId="0" hidden="1">100</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70000000</definedName>
    <definedName name="solver_val" localSheetId="1" hidden="1">63899000000</definedName>
    <definedName name="solver_ver" localSheetId="0" hidden="1">3</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9" i="265" l="1"/>
  <c r="I50" i="265"/>
  <c r="I51" i="265"/>
  <c r="I54" i="265"/>
  <c r="I56" i="265"/>
  <c r="I47" i="265"/>
  <c r="I44" i="265"/>
  <c r="I26" i="265"/>
  <c r="I25" i="265"/>
  <c r="I22" i="265"/>
  <c r="I21" i="265"/>
  <c r="I20" i="265"/>
  <c r="I19" i="265"/>
  <c r="I18" i="265"/>
  <c r="I17" i="265"/>
  <c r="I13" i="265"/>
  <c r="I12" i="265"/>
  <c r="I57" i="265"/>
  <c r="I55" i="265"/>
  <c r="I48" i="265"/>
  <c r="I60" i="265"/>
  <c r="I59" i="265"/>
  <c r="I58" i="265"/>
  <c r="K72" i="265"/>
  <c r="K74" i="265" s="1"/>
  <c r="K81" i="265" s="1"/>
  <c r="K73" i="265"/>
  <c r="J69" i="265"/>
  <c r="K69" i="265" s="1"/>
  <c r="J68" i="265"/>
  <c r="K68" i="265" s="1"/>
  <c r="J67" i="265"/>
  <c r="K67" i="265" s="1"/>
  <c r="J64" i="265"/>
  <c r="K64" i="265" s="1"/>
  <c r="J63" i="265"/>
  <c r="K63" i="265" s="1"/>
  <c r="J60" i="265"/>
  <c r="K60" i="265" s="1"/>
  <c r="J59" i="265"/>
  <c r="J58" i="265"/>
  <c r="K58" i="265" s="1"/>
  <c r="J57" i="265"/>
  <c r="K57" i="265" s="1"/>
  <c r="J56" i="265"/>
  <c r="K56" i="265" s="1"/>
  <c r="J55" i="265"/>
  <c r="K55" i="265" s="1"/>
  <c r="J54" i="265"/>
  <c r="J51" i="265"/>
  <c r="J50" i="265"/>
  <c r="J49" i="265"/>
  <c r="J48" i="265"/>
  <c r="K48" i="265" s="1"/>
  <c r="J47" i="265"/>
  <c r="K47" i="265" s="1"/>
  <c r="J44" i="265"/>
  <c r="J40" i="265"/>
  <c r="K40" i="265" s="1"/>
  <c r="J39" i="265"/>
  <c r="K39" i="265" s="1"/>
  <c r="J36" i="265"/>
  <c r="K36" i="265" s="1"/>
  <c r="J35" i="265"/>
  <c r="K35" i="265" s="1"/>
  <c r="J34" i="265"/>
  <c r="K34" i="265" s="1"/>
  <c r="J31" i="265"/>
  <c r="K31" i="265" s="1"/>
  <c r="J30" i="265"/>
  <c r="K30" i="265" s="1"/>
  <c r="J29" i="265"/>
  <c r="K29" i="265" s="1"/>
  <c r="J26" i="265"/>
  <c r="K26" i="265" s="1"/>
  <c r="J25" i="265"/>
  <c r="K25" i="265" s="1"/>
  <c r="J22" i="265"/>
  <c r="K22" i="265" s="1"/>
  <c r="J21" i="265"/>
  <c r="J20" i="265"/>
  <c r="J19" i="265"/>
  <c r="J18" i="265"/>
  <c r="K18" i="265" s="1"/>
  <c r="J17" i="265"/>
  <c r="K17" i="265" s="1"/>
  <c r="J13" i="265"/>
  <c r="J14" i="265"/>
  <c r="K14" i="265" s="1"/>
  <c r="J12" i="265"/>
  <c r="K50" i="265" l="1"/>
  <c r="K21" i="265"/>
  <c r="K20" i="265"/>
  <c r="K59" i="265"/>
  <c r="K19" i="265"/>
  <c r="K49" i="265"/>
  <c r="K51" i="265"/>
  <c r="K54" i="265"/>
  <c r="K61" i="265" s="1"/>
  <c r="K13" i="265"/>
  <c r="K12" i="265"/>
  <c r="K44" i="265"/>
  <c r="K45" i="265" s="1"/>
  <c r="K70" i="265"/>
  <c r="K52" i="265"/>
  <c r="K23" i="265"/>
  <c r="K15" i="265"/>
  <c r="K65" i="265" l="1"/>
  <c r="K41" i="265"/>
  <c r="K37" i="265"/>
  <c r="K32" i="265"/>
  <c r="K27" i="265"/>
  <c r="K76" i="265" s="1"/>
  <c r="K79" i="265" l="1"/>
  <c r="K77" i="265"/>
  <c r="K78" i="265"/>
  <c r="K80" i="265"/>
  <c r="K85" i="265" s="1"/>
</calcChain>
</file>

<file path=xl/sharedStrings.xml><?xml version="1.0" encoding="utf-8"?>
<sst xmlns="http://schemas.openxmlformats.org/spreadsheetml/2006/main" count="378" uniqueCount="209">
  <si>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</si>
  <si>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</si>
  <si>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</si>
  <si>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</si>
  <si>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</si>
  <si>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</si>
  <si>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</si>
  <si>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</si>
  <si>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</si>
  <si>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</si>
  <si>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</si>
  <si>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</si>
  <si>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</si>
  <si>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</si>
  <si>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</si>
  <si>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</si>
  <si>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</si>
  <si>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</si>
  <si>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</si>
  <si>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</si>
  <si>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</si>
  <si>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</si>
  <si>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</si>
  <si>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</si>
  <si>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</si>
  <si>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</si>
  <si>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</si>
  <si>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</si>
  <si>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</si>
  <si>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</si>
  <si>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</si>
  <si>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</si>
  <si>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</si>
  <si>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</si>
  <si>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</si>
  <si>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</si>
  <si>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</si>
  <si>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</si>
  <si>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</si>
  <si>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</si>
  <si>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</si>
  <si>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</si>
  <si>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</si>
  <si>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</si>
  <si>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</si>
  <si>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</si>
  <si>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</si>
  <si>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</si>
  <si>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</si>
  <si>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</si>
  <si>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</si>
  <si>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</si>
  <si>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</si>
  <si>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</si>
  <si>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</si>
  <si>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</si>
  <si>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</si>
  <si>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</si>
  <si>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</si>
  <si>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</si>
  <si>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</si>
  <si>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</si>
  <si>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</si>
  <si>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</si>
  <si>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</si>
  <si>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</si>
  <si>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</si>
  <si>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</si>
  <si>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</si>
  <si>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</si>
  <si>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</si>
  <si>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</si>
  <si>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</si>
  <si>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</si>
  <si>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</si>
  <si>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</si>
  <si>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</si>
  <si>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</si>
  <si>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</si>
  <si>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</si>
  <si>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</si>
  <si>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</si>
  <si>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</si>
  <si>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</si>
  <si>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</si>
  <si>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</si>
  <si>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</si>
  <si>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</si>
  <si>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</si>
  <si>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</si>
  <si>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</si>
  <si>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</si>
  <si>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</si>
  <si>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2.01.17</t>
  </si>
  <si>
    <t>1.2</t>
  </si>
  <si>
    <t>1.3</t>
  </si>
  <si>
    <t>2.01.50</t>
  </si>
  <si>
    <t>DESMONTE CUBIERTAS TEJA DE ASBESTO Y/ O ASBESTO CEMENTO. (INCLUYE RETIRO - ACARREO LIBRE HASTA 5 KM.)</t>
  </si>
  <si>
    <t>und</t>
  </si>
  <si>
    <t>X</t>
  </si>
  <si>
    <t>PRELIMINARES</t>
  </si>
  <si>
    <t>2.1</t>
  </si>
  <si>
    <t>2.2</t>
  </si>
  <si>
    <t>2.3</t>
  </si>
  <si>
    <t>2.4</t>
  </si>
  <si>
    <t>2.5</t>
  </si>
  <si>
    <t>kg</t>
  </si>
  <si>
    <t>3.1</t>
  </si>
  <si>
    <t>3.2</t>
  </si>
  <si>
    <t>INSTALACIONES HIDRÁULICAS Y SANITARIAS</t>
  </si>
  <si>
    <t>4.1</t>
  </si>
  <si>
    <t>4.2</t>
  </si>
  <si>
    <t>4.3</t>
  </si>
  <si>
    <t>PINTURA</t>
  </si>
  <si>
    <t>5.1</t>
  </si>
  <si>
    <t>2.07.01</t>
  </si>
  <si>
    <t>5.2</t>
  </si>
  <si>
    <t>2.07.02</t>
  </si>
  <si>
    <t>5.3</t>
  </si>
  <si>
    <t>2.07.14</t>
  </si>
  <si>
    <t>2.07.15</t>
  </si>
  <si>
    <t>SUMINISTRO E INSTALACIÓN DE ESMALTE LÁMINA LINEAL 3 MANOS</t>
  </si>
  <si>
    <t>ml</t>
  </si>
  <si>
    <t>SUMINISTRO E INSTALACIÓN DE ESMALTE LÁMINA LLENA 3 MANOS</t>
  </si>
  <si>
    <t>SUMINISTRO E INSTALACIÓN DE PINTURA KORAZA O SIMILAR PARA FACHADAS TRES MANOS</t>
  </si>
  <si>
    <t>6.1</t>
  </si>
  <si>
    <t>6.2</t>
  </si>
  <si>
    <t>7.1</t>
  </si>
  <si>
    <t>2.08.18</t>
  </si>
  <si>
    <t>2.08.22</t>
  </si>
  <si>
    <t>2.08.33</t>
  </si>
  <si>
    <t>ICCU 7.5</t>
  </si>
  <si>
    <t>SUMINISTRO E INSTALACIÓN CUBIERTA EN TEJA FIBROCEMENTO NUMERO 10.</t>
  </si>
  <si>
    <t>SUMINISTRO E INSTALACIÓN PERFILERIA METALICA PARA ESTRUCTURA DE CUBIERTA DE EDIFICACIONES. DIMENSIONES Y CALIBRES SEGÚN DISEÑO</t>
  </si>
  <si>
    <t>8.1</t>
  </si>
  <si>
    <t>2.09.01</t>
  </si>
  <si>
    <t>SUMINISTRO E INSTALACIÓN DE CIELO RASO EN PVC DE 7 MM.</t>
  </si>
  <si>
    <t>9.1</t>
  </si>
  <si>
    <t>9.2</t>
  </si>
  <si>
    <t>9.3</t>
  </si>
  <si>
    <t>10.1</t>
  </si>
  <si>
    <t>10.2</t>
  </si>
  <si>
    <t>TOTAL COSTO DIRECTO</t>
  </si>
  <si>
    <t>A = 24%</t>
  </si>
  <si>
    <t>IMPREVISTOS</t>
  </si>
  <si>
    <t>I = 1%</t>
  </si>
  <si>
    <t>U = 5%</t>
  </si>
  <si>
    <t>A.I.U. = 30%</t>
  </si>
  <si>
    <t>ADECUACIONES DE INFRAESTRUCTURA PAR EL HOGAR COMUNITARIO MI TERNURA - ICBF SANTA BÁRBARA</t>
  </si>
  <si>
    <t>DEMOLICIÓN DE CIELO FALSO EN ESTRUCTURA DE ALUMINIO, (INCLUYE RETIRO Y ACARREO LIBRE HASTA 5 KM.)</t>
  </si>
  <si>
    <t>DESMONTE DE VIDRIOS</t>
  </si>
  <si>
    <t>2.01.61</t>
  </si>
  <si>
    <t>VALOR UNITARIO + INCREMENTO 8%</t>
  </si>
  <si>
    <t>2.6</t>
  </si>
  <si>
    <t>2.07.04</t>
  </si>
  <si>
    <t>2.07.08</t>
  </si>
  <si>
    <t>SUMINISTRO E INSTALACIÓN DE ESMALTE MADERA LLENA 3 MANOS</t>
  </si>
  <si>
    <t>SUMINISTRO E INSTALACIÓN DE ESTUCO MUROS</t>
  </si>
  <si>
    <t>SUMINISTRO E INSTALACIÓN DE VINILO TIPO I SOBRE PAÑETE O ESTUCO A TRES MANOS</t>
  </si>
  <si>
    <r>
      <t>m</t>
    </r>
    <r>
      <rPr>
        <vertAlign val="superscript"/>
        <sz val="11"/>
        <rFont val="Verdana"/>
        <family val="2"/>
      </rPr>
      <t>2</t>
    </r>
  </si>
  <si>
    <t>CUBIERTA Y CIELO RASO</t>
  </si>
  <si>
    <t>2.12.171</t>
  </si>
  <si>
    <t>2.12.176</t>
  </si>
  <si>
    <t>2.12.183</t>
  </si>
  <si>
    <t>SUMINISTRO E INSTALACIÓN DE LAVAMANOS COLOR BLANCO DE COLGAR INCLUYE ELEMENTOS DE FIJACION</t>
  </si>
  <si>
    <t>SUMINISTRO E INSTALACIÓN DE SANITARIO SENCILLO BLANCO</t>
  </si>
  <si>
    <t>SUMINISTRO E INSTALACIÓN DE GRIFERÍA COMPLETA CON LLAVE TIPO GANSO</t>
  </si>
  <si>
    <t>INSTALACIONES ELÉCTRICAS</t>
  </si>
  <si>
    <t>2.10.133</t>
  </si>
  <si>
    <t>2.10.160</t>
  </si>
  <si>
    <t>2.10.179</t>
  </si>
  <si>
    <t>SUMINISTRO E INSTALACIÓN DE TOMACORRIENTE DOBLE MONOFÁSICA</t>
  </si>
  <si>
    <t>SUMINISTRO E INSTALACIÓN DE INTERRUPTOR SENCILLO</t>
  </si>
  <si>
    <t>SUMINISTRO E INSTALACIÓN DE PANEL LED REDONDO DE INCRUSTAR DE 24 W</t>
  </si>
  <si>
    <t>2.03.27</t>
  </si>
  <si>
    <t>2.17.09</t>
  </si>
  <si>
    <t>OTROS</t>
  </si>
  <si>
    <t>PLACA MACIZA EN CONCRETO DE 21 MPa - (3000 PSI) E = 0.12 M</t>
  </si>
  <si>
    <t>SUMINISTRO E INSTALACIÓN DE VIDRIO CRUDO INCOLORO DE 5.0 MM</t>
  </si>
  <si>
    <t>ADECUACIONES DE INFRAESTRUCTURA PAR EL HOGAR COMUNITARIO MIS PEQUEÑOS ANGELITOS - ICBF</t>
  </si>
  <si>
    <t>DESMONTE DE CUBIERTA DE ZINC + ENTRAMADO. (INCLUYE RETIRO Y ACARREO LIBRE HASTA 5 KM.)</t>
  </si>
  <si>
    <t>2.01.52</t>
  </si>
  <si>
    <t>8.2</t>
  </si>
  <si>
    <t>8.3</t>
  </si>
  <si>
    <t>8.4</t>
  </si>
  <si>
    <t>8.5</t>
  </si>
  <si>
    <t>9.4</t>
  </si>
  <si>
    <t>9.5</t>
  </si>
  <si>
    <t>9.6</t>
  </si>
  <si>
    <t>9.7</t>
  </si>
  <si>
    <t>2.08.30</t>
  </si>
  <si>
    <t>2.05.03</t>
  </si>
  <si>
    <t>2.08.32</t>
  </si>
  <si>
    <t>CUBIERTAS</t>
  </si>
  <si>
    <t>SUMINISTRO E INSTALACIÓN FLANCHE EN LÁMINA E=0.25M</t>
  </si>
  <si>
    <t>SUMINISTRO E INSTALACIÓN DE CANAL EN LÁMINA GALVANIZADA CALIBRE 23 ANCHO HASTA 0.40M ALTURA HASTA 0.30M . (INCLUYE ANTICORROSIVO PRIMER Y PINTURA)</t>
  </si>
  <si>
    <t>SUMINISTRO E INSTALACIÓN DE BAJANTE PVC AGUAS LLUVIA D=4"</t>
  </si>
  <si>
    <t>ALISTADO DE PISO 1:3 IMPERMEABILIZADO, E=40CM</t>
  </si>
  <si>
    <t>SUMINISTRO E INSTALACIÓN IMPERMEABILIZACION EN MANTO ASFALTICO PARA CANALES Y VIGACANALES</t>
  </si>
  <si>
    <t>2.12.178</t>
  </si>
  <si>
    <t>SUMINISTRO E INSTALACIÓN DE SANITARIO INFANTIL</t>
  </si>
  <si>
    <t>IVA</t>
  </si>
  <si>
    <t>11.1</t>
  </si>
  <si>
    <t>11.2</t>
  </si>
  <si>
    <t>11.3</t>
  </si>
  <si>
    <t>SUMINISTRO E INSTALACIÓN CUBIERTA EN TEJA TIPO TECHOLINE O SIMILAR</t>
  </si>
  <si>
    <t>2.08.26</t>
  </si>
  <si>
    <t>TELEVISOR DE 40" Resolución de pantalla: HD (1.280 x 720), Conexión Bluetooth, Conexión WiFi,  Tamaño de la pantalla: 40”, SmartTV, Profundidad: 11.8 cm, Ancho: 99 cm, Sistema operativo: WebOs, Tasa de refresco: 60 Hz, Cantidad de puertos HDMI: 4, Cantidad de puertos USB: 1</t>
  </si>
  <si>
    <t>VENTILADOR: 3 Velocidades, Tipo : Ventiladores 3 en 1, Ancho : 50, Alto : 50, Profundidad : 31, Cuenta con oscilación, Cantidad de aspas: 6, Número de velocidades: 3, Voltaje: 110v, Potencia nominal: 80w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</si>
</sst>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2"/>
      <name val="Verdana"/>
      <family val="2"/>
    </font>
    <font>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9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39" fillId="0" borderId="20" xfId="39" applyNumberFormat="1" applyFont="1" applyBorder="1" applyAlignment="1">
      <alignment vertical="center" wrapText="1"/>
    </xf>
    <xf numFmtId="0" fontId="42" fillId="0" borderId="18" xfId="128" applyFont="1" applyBorder="1" applyAlignment="1">
      <alignment horizontal="center" vertical="center"/>
    </xf>
    <xf numFmtId="0" fontId="39" fillId="0" borderId="18" xfId="128" applyFont="1" applyBorder="1" applyAlignment="1">
      <alignment horizontal="right" vertical="center"/>
    </xf>
    <xf numFmtId="181" fontId="49" fillId="0" borderId="35" xfId="129" applyNumberFormat="1" applyFont="1" applyBorder="1" applyAlignment="1">
      <alignment vertical="center"/>
    </xf>
    <xf numFmtId="0" fontId="39" fillId="0" borderId="33" xfId="128" applyFont="1" applyBorder="1" applyAlignment="1">
      <alignment horizontal="left" vertical="center"/>
    </xf>
    <xf numFmtId="0" fontId="42" fillId="0" borderId="33" xfId="128" applyFont="1" applyBorder="1" applyAlignment="1">
      <alignment horizontal="left" vertical="center"/>
    </xf>
    <xf numFmtId="0" fontId="39" fillId="0" borderId="33" xfId="128" applyFont="1" applyBorder="1" applyAlignment="1">
      <alignment horizontal="left" vertical="center" wrapText="1"/>
    </xf>
    <xf numFmtId="187" fontId="42" fillId="24" borderId="40" xfId="73" applyNumberFormat="1" applyFont="1" applyFill="1" applyBorder="1" applyAlignment="1">
      <alignment vertical="center"/>
    </xf>
    <xf numFmtId="9" fontId="42" fillId="0" borderId="18" xfId="128" applyNumberFormat="1" applyFont="1" applyBorder="1" applyAlignment="1">
      <alignment horizontal="center" vertical="center"/>
    </xf>
    <xf numFmtId="2" fontId="39" fillId="0" borderId="0" xfId="73" applyNumberFormat="1" applyFont="1" applyAlignment="1">
      <alignment horizontal="center" vertical="center"/>
    </xf>
    <xf numFmtId="4" fontId="39" fillId="0" borderId="75" xfId="39" applyNumberFormat="1" applyFont="1" applyBorder="1" applyAlignment="1">
      <alignment vertical="center" wrapText="1"/>
    </xf>
    <xf numFmtId="4" fontId="39" fillId="0" borderId="62" xfId="39" applyNumberFormat="1" applyFont="1" applyBorder="1" applyAlignment="1">
      <alignment vertical="center" wrapText="1"/>
    </xf>
    <xf numFmtId="0" fontId="42" fillId="24" borderId="29" xfId="73" applyFont="1" applyFill="1" applyBorder="1" applyAlignment="1">
      <alignment vertical="center"/>
    </xf>
    <xf numFmtId="0" fontId="42" fillId="24" borderId="35" xfId="73" applyFont="1" applyFill="1" applyBorder="1" applyAlignment="1">
      <alignment vertical="center"/>
    </xf>
    <xf numFmtId="0" fontId="39" fillId="0" borderId="46" xfId="73" applyFont="1" applyBorder="1" applyAlignment="1">
      <alignment horizontal="center" vertical="center"/>
    </xf>
    <xf numFmtId="0" fontId="39" fillId="0" borderId="20" xfId="73" applyFont="1" applyBorder="1" applyAlignment="1">
      <alignment horizontal="center" vertical="center"/>
    </xf>
    <xf numFmtId="0" fontId="39" fillId="0" borderId="20" xfId="73" applyFont="1" applyBorder="1" applyAlignment="1">
      <alignment horizontal="left" vertical="center" wrapText="1"/>
    </xf>
    <xf numFmtId="167" fontId="39" fillId="0" borderId="20" xfId="62" applyNumberFormat="1" applyFont="1" applyBorder="1" applyAlignment="1">
      <alignment horizontal="right" vertical="center" wrapText="1"/>
    </xf>
    <xf numFmtId="167" fontId="39" fillId="0" borderId="40" xfId="62" applyNumberFormat="1" applyFont="1" applyBorder="1" applyAlignment="1">
      <alignment horizontal="right" vertical="center" wrapText="1"/>
    </xf>
    <xf numFmtId="0" fontId="42" fillId="24" borderId="34" xfId="73" applyFont="1" applyFill="1" applyBorder="1" applyAlignment="1">
      <alignment vertical="center"/>
    </xf>
    <xf numFmtId="0" fontId="42" fillId="24" borderId="17" xfId="73" applyFont="1" applyFill="1" applyBorder="1" applyAlignment="1">
      <alignment vertical="center"/>
    </xf>
    <xf numFmtId="0" fontId="39" fillId="0" borderId="11" xfId="73" applyFont="1" applyBorder="1" applyAlignment="1">
      <alignment horizontal="left" vertical="center"/>
    </xf>
    <xf numFmtId="0" fontId="42" fillId="24" borderId="16" xfId="73" applyFont="1" applyFill="1" applyBorder="1" applyAlignment="1">
      <alignment vertical="center"/>
    </xf>
    <xf numFmtId="0" fontId="42" fillId="24" borderId="26" xfId="73" applyFont="1" applyFill="1" applyBorder="1" applyAlignment="1">
      <alignment vertical="center"/>
    </xf>
    <xf numFmtId="2" fontId="39" fillId="0" borderId="0" xfId="89" applyNumberFormat="1" applyFont="1"/>
    <xf numFmtId="0" fontId="42" fillId="0" borderId="27" xfId="128" applyFont="1" applyBorder="1" applyAlignment="1">
      <alignment horizontal="left" vertical="center"/>
    </xf>
    <xf numFmtId="0" fontId="42" fillId="0" borderId="31" xfId="128" applyFont="1" applyBorder="1" applyAlignment="1">
      <alignment horizontal="left" vertical="center"/>
    </xf>
    <xf numFmtId="0" fontId="42" fillId="0" borderId="28" xfId="128" applyFont="1" applyBorder="1" applyAlignment="1">
      <alignment horizontal="left" vertical="center"/>
    </xf>
    <xf numFmtId="0" fontId="39" fillId="0" borderId="13" xfId="73" applyFont="1" applyBorder="1" applyAlignment="1">
      <alignment horizontal="left" vertical="center"/>
    </xf>
    <xf numFmtId="0" fontId="39" fillId="0" borderId="14" xfId="73" applyFont="1" applyBorder="1" applyAlignment="1">
      <alignment horizontal="left" vertical="center"/>
    </xf>
    <xf numFmtId="0" fontId="39" fillId="0" borderId="24" xfId="73" applyFont="1" applyBorder="1" applyAlignment="1">
      <alignment horizontal="left" vertical="center"/>
    </xf>
    <xf numFmtId="0" fontId="39" fillId="0" borderId="39" xfId="73" applyFont="1" applyBorder="1" applyAlignment="1">
      <alignment horizontal="left" vertical="center"/>
    </xf>
    <xf numFmtId="0" fontId="39" fillId="0" borderId="41" xfId="73" applyFont="1" applyBorder="1" applyAlignment="1">
      <alignment horizontal="left" vertical="center"/>
    </xf>
    <xf numFmtId="0" fontId="39" fillId="0" borderId="51" xfId="73" applyFont="1" applyBorder="1" applyAlignment="1">
      <alignment horizontal="left" vertical="center"/>
    </xf>
    <xf numFmtId="0" fontId="39" fillId="0" borderId="33" xfId="128" applyFont="1" applyBorder="1" applyAlignment="1">
      <alignment horizontal="center" vertical="center"/>
    </xf>
    <xf numFmtId="0" fontId="39" fillId="0" borderId="18" xfId="128" applyFont="1" applyBorder="1" applyAlignment="1">
      <alignment horizontal="center" vertical="center"/>
    </xf>
    <xf numFmtId="0" fontId="39" fillId="0" borderId="32" xfId="128" applyFont="1" applyBorder="1" applyAlignment="1">
      <alignment horizontal="left" vertical="center" wrapText="1"/>
    </xf>
    <xf numFmtId="0" fontId="39" fillId="0" borderId="29" xfId="128" applyFont="1" applyBorder="1" applyAlignment="1">
      <alignment horizontal="left" vertical="center" wrapText="1"/>
    </xf>
    <xf numFmtId="9" fontId="39" fillId="0" borderId="19" xfId="129" applyNumberFormat="1" applyFont="1" applyBorder="1" applyAlignment="1">
      <alignment horizontal="right" vertical="center"/>
    </xf>
    <xf numFmtId="9" fontId="39" fillId="0" borderId="23" xfId="129" applyNumberFormat="1" applyFont="1" applyBorder="1" applyAlignment="1">
      <alignment horizontal="right" vertical="center"/>
    </xf>
    <xf numFmtId="9" fontId="39" fillId="0" borderId="19" xfId="129" applyNumberFormat="1" applyFont="1" applyBorder="1" applyAlignment="1">
      <alignment horizontal="center" vertical="center"/>
    </xf>
    <xf numFmtId="9" fontId="39" fillId="0" borderId="23" xfId="129" applyNumberFormat="1" applyFont="1" applyBorder="1" applyAlignment="1">
      <alignment horizontal="center" vertical="center"/>
    </xf>
    <xf numFmtId="181" fontId="39" fillId="0" borderId="18" xfId="129" applyNumberFormat="1" applyFont="1" applyBorder="1" applyAlignment="1">
      <alignment horizontal="righ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180" fontId="39" fillId="0" borderId="18" xfId="129" applyNumberFormat="1" applyFont="1" applyBorder="1" applyAlignment="1">
      <alignment horizontal="right" vertical="center"/>
    </xf>
    <xf numFmtId="0" fontId="42" fillId="25" borderId="39" xfId="73" applyFont="1" applyFill="1" applyBorder="1" applyAlignment="1">
      <alignment horizontal="center" vertical="center" wrapText="1"/>
    </xf>
    <xf numFmtId="0" fontId="42" fillId="25" borderId="41" xfId="73" applyFont="1" applyFill="1" applyBorder="1" applyAlignment="1">
      <alignment horizontal="center" vertical="center" wrapText="1"/>
    </xf>
    <xf numFmtId="0" fontId="42" fillId="25" borderId="42" xfId="73" applyFont="1" applyFill="1" applyBorder="1" applyAlignment="1">
      <alignment horizontal="center" vertical="center" wrapText="1"/>
    </xf>
    <xf numFmtId="0" fontId="42" fillId="0" borderId="39" xfId="73" applyFont="1" applyBorder="1" applyAlignment="1">
      <alignment horizontal="center" vertical="center"/>
    </xf>
    <xf numFmtId="0" fontId="42" fillId="0" borderId="41" xfId="73" applyFont="1" applyBorder="1" applyAlignment="1">
      <alignment horizontal="center" vertical="center"/>
    </xf>
    <xf numFmtId="0" fontId="42" fillId="0" borderId="42" xfId="73" applyFont="1" applyBorder="1" applyAlignment="1">
      <alignment horizontal="center" vertical="center"/>
    </xf>
    <xf numFmtId="0" fontId="39" fillId="0" borderId="61" xfId="73" applyFont="1" applyBorder="1" applyAlignment="1">
      <alignment horizontal="left" vertical="center"/>
    </xf>
    <xf numFmtId="0" fontId="39" fillId="0" borderId="53" xfId="73" applyFont="1" applyBorder="1" applyAlignment="1">
      <alignment horizontal="left" vertical="center"/>
    </xf>
    <xf numFmtId="0" fontId="39" fillId="0" borderId="63" xfId="73" applyFont="1" applyBorder="1" applyAlignment="1">
      <alignment horizontal="left" vertical="center"/>
    </xf>
    <xf numFmtId="0" fontId="40" fillId="0" borderId="0" xfId="0" applyFont="1" applyAlignment="1">
      <alignment horizontal="left"/>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71"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39" fillId="0" borderId="59" xfId="0" applyFont="1" applyBorder="1" applyAlignment="1">
      <alignment horizontal="left" vertical="center" wrapText="1"/>
    </xf>
    <xf numFmtId="0" fontId="39" fillId="0" borderId="85" xfId="0" applyFont="1" applyBorder="1" applyAlignment="1">
      <alignment horizontal="left"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Causa Posible"/>
      <sheetName val="Accidentalidad"/>
      <sheetName val="Elementos Involucrados"/>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sap"/>
      <sheetName val="P2"/>
      <sheetName val="P1"/>
      <sheetName val="31-05-18"/>
      <sheetName val="F-7857-308"/>
      <sheetName val="Equipo Menor"/>
      <sheetName val="ALQUILADO F-7857-308 "/>
      <sheetName val="Real Para tarifas"/>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ral. 1"/>
      <sheetName val="Paral. 2"/>
      <sheetName val="Paral. 3"/>
      <sheetName val="Paral.4"/>
      <sheetName val="ó&gt;"/>
      <sheetName val="_x0000_㈀㰰⌀_x0000_㈀㰮⌀_x0000_䰀଒v_x0000__x0000__x0000_頀"/>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j0$?#???j_$?#???LÓu????"/>
      <sheetName val="MATERIALES Y RECURSOS"/>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ORTE DE OBRA N° 1"/>
      <sheetName val="memoria"/>
      <sheetName val="memoria 1"/>
      <sheetName val="RELACION DE PRECIOS"/>
      <sheetName val="ACTA 5"/>
      <sheetName val="MODIF. 2"/>
      <sheetName val="MODIF. 3"/>
      <sheetName val="cant"/>
      <sheetName val="par mar19"/>
      <sheetName val="par"/>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Programacion"/>
      <sheetName val="API93"/>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efreshError="1"/>
      <sheetData sheetId="1079" refreshError="1"/>
      <sheetData sheetId="1080">
        <row r="2">
          <cell r="A2">
            <v>0</v>
          </cell>
        </row>
      </sheetData>
      <sheetData sheetId="1081">
        <row r="2">
          <cell r="A2">
            <v>0</v>
          </cell>
        </row>
      </sheetData>
      <sheetData sheetId="1082" refreshError="1"/>
      <sheetData sheetId="1083" refreshError="1"/>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efreshError="1"/>
      <sheetData sheetId="1104" refreshError="1"/>
      <sheetData sheetId="1105" refreshError="1"/>
      <sheetData sheetId="1106" refreshError="1"/>
      <sheetData sheetId="1107" refreshError="1"/>
      <sheetData sheetId="1108">
        <row r="2">
          <cell r="A2">
            <v>0</v>
          </cell>
        </row>
      </sheetData>
      <sheetData sheetId="1109">
        <row r="2">
          <cell r="A2">
            <v>0</v>
          </cell>
        </row>
      </sheetData>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B2" t="str">
            <v>Patrimonio
neto
personal</v>
          </cell>
        </row>
      </sheetData>
      <sheetData sheetId="1117">
        <row r="2">
          <cell r="A2">
            <v>0</v>
          </cell>
        </row>
      </sheetData>
      <sheetData sheetId="1118" refreshError="1"/>
      <sheetData sheetId="1119">
        <row r="2">
          <cell r="A2" t="str">
            <v>Locación</v>
          </cell>
        </row>
      </sheetData>
      <sheetData sheetId="1120" refreshError="1"/>
      <sheetData sheetId="1121">
        <row r="2">
          <cell r="A2">
            <v>0</v>
          </cell>
        </row>
      </sheetData>
      <sheetData sheetId="1122"/>
      <sheetData sheetId="1123"/>
      <sheetData sheetId="1124"/>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efreshError="1"/>
      <sheetData sheetId="1206" refreshError="1"/>
      <sheetData sheetId="1207" refreshError="1"/>
      <sheetData sheetId="1208" refreshError="1"/>
      <sheetData sheetId="1209" refreshError="1"/>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sheetData sheetId="1754"/>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ow r="2">
          <cell r="A2">
            <v>0</v>
          </cell>
        </row>
      </sheetData>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sheetData sheetId="1788" refreshError="1"/>
      <sheetData sheetId="1789"/>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efreshError="1"/>
      <sheetData sheetId="1798" refreshError="1"/>
      <sheetData sheetId="1799" refreshError="1"/>
      <sheetData sheetId="1800" refreshError="1"/>
      <sheetData sheetId="1801" refreshError="1"/>
      <sheetData sheetId="1802" refreshError="1"/>
      <sheetData sheetId="1803" refreshError="1"/>
      <sheetData sheetId="1804">
        <row r="2">
          <cell r="A2">
            <v>0</v>
          </cell>
        </row>
      </sheetData>
      <sheetData sheetId="1805">
        <row r="2">
          <cell r="A2">
            <v>0</v>
          </cell>
        </row>
      </sheetData>
      <sheetData sheetId="1806">
        <row r="2">
          <cell r="A2">
            <v>0</v>
          </cell>
        </row>
      </sheetData>
      <sheetData sheetId="1807">
        <row r="2">
          <cell r="A2" t="str">
            <v>FORMULARIO N° 4</v>
          </cell>
        </row>
      </sheetData>
      <sheetData sheetId="1808">
        <row r="2">
          <cell r="A2">
            <v>0</v>
          </cell>
        </row>
      </sheetData>
      <sheetData sheetId="1809">
        <row r="2">
          <cell r="B2">
            <v>0</v>
          </cell>
        </row>
      </sheetData>
      <sheetData sheetId="1810">
        <row r="5">
          <cell r="A5" t="str">
            <v>OFERTA ECONÓMICA DETALLADA</v>
          </cell>
        </row>
      </sheetData>
      <sheetData sheetId="1811"/>
      <sheetData sheetId="1812"/>
      <sheetData sheetId="1813"/>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efreshError="1"/>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sheetData sheetId="3311">
        <row r="2">
          <cell r="A2">
            <v>0</v>
          </cell>
        </row>
      </sheetData>
      <sheetData sheetId="3312">
        <row r="2">
          <cell r="A2">
            <v>0</v>
          </cell>
        </row>
      </sheetData>
      <sheetData sheetId="3313">
        <row r="2">
          <cell r="A2">
            <v>0</v>
          </cell>
        </row>
      </sheetData>
      <sheetData sheetId="3314"/>
      <sheetData sheetId="3315"/>
      <sheetData sheetId="3316">
        <row r="2">
          <cell r="A2">
            <v>0</v>
          </cell>
        </row>
      </sheetData>
      <sheetData sheetId="3317">
        <row r="2">
          <cell r="A2">
            <v>0</v>
          </cell>
        </row>
      </sheetData>
      <sheetData sheetId="3318">
        <row r="2">
          <cell r="A2">
            <v>0</v>
          </cell>
        </row>
      </sheetData>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row r="2">
          <cell r="A2">
            <v>0</v>
          </cell>
        </row>
      </sheetData>
      <sheetData sheetId="3346"/>
      <sheetData sheetId="3347"/>
      <sheetData sheetId="3348"/>
      <sheetData sheetId="3349"/>
      <sheetData sheetId="3350"/>
      <sheetData sheetId="3351"/>
      <sheetData sheetId="3352"/>
      <sheetData sheetId="3353"/>
      <sheetData sheetId="3354"/>
      <sheetData sheetId="3355">
        <row r="2">
          <cell r="A2">
            <v>0</v>
          </cell>
        </row>
      </sheetData>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sheetData sheetId="3384">
        <row r="2">
          <cell r="A2">
            <v>0</v>
          </cell>
        </row>
      </sheetData>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sheetData sheetId="4047"/>
      <sheetData sheetId="4048">
        <row r="2">
          <cell r="A2">
            <v>0</v>
          </cell>
        </row>
      </sheetData>
      <sheetData sheetId="4049">
        <row r="2">
          <cell r="A2">
            <v>0</v>
          </cell>
        </row>
      </sheetData>
      <sheetData sheetId="4050"/>
      <sheetData sheetId="4051">
        <row r="2">
          <cell r="A2">
            <v>0</v>
          </cell>
        </row>
      </sheetData>
      <sheetData sheetId="4052">
        <row r="2">
          <cell r="A2">
            <v>0</v>
          </cell>
        </row>
      </sheetData>
      <sheetData sheetId="4053">
        <row r="2">
          <cell r="A2">
            <v>0</v>
          </cell>
        </row>
      </sheetData>
      <sheetData sheetId="4054">
        <row r="2">
          <cell r="A2">
            <v>0</v>
          </cell>
        </row>
      </sheetData>
      <sheetData sheetId="4055"/>
      <sheetData sheetId="4056">
        <row r="2">
          <cell r="A2">
            <v>0</v>
          </cell>
        </row>
      </sheetData>
      <sheetData sheetId="4057">
        <row r="2">
          <cell r="A2">
            <v>0</v>
          </cell>
        </row>
      </sheetData>
      <sheetData sheetId="4058"/>
      <sheetData sheetId="4059"/>
      <sheetData sheetId="4060"/>
      <sheetData sheetId="4061">
        <row r="2">
          <cell r="A2">
            <v>0</v>
          </cell>
        </row>
      </sheetData>
      <sheetData sheetId="4062">
        <row r="2">
          <cell r="A2">
            <v>0</v>
          </cell>
        </row>
      </sheetData>
      <sheetData sheetId="4063"/>
      <sheetData sheetId="4064"/>
      <sheetData sheetId="4065"/>
      <sheetData sheetId="4066">
        <row r="2">
          <cell r="A2">
            <v>0</v>
          </cell>
        </row>
      </sheetData>
      <sheetData sheetId="4067">
        <row r="2">
          <cell r="A2">
            <v>0</v>
          </cell>
        </row>
      </sheetData>
      <sheetData sheetId="4068">
        <row r="2">
          <cell r="A2">
            <v>0</v>
          </cell>
        </row>
      </sheetData>
      <sheetData sheetId="4069"/>
      <sheetData sheetId="4070"/>
      <sheetData sheetId="4071">
        <row r="2">
          <cell r="A2">
            <v>0</v>
          </cell>
        </row>
      </sheetData>
      <sheetData sheetId="4072">
        <row r="2">
          <cell r="A2">
            <v>0</v>
          </cell>
        </row>
      </sheetData>
      <sheetData sheetId="4073"/>
      <sheetData sheetId="4074"/>
      <sheetData sheetId="4075"/>
      <sheetData sheetId="4076">
        <row r="2">
          <cell r="A2">
            <v>0</v>
          </cell>
        </row>
      </sheetData>
      <sheetData sheetId="4077">
        <row r="2">
          <cell r="A2">
            <v>0</v>
          </cell>
        </row>
      </sheetData>
      <sheetData sheetId="4078"/>
      <sheetData sheetId="4079"/>
      <sheetData sheetId="4080"/>
      <sheetData sheetId="4081">
        <row r="2">
          <cell r="A2">
            <v>0</v>
          </cell>
        </row>
      </sheetData>
      <sheetData sheetId="4082">
        <row r="2">
          <cell r="A2">
            <v>0</v>
          </cell>
        </row>
      </sheetData>
      <sheetData sheetId="4083"/>
      <sheetData sheetId="4084"/>
      <sheetData sheetId="4085">
        <row r="2">
          <cell r="A2">
            <v>0</v>
          </cell>
        </row>
      </sheetData>
      <sheetData sheetId="4086">
        <row r="2">
          <cell r="A2">
            <v>0</v>
          </cell>
        </row>
      </sheetData>
      <sheetData sheetId="4087">
        <row r="2">
          <cell r="A2">
            <v>0</v>
          </cell>
        </row>
      </sheetData>
      <sheetData sheetId="4088"/>
      <sheetData sheetId="4089"/>
      <sheetData sheetId="4090"/>
      <sheetData sheetId="4091"/>
      <sheetData sheetId="4092"/>
      <sheetData sheetId="4093"/>
      <sheetData sheetId="4094"/>
      <sheetData sheetId="4095">
        <row r="2">
          <cell r="A2">
            <v>0</v>
          </cell>
        </row>
      </sheetData>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row r="2">
          <cell r="A2">
            <v>0</v>
          </cell>
        </row>
      </sheetData>
      <sheetData sheetId="4161"/>
      <sheetData sheetId="4162"/>
      <sheetData sheetId="4163"/>
      <sheetData sheetId="4164"/>
      <sheetData sheetId="4165">
        <row r="2">
          <cell r="A2">
            <v>0</v>
          </cell>
        </row>
      </sheetData>
      <sheetData sheetId="4166"/>
      <sheetData sheetId="4167"/>
      <sheetData sheetId="4168"/>
      <sheetData sheetId="4169"/>
      <sheetData sheetId="4170">
        <row r="2">
          <cell r="A2">
            <v>0</v>
          </cell>
        </row>
      </sheetData>
      <sheetData sheetId="4171"/>
      <sheetData sheetId="4172"/>
      <sheetData sheetId="4173"/>
      <sheetData sheetId="4174"/>
      <sheetData sheetId="4175">
        <row r="2">
          <cell r="A2">
            <v>0</v>
          </cell>
        </row>
      </sheetData>
      <sheetData sheetId="4176"/>
      <sheetData sheetId="4177"/>
      <sheetData sheetId="4178"/>
      <sheetData sheetId="4179"/>
      <sheetData sheetId="4180">
        <row r="2">
          <cell r="A2">
            <v>0</v>
          </cell>
        </row>
      </sheetData>
      <sheetData sheetId="4181"/>
      <sheetData sheetId="4182"/>
      <sheetData sheetId="4183"/>
      <sheetData sheetId="4184"/>
      <sheetData sheetId="4185">
        <row r="2">
          <cell r="A2">
            <v>0</v>
          </cell>
        </row>
      </sheetData>
      <sheetData sheetId="4186"/>
      <sheetData sheetId="4187"/>
      <sheetData sheetId="4188"/>
      <sheetData sheetId="4189"/>
      <sheetData sheetId="4190"/>
      <sheetData sheetId="4191"/>
      <sheetData sheetId="4192"/>
      <sheetData sheetId="4193">
        <row r="2">
          <cell r="A2">
            <v>0</v>
          </cell>
        </row>
      </sheetData>
      <sheetData sheetId="4194"/>
      <sheetData sheetId="4195"/>
      <sheetData sheetId="4196"/>
      <sheetData sheetId="4197"/>
      <sheetData sheetId="4198">
        <row r="2">
          <cell r="A2">
            <v>0</v>
          </cell>
        </row>
      </sheetData>
      <sheetData sheetId="4199"/>
      <sheetData sheetId="4200"/>
      <sheetData sheetId="4201"/>
      <sheetData sheetId="4202">
        <row r="2">
          <cell r="A2">
            <v>0</v>
          </cell>
        </row>
      </sheetData>
      <sheetData sheetId="4203"/>
      <sheetData sheetId="4204"/>
      <sheetData sheetId="4205"/>
      <sheetData sheetId="4206">
        <row r="2">
          <cell r="A2">
            <v>0</v>
          </cell>
        </row>
      </sheetData>
      <sheetData sheetId="4207">
        <row r="2">
          <cell r="A2">
            <v>0</v>
          </cell>
        </row>
      </sheetData>
      <sheetData sheetId="4208"/>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sheetData sheetId="4224">
        <row r="2">
          <cell r="A2">
            <v>0</v>
          </cell>
        </row>
      </sheetData>
      <sheetData sheetId="4225"/>
      <sheetData sheetId="4226"/>
      <sheetData sheetId="4227"/>
      <sheetData sheetId="4228">
        <row r="2">
          <cell r="A2">
            <v>0</v>
          </cell>
        </row>
      </sheetData>
      <sheetData sheetId="4229">
        <row r="2">
          <cell r="A2">
            <v>0</v>
          </cell>
        </row>
      </sheetData>
      <sheetData sheetId="4230"/>
      <sheetData sheetId="4231"/>
      <sheetData sheetId="4232"/>
      <sheetData sheetId="4233">
        <row r="2">
          <cell r="A2">
            <v>0</v>
          </cell>
        </row>
      </sheetData>
      <sheetData sheetId="4234">
        <row r="2">
          <cell r="A2">
            <v>0</v>
          </cell>
        </row>
      </sheetData>
      <sheetData sheetId="4235"/>
      <sheetData sheetId="4236">
        <row r="2">
          <cell r="A2">
            <v>0</v>
          </cell>
        </row>
      </sheetData>
      <sheetData sheetId="4237">
        <row r="2">
          <cell r="A2">
            <v>0</v>
          </cell>
        </row>
      </sheetData>
      <sheetData sheetId="4238">
        <row r="2">
          <cell r="A2">
            <v>0</v>
          </cell>
        </row>
      </sheetData>
      <sheetData sheetId="4239">
        <row r="2">
          <cell r="A2">
            <v>0</v>
          </cell>
        </row>
      </sheetData>
      <sheetData sheetId="4240"/>
      <sheetData sheetId="4241">
        <row r="2">
          <cell r="A2">
            <v>0</v>
          </cell>
        </row>
      </sheetData>
      <sheetData sheetId="4242">
        <row r="2">
          <cell r="A2">
            <v>0</v>
          </cell>
        </row>
      </sheetData>
      <sheetData sheetId="4243"/>
      <sheetData sheetId="4244"/>
      <sheetData sheetId="4245"/>
      <sheetData sheetId="4246">
        <row r="2">
          <cell r="A2">
            <v>0</v>
          </cell>
        </row>
      </sheetData>
      <sheetData sheetId="4247">
        <row r="2">
          <cell r="A2">
            <v>0</v>
          </cell>
        </row>
      </sheetData>
      <sheetData sheetId="4248"/>
      <sheetData sheetId="4249"/>
      <sheetData sheetId="4250"/>
      <sheetData sheetId="4251">
        <row r="2">
          <cell r="A2">
            <v>0</v>
          </cell>
        </row>
      </sheetData>
      <sheetData sheetId="4252">
        <row r="2">
          <cell r="A2">
            <v>0</v>
          </cell>
        </row>
      </sheetData>
      <sheetData sheetId="4253">
        <row r="2">
          <cell r="A2">
            <v>0</v>
          </cell>
        </row>
      </sheetData>
      <sheetData sheetId="4254"/>
      <sheetData sheetId="4255"/>
      <sheetData sheetId="4256">
        <row r="2">
          <cell r="A2">
            <v>0</v>
          </cell>
        </row>
      </sheetData>
      <sheetData sheetId="4257">
        <row r="2">
          <cell r="A2">
            <v>0</v>
          </cell>
        </row>
      </sheetData>
      <sheetData sheetId="4258"/>
      <sheetData sheetId="4259"/>
      <sheetData sheetId="4260"/>
      <sheetData sheetId="4261">
        <row r="2">
          <cell r="A2">
            <v>0</v>
          </cell>
        </row>
      </sheetData>
      <sheetData sheetId="4262">
        <row r="2">
          <cell r="A2">
            <v>0</v>
          </cell>
        </row>
      </sheetData>
      <sheetData sheetId="4263"/>
      <sheetData sheetId="4264"/>
      <sheetData sheetId="4265"/>
      <sheetData sheetId="4266">
        <row r="2">
          <cell r="A2">
            <v>0</v>
          </cell>
        </row>
      </sheetData>
      <sheetData sheetId="4267">
        <row r="2">
          <cell r="A2">
            <v>0</v>
          </cell>
        </row>
      </sheetData>
      <sheetData sheetId="4268"/>
      <sheetData sheetId="4269"/>
      <sheetData sheetId="4270"/>
      <sheetData sheetId="4271">
        <row r="2">
          <cell r="A2">
            <v>0</v>
          </cell>
        </row>
      </sheetData>
      <sheetData sheetId="4272">
        <row r="2">
          <cell r="A2">
            <v>0</v>
          </cell>
        </row>
      </sheetData>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row r="2">
          <cell r="A2">
            <v>0</v>
          </cell>
        </row>
      </sheetData>
      <sheetData sheetId="4351"/>
      <sheetData sheetId="4352"/>
      <sheetData sheetId="4353">
        <row r="2">
          <cell r="A2">
            <v>0</v>
          </cell>
        </row>
      </sheetData>
      <sheetData sheetId="4354"/>
      <sheetData sheetId="4355">
        <row r="2">
          <cell r="A2">
            <v>0</v>
          </cell>
        </row>
      </sheetData>
      <sheetData sheetId="4356"/>
      <sheetData sheetId="4357"/>
      <sheetData sheetId="4358"/>
      <sheetData sheetId="4359"/>
      <sheetData sheetId="4360">
        <row r="2">
          <cell r="A2">
            <v>0</v>
          </cell>
        </row>
      </sheetData>
      <sheetData sheetId="4361"/>
      <sheetData sheetId="4362"/>
      <sheetData sheetId="4363">
        <row r="2">
          <cell r="A2">
            <v>0</v>
          </cell>
        </row>
      </sheetData>
      <sheetData sheetId="4364"/>
      <sheetData sheetId="4365">
        <row r="2">
          <cell r="A2">
            <v>0</v>
          </cell>
        </row>
      </sheetData>
      <sheetData sheetId="4366"/>
      <sheetData sheetId="4367"/>
      <sheetData sheetId="4368"/>
      <sheetData sheetId="4369"/>
      <sheetData sheetId="4370">
        <row r="2">
          <cell r="A2">
            <v>0</v>
          </cell>
        </row>
      </sheetData>
      <sheetData sheetId="4371"/>
      <sheetData sheetId="4372"/>
      <sheetData sheetId="4373"/>
      <sheetData sheetId="4374"/>
      <sheetData sheetId="4375"/>
      <sheetData sheetId="4376"/>
      <sheetData sheetId="4377"/>
      <sheetData sheetId="4378">
        <row r="2">
          <cell r="A2">
            <v>0</v>
          </cell>
        </row>
      </sheetData>
      <sheetData sheetId="4379"/>
      <sheetData sheetId="4380"/>
      <sheetData sheetId="4381"/>
      <sheetData sheetId="4382"/>
      <sheetData sheetId="4383">
        <row r="2">
          <cell r="A2">
            <v>0</v>
          </cell>
        </row>
      </sheetData>
      <sheetData sheetId="4384"/>
      <sheetData sheetId="4385"/>
      <sheetData sheetId="4386"/>
      <sheetData sheetId="4387">
        <row r="2">
          <cell r="A2">
            <v>0</v>
          </cell>
        </row>
      </sheetData>
      <sheetData sheetId="4388"/>
      <sheetData sheetId="4389"/>
      <sheetData sheetId="4390"/>
      <sheetData sheetId="4391">
        <row r="2">
          <cell r="A2">
            <v>0</v>
          </cell>
        </row>
      </sheetData>
      <sheetData sheetId="4392">
        <row r="2">
          <cell r="A2">
            <v>0</v>
          </cell>
        </row>
      </sheetData>
      <sheetData sheetId="4393"/>
      <sheetData sheetId="4394"/>
      <sheetData sheetId="4395"/>
      <sheetData sheetId="4396">
        <row r="2">
          <cell r="A2">
            <v>0</v>
          </cell>
        </row>
      </sheetData>
      <sheetData sheetId="4397">
        <row r="2">
          <cell r="A2">
            <v>0</v>
          </cell>
        </row>
      </sheetData>
      <sheetData sheetId="4398"/>
      <sheetData sheetId="4399">
        <row r="2">
          <cell r="A2">
            <v>0</v>
          </cell>
        </row>
      </sheetData>
      <sheetData sheetId="4400"/>
      <sheetData sheetId="4401">
        <row r="2">
          <cell r="A2">
            <v>0</v>
          </cell>
        </row>
      </sheetData>
      <sheetData sheetId="4402">
        <row r="2">
          <cell r="A2">
            <v>0</v>
          </cell>
        </row>
      </sheetData>
      <sheetData sheetId="4403">
        <row r="2">
          <cell r="A2">
            <v>0</v>
          </cell>
        </row>
      </sheetData>
      <sheetData sheetId="4404"/>
      <sheetData sheetId="4405"/>
      <sheetData sheetId="4406">
        <row r="2">
          <cell r="A2">
            <v>0</v>
          </cell>
        </row>
      </sheetData>
      <sheetData sheetId="4407">
        <row r="2">
          <cell r="A2">
            <v>0</v>
          </cell>
        </row>
      </sheetData>
      <sheetData sheetId="4408"/>
      <sheetData sheetId="4409">
        <row r="2">
          <cell r="A2">
            <v>0</v>
          </cell>
        </row>
      </sheetData>
      <sheetData sheetId="4410"/>
      <sheetData sheetId="4411">
        <row r="2">
          <cell r="A2">
            <v>0</v>
          </cell>
        </row>
      </sheetData>
      <sheetData sheetId="4412"/>
      <sheetData sheetId="4413"/>
      <sheetData sheetId="4414"/>
      <sheetData sheetId="4415"/>
      <sheetData sheetId="4416"/>
      <sheetData sheetId="4417"/>
      <sheetData sheetId="4418"/>
      <sheetData sheetId="4419">
        <row r="2">
          <cell r="A2">
            <v>0</v>
          </cell>
        </row>
      </sheetData>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2">
          <cell r="A2">
            <v>0</v>
          </cell>
        </row>
      </sheetData>
      <sheetData sheetId="4437"/>
      <sheetData sheetId="4438"/>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sheetData sheetId="4525"/>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sheetData sheetId="4547"/>
      <sheetData sheetId="4548">
        <row r="2">
          <cell r="A2">
            <v>0</v>
          </cell>
        </row>
      </sheetData>
      <sheetData sheetId="4549"/>
      <sheetData sheetId="4550">
        <row r="2">
          <cell r="A2">
            <v>0</v>
          </cell>
        </row>
      </sheetData>
      <sheetData sheetId="4551"/>
      <sheetData sheetId="4552"/>
      <sheetData sheetId="4553"/>
      <sheetData sheetId="4554"/>
      <sheetData sheetId="4555">
        <row r="2">
          <cell r="A2">
            <v>0</v>
          </cell>
        </row>
      </sheetData>
      <sheetData sheetId="4556"/>
      <sheetData sheetId="4557"/>
      <sheetData sheetId="4558"/>
      <sheetData sheetId="4559"/>
      <sheetData sheetId="4560"/>
      <sheetData sheetId="4561"/>
      <sheetData sheetId="4562"/>
      <sheetData sheetId="4563">
        <row r="2">
          <cell r="A2">
            <v>0</v>
          </cell>
        </row>
      </sheetData>
      <sheetData sheetId="4564"/>
      <sheetData sheetId="4565"/>
      <sheetData sheetId="4566"/>
      <sheetData sheetId="4567"/>
      <sheetData sheetId="4568">
        <row r="2">
          <cell r="A2">
            <v>0</v>
          </cell>
        </row>
      </sheetData>
      <sheetData sheetId="4569"/>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row r="2">
          <cell r="A2">
            <v>0</v>
          </cell>
        </row>
      </sheetData>
      <sheetData sheetId="4583"/>
      <sheetData sheetId="4584">
        <row r="2">
          <cell r="A2">
            <v>0</v>
          </cell>
        </row>
      </sheetData>
      <sheetData sheetId="4585"/>
      <sheetData sheetId="4586">
        <row r="2">
          <cell r="A2">
            <v>0</v>
          </cell>
        </row>
      </sheetData>
      <sheetData sheetId="4587">
        <row r="2">
          <cell r="A2">
            <v>0</v>
          </cell>
        </row>
      </sheetData>
      <sheetData sheetId="4588">
        <row r="2">
          <cell r="A2">
            <v>0</v>
          </cell>
        </row>
      </sheetData>
      <sheetData sheetId="4589"/>
      <sheetData sheetId="4590"/>
      <sheetData sheetId="4591"/>
      <sheetData sheetId="4592">
        <row r="2">
          <cell r="A2">
            <v>0</v>
          </cell>
        </row>
      </sheetData>
      <sheetData sheetId="4593"/>
      <sheetData sheetId="4594">
        <row r="2">
          <cell r="A2">
            <v>0</v>
          </cell>
        </row>
      </sheetData>
      <sheetData sheetId="4595"/>
      <sheetData sheetId="4596">
        <row r="2">
          <cell r="A2">
            <v>0</v>
          </cell>
        </row>
      </sheetData>
      <sheetData sheetId="4597"/>
      <sheetData sheetId="4598"/>
      <sheetData sheetId="4599">
        <row r="2">
          <cell r="A2">
            <v>0</v>
          </cell>
        </row>
      </sheetData>
      <sheetData sheetId="4600"/>
      <sheetData sheetId="4601"/>
      <sheetData sheetId="4602"/>
      <sheetData sheetId="4603"/>
      <sheetData sheetId="4604">
        <row r="2">
          <cell r="A2">
            <v>0</v>
          </cell>
        </row>
      </sheetData>
      <sheetData sheetId="4605"/>
      <sheetData sheetId="4606"/>
      <sheetData sheetId="4607">
        <row r="2">
          <cell r="A2">
            <v>0</v>
          </cell>
        </row>
      </sheetData>
      <sheetData sheetId="4608"/>
      <sheetData sheetId="4609">
        <row r="2">
          <cell r="A2">
            <v>0</v>
          </cell>
        </row>
      </sheetData>
      <sheetData sheetId="4610"/>
      <sheetData sheetId="4611"/>
      <sheetData sheetId="4612">
        <row r="2">
          <cell r="A2">
            <v>0</v>
          </cell>
        </row>
      </sheetData>
      <sheetData sheetId="4613"/>
      <sheetData sheetId="4614"/>
      <sheetData sheetId="4615"/>
      <sheetData sheetId="4616"/>
      <sheetData sheetId="4617">
        <row r="2">
          <cell r="A2">
            <v>0</v>
          </cell>
        </row>
      </sheetData>
      <sheetData sheetId="4618"/>
      <sheetData sheetId="4619"/>
      <sheetData sheetId="4620"/>
      <sheetData sheetId="4621"/>
      <sheetData sheetId="4622">
        <row r="2">
          <cell r="A2">
            <v>0</v>
          </cell>
        </row>
      </sheetData>
      <sheetData sheetId="4623">
        <row r="2">
          <cell r="A2">
            <v>0</v>
          </cell>
        </row>
      </sheetData>
      <sheetData sheetId="4624"/>
      <sheetData sheetId="4625"/>
      <sheetData sheetId="4626"/>
      <sheetData sheetId="4627">
        <row r="2">
          <cell r="A2">
            <v>0</v>
          </cell>
        </row>
      </sheetData>
      <sheetData sheetId="4628"/>
      <sheetData sheetId="4629"/>
      <sheetData sheetId="4630"/>
      <sheetData sheetId="4631"/>
      <sheetData sheetId="4632">
        <row r="2">
          <cell r="A2">
            <v>0</v>
          </cell>
        </row>
      </sheetData>
      <sheetData sheetId="4633"/>
      <sheetData sheetId="4634"/>
      <sheetData sheetId="4635"/>
      <sheetData sheetId="4636"/>
      <sheetData sheetId="4637">
        <row r="2">
          <cell r="A2">
            <v>0</v>
          </cell>
        </row>
      </sheetData>
      <sheetData sheetId="4638"/>
      <sheetData sheetId="4639"/>
      <sheetData sheetId="4640">
        <row r="2">
          <cell r="A2">
            <v>0</v>
          </cell>
        </row>
      </sheetData>
      <sheetData sheetId="4641"/>
      <sheetData sheetId="4642">
        <row r="2">
          <cell r="A2">
            <v>0</v>
          </cell>
        </row>
      </sheetData>
      <sheetData sheetId="4643"/>
      <sheetData sheetId="4644"/>
      <sheetData sheetId="4645"/>
      <sheetData sheetId="4646"/>
      <sheetData sheetId="4647"/>
      <sheetData sheetId="4648"/>
      <sheetData sheetId="4649"/>
      <sheetData sheetId="4650">
        <row r="2">
          <cell r="A2">
            <v>0</v>
          </cell>
        </row>
      </sheetData>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sheetData sheetId="4679">
        <row r="2">
          <cell r="A2">
            <v>0</v>
          </cell>
        </row>
      </sheetData>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efreshError="1"/>
      <sheetData sheetId="4773" refreshError="1"/>
      <sheetData sheetId="4774" refreshError="1"/>
      <sheetData sheetId="4775" refreshError="1"/>
      <sheetData sheetId="4776" refreshError="1"/>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sheetData sheetId="4972"/>
      <sheetData sheetId="4973"/>
      <sheetData sheetId="4974">
        <row r="2">
          <cell r="A2">
            <v>0</v>
          </cell>
        </row>
      </sheetData>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row r="2">
          <cell r="A2">
            <v>0</v>
          </cell>
        </row>
      </sheetData>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row r="2">
          <cell r="A2">
            <v>0</v>
          </cell>
        </row>
      </sheetData>
      <sheetData sheetId="5094"/>
      <sheetData sheetId="5095">
        <row r="2">
          <cell r="A2">
            <v>0</v>
          </cell>
        </row>
      </sheetData>
      <sheetData sheetId="5096"/>
      <sheetData sheetId="5097"/>
      <sheetData sheetId="5098"/>
      <sheetData sheetId="5099"/>
      <sheetData sheetId="5100"/>
      <sheetData sheetId="5101"/>
      <sheetData sheetId="5102"/>
      <sheetData sheetId="5103">
        <row r="2">
          <cell r="A2">
            <v>0</v>
          </cell>
        </row>
      </sheetData>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row r="2">
          <cell r="A2">
            <v>0</v>
          </cell>
        </row>
      </sheetData>
      <sheetData sheetId="5142"/>
      <sheetData sheetId="5143"/>
      <sheetData sheetId="5144"/>
      <sheetData sheetId="5145"/>
      <sheetData sheetId="5146"/>
      <sheetData sheetId="5147"/>
      <sheetData sheetId="5148"/>
      <sheetData sheetId="5149">
        <row r="2">
          <cell r="A2">
            <v>0</v>
          </cell>
        </row>
      </sheetData>
      <sheetData sheetId="5150"/>
      <sheetData sheetId="5151">
        <row r="2">
          <cell r="A2">
            <v>0</v>
          </cell>
        </row>
      </sheetData>
      <sheetData sheetId="5152"/>
      <sheetData sheetId="5153"/>
      <sheetData sheetId="5154"/>
      <sheetData sheetId="5155"/>
      <sheetData sheetId="5156"/>
      <sheetData sheetId="5157"/>
      <sheetData sheetId="5158"/>
      <sheetData sheetId="5159">
        <row r="2">
          <cell r="A2">
            <v>0</v>
          </cell>
        </row>
      </sheetData>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row r="2">
          <cell r="A2">
            <v>0</v>
          </cell>
        </row>
      </sheetData>
      <sheetData sheetId="5196"/>
      <sheetData sheetId="5197"/>
      <sheetData sheetId="5198"/>
      <sheetData sheetId="5199"/>
      <sheetData sheetId="5200"/>
      <sheetData sheetId="5201"/>
      <sheetData sheetId="5202"/>
      <sheetData sheetId="5203"/>
      <sheetData sheetId="5204"/>
      <sheetData sheetId="5205">
        <row r="2">
          <cell r="A2">
            <v>0</v>
          </cell>
        </row>
      </sheetData>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sheetData sheetId="5472"/>
      <sheetData sheetId="5473"/>
      <sheetData sheetId="5474">
        <row r="2">
          <cell r="A2">
            <v>0</v>
          </cell>
        </row>
      </sheetData>
      <sheetData sheetId="5475"/>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sheetData sheetId="5498"/>
      <sheetData sheetId="5499"/>
      <sheetData sheetId="5500"/>
      <sheetData sheetId="5501"/>
      <sheetData sheetId="5502"/>
      <sheetData sheetId="5503"/>
      <sheetData sheetId="5504"/>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efreshError="1"/>
      <sheetData sheetId="5520"/>
      <sheetData sheetId="5521" refreshError="1"/>
      <sheetData sheetId="5522" refreshError="1"/>
      <sheetData sheetId="5523"/>
      <sheetData sheetId="5524"/>
      <sheetData sheetId="5525"/>
      <sheetData sheetId="5526"/>
      <sheetData sheetId="5527"/>
      <sheetData sheetId="5528"/>
      <sheetData sheetId="5529"/>
      <sheetData sheetId="5530"/>
      <sheetData sheetId="5531"/>
      <sheetData sheetId="5532"/>
      <sheetData sheetId="5533" refreshError="1"/>
      <sheetData sheetId="5534" refreshError="1"/>
      <sheetData sheetId="5535" refreshError="1"/>
      <sheetData sheetId="5536" refreshError="1"/>
      <sheetData sheetId="5537" refreshError="1"/>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MI"/>
      <sheetName val="L. de Constru"/>
      <sheetName val="BUSCADOR"/>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mdo"/>
      <sheetName val="equip"/>
      <sheetName val="mat"/>
      <sheetName val="APU"/>
      <sheetName val="CIRCUITOS CODENSA"/>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ow r="48">
          <cell r="E48">
            <v>0</v>
          </cell>
        </row>
      </sheetData>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Q95"/>
  <sheetViews>
    <sheetView showGridLines="0" tabSelected="1" view="pageBreakPreview" topLeftCell="A61" zoomScale="55" zoomScaleNormal="55" zoomScaleSheetLayoutView="55" zoomScalePageLayoutView="70" workbookViewId="0">
      <selection activeCell="J75" sqref="J75"/>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6.5703125" style="1" customWidth="1"/>
    <col min="7" max="7" width="74.140625" style="1" customWidth="1"/>
    <col min="8" max="8" width="10.140625" style="1" customWidth="1"/>
    <col min="9" max="9" width="18.85546875" style="1" customWidth="1"/>
    <col min="10" max="10" width="23.85546875" style="1" customWidth="1"/>
    <col min="11" max="11" width="30" style="1" customWidth="1"/>
    <col min="12" max="13" width="4.42578125" style="1" customWidth="1"/>
    <col min="14" max="14" width="11.42578125" style="1"/>
    <col min="15" max="15" width="13.42578125" style="1" bestFit="1" customWidth="1"/>
    <col min="16" max="16384" width="11.42578125" style="1"/>
  </cols>
  <sheetData>
    <row r="1" spans="2:17">
      <c r="B1" s="264" t="s">
        <v>0</v>
      </c>
      <c r="C1" s="264"/>
      <c r="D1" s="264"/>
      <c r="E1" s="264"/>
      <c r="F1" s="264"/>
      <c r="G1" s="264"/>
    </row>
    <row r="2" spans="2:17">
      <c r="B2" s="264" t="s">
        <v>1</v>
      </c>
      <c r="C2" s="264"/>
      <c r="D2" s="264"/>
      <c r="E2" s="264"/>
    </row>
    <row r="3" spans="2:17" ht="15" thickBot="1">
      <c r="B3" s="6"/>
      <c r="C3" s="7"/>
      <c r="D3" s="6"/>
      <c r="E3" s="7"/>
    </row>
    <row r="4" spans="2:17" ht="15.75" thickTop="1" thickBot="1">
      <c r="B4" s="265"/>
      <c r="C4" s="266"/>
      <c r="D4" s="266"/>
      <c r="E4" s="266"/>
      <c r="F4" s="266"/>
      <c r="G4" s="266"/>
      <c r="H4" s="266"/>
      <c r="I4" s="266"/>
      <c r="J4" s="266"/>
      <c r="K4" s="266"/>
      <c r="L4" s="267"/>
    </row>
    <row r="5" spans="2:17" ht="31.5" customHeight="1">
      <c r="B5" s="3"/>
      <c r="C5" s="268" t="s">
        <v>2</v>
      </c>
      <c r="D5" s="269"/>
      <c r="E5" s="269"/>
      <c r="F5" s="269"/>
      <c r="G5" s="269"/>
      <c r="H5" s="269"/>
      <c r="I5" s="269"/>
      <c r="J5" s="269"/>
      <c r="K5" s="270"/>
      <c r="L5" s="4"/>
    </row>
    <row r="6" spans="2:17">
      <c r="B6" s="3"/>
      <c r="C6" s="271" t="s">
        <v>3</v>
      </c>
      <c r="D6" s="272"/>
      <c r="E6" s="272"/>
      <c r="F6" s="272"/>
      <c r="G6" s="272"/>
      <c r="H6" s="272"/>
      <c r="I6" s="272"/>
      <c r="J6" s="272"/>
      <c r="K6" s="273"/>
      <c r="L6" s="4"/>
    </row>
    <row r="7" spans="2:17" ht="30" customHeight="1" thickBot="1">
      <c r="B7" s="3"/>
      <c r="C7" s="239"/>
      <c r="D7" s="240"/>
      <c r="E7" s="240"/>
      <c r="F7" s="240"/>
      <c r="G7" s="240"/>
      <c r="H7" s="240"/>
      <c r="I7" s="240"/>
      <c r="J7" s="240"/>
      <c r="K7" s="241"/>
      <c r="L7" s="4"/>
    </row>
    <row r="8" spans="2:17" ht="30" customHeight="1">
      <c r="B8" s="3"/>
      <c r="C8" s="251" t="s">
        <v>4</v>
      </c>
      <c r="D8" s="245" t="s">
        <v>5</v>
      </c>
      <c r="E8" s="253" t="s">
        <v>6</v>
      </c>
      <c r="F8" s="253"/>
      <c r="G8" s="251" t="s">
        <v>7</v>
      </c>
      <c r="H8" s="245" t="s">
        <v>8</v>
      </c>
      <c r="I8" s="245" t="s">
        <v>9</v>
      </c>
      <c r="J8" s="247" t="s">
        <v>152</v>
      </c>
      <c r="K8" s="249" t="s">
        <v>11</v>
      </c>
      <c r="L8" s="4"/>
    </row>
    <row r="9" spans="2:17" ht="30" customHeight="1" thickBot="1">
      <c r="B9" s="3"/>
      <c r="C9" s="252"/>
      <c r="D9" s="246"/>
      <c r="E9" s="9" t="s">
        <v>12</v>
      </c>
      <c r="F9" s="9" t="s">
        <v>13</v>
      </c>
      <c r="G9" s="252"/>
      <c r="H9" s="246"/>
      <c r="I9" s="246"/>
      <c r="J9" s="248"/>
      <c r="K9" s="250"/>
      <c r="L9" s="4"/>
    </row>
    <row r="10" spans="2:17" ht="30" customHeight="1" thickBot="1">
      <c r="B10" s="3"/>
      <c r="C10" s="255" t="s">
        <v>148</v>
      </c>
      <c r="D10" s="256"/>
      <c r="E10" s="256"/>
      <c r="F10" s="256"/>
      <c r="G10" s="256"/>
      <c r="H10" s="256"/>
      <c r="I10" s="256"/>
      <c r="J10" s="256"/>
      <c r="K10" s="257"/>
      <c r="L10" s="4"/>
    </row>
    <row r="11" spans="2:17" ht="30" customHeight="1" thickBot="1">
      <c r="B11" s="3"/>
      <c r="C11" s="10">
        <v>1</v>
      </c>
      <c r="D11" s="11" t="s">
        <v>100</v>
      </c>
      <c r="E11" s="11"/>
      <c r="F11" s="11"/>
      <c r="G11" s="11"/>
      <c r="H11" s="11"/>
      <c r="I11" s="11"/>
      <c r="J11" s="11"/>
      <c r="K11" s="12"/>
      <c r="L11" s="4"/>
    </row>
    <row r="12" spans="2:17" ht="34.5" customHeight="1">
      <c r="B12" s="3"/>
      <c r="C12" s="13" t="s">
        <v>92</v>
      </c>
      <c r="D12" s="14" t="s">
        <v>96</v>
      </c>
      <c r="E12" s="14" t="s">
        <v>99</v>
      </c>
      <c r="F12" s="14"/>
      <c r="G12" s="15" t="s">
        <v>97</v>
      </c>
      <c r="H12" s="14" t="s">
        <v>159</v>
      </c>
      <c r="I12" s="16">
        <f>Q12-2</f>
        <v>17.64</v>
      </c>
      <c r="J12" s="17">
        <f>IF(N12=0,O12,(O12+O12*8%))</f>
        <v>14525.67</v>
      </c>
      <c r="K12" s="18">
        <f>I12*J12</f>
        <v>256232.81880000001</v>
      </c>
      <c r="L12" s="4"/>
      <c r="N12" s="1">
        <v>0</v>
      </c>
      <c r="O12" s="1">
        <v>14525.67</v>
      </c>
      <c r="Q12" s="1">
        <v>19.64</v>
      </c>
    </row>
    <row r="13" spans="2:17" ht="34.5" customHeight="1">
      <c r="B13" s="3"/>
      <c r="C13" s="13" t="s">
        <v>94</v>
      </c>
      <c r="D13" s="14" t="s">
        <v>93</v>
      </c>
      <c r="E13" s="14" t="s">
        <v>99</v>
      </c>
      <c r="F13" s="14"/>
      <c r="G13" s="15" t="s">
        <v>149</v>
      </c>
      <c r="H13" s="14" t="s">
        <v>159</v>
      </c>
      <c r="I13" s="16">
        <f>Q13-2</f>
        <v>22</v>
      </c>
      <c r="J13" s="17">
        <f t="shared" ref="J13:J14" si="0">IF(N13=0,O13,(O13+O13*8%))</f>
        <v>11054.86</v>
      </c>
      <c r="K13" s="18">
        <f t="shared" ref="K13:K14" si="1">I13*J13</f>
        <v>243206.92</v>
      </c>
      <c r="L13" s="4"/>
      <c r="N13" s="1">
        <v>0</v>
      </c>
      <c r="O13" s="1">
        <v>11054.86</v>
      </c>
      <c r="Q13" s="1">
        <v>24</v>
      </c>
    </row>
    <row r="14" spans="2:17" ht="34.5" customHeight="1">
      <c r="B14" s="3"/>
      <c r="C14" s="13" t="s">
        <v>95</v>
      </c>
      <c r="D14" s="14" t="s">
        <v>151</v>
      </c>
      <c r="E14" s="14" t="s">
        <v>99</v>
      </c>
      <c r="F14" s="14"/>
      <c r="G14" s="15" t="s">
        <v>150</v>
      </c>
      <c r="H14" s="14" t="s">
        <v>159</v>
      </c>
      <c r="I14" s="16">
        <v>1.01</v>
      </c>
      <c r="J14" s="17">
        <f t="shared" si="0"/>
        <v>3786.95</v>
      </c>
      <c r="K14" s="18">
        <f t="shared" si="1"/>
        <v>3824.8195000000001</v>
      </c>
      <c r="L14" s="4"/>
      <c r="N14" s="1">
        <v>0</v>
      </c>
      <c r="O14" s="1">
        <v>3786.95</v>
      </c>
      <c r="Q14" s="1">
        <v>1.01</v>
      </c>
    </row>
    <row r="15" spans="2:17" ht="30" customHeight="1" thickBot="1">
      <c r="B15" s="3"/>
      <c r="C15" s="19" t="s">
        <v>14</v>
      </c>
      <c r="D15" s="20"/>
      <c r="E15" s="20"/>
      <c r="F15" s="20"/>
      <c r="G15" s="21"/>
      <c r="H15" s="20"/>
      <c r="I15" s="179"/>
      <c r="J15" s="22"/>
      <c r="K15" s="23">
        <f>SUM(K12:K14)</f>
        <v>503264.55830000003</v>
      </c>
      <c r="L15" s="4"/>
    </row>
    <row r="16" spans="2:17" ht="30" customHeight="1" thickBot="1">
      <c r="B16" s="3"/>
      <c r="C16" s="10">
        <v>2</v>
      </c>
      <c r="D16" s="11" t="s">
        <v>113</v>
      </c>
      <c r="E16" s="11"/>
      <c r="F16" s="11"/>
      <c r="G16" s="11"/>
      <c r="H16" s="11"/>
      <c r="I16" s="11"/>
      <c r="J16" s="11"/>
      <c r="K16" s="12"/>
      <c r="L16" s="4"/>
    </row>
    <row r="17" spans="2:17" ht="34.5" customHeight="1">
      <c r="B17" s="3"/>
      <c r="C17" s="13" t="s">
        <v>101</v>
      </c>
      <c r="D17" s="14" t="s">
        <v>115</v>
      </c>
      <c r="E17" s="14" t="s">
        <v>99</v>
      </c>
      <c r="F17" s="14"/>
      <c r="G17" s="15" t="s">
        <v>121</v>
      </c>
      <c r="H17" s="14" t="s">
        <v>122</v>
      </c>
      <c r="I17" s="16">
        <f t="shared" ref="I17:I22" si="2">Q17-2</f>
        <v>337.4</v>
      </c>
      <c r="J17" s="17">
        <f t="shared" ref="J17:J22" si="3">IF(N17=0,O17,(O17+O17*8%))</f>
        <v>8884.9871999999996</v>
      </c>
      <c r="K17" s="25">
        <f t="shared" ref="K17:K22" si="4">I17*J17</f>
        <v>2997794.6812799997</v>
      </c>
      <c r="L17" s="4"/>
      <c r="N17" s="1">
        <v>8</v>
      </c>
      <c r="O17" s="1">
        <v>8226.84</v>
      </c>
      <c r="Q17" s="1">
        <v>339.4</v>
      </c>
    </row>
    <row r="18" spans="2:17" ht="34.5" customHeight="1">
      <c r="B18" s="3"/>
      <c r="C18" s="13" t="s">
        <v>102</v>
      </c>
      <c r="D18" s="14" t="s">
        <v>117</v>
      </c>
      <c r="E18" s="14" t="s">
        <v>99</v>
      </c>
      <c r="F18" s="14"/>
      <c r="G18" s="15" t="s">
        <v>123</v>
      </c>
      <c r="H18" s="14" t="s">
        <v>159</v>
      </c>
      <c r="I18" s="16">
        <f t="shared" si="2"/>
        <v>4.6100000000000003</v>
      </c>
      <c r="J18" s="17">
        <f t="shared" si="3"/>
        <v>22987.465199999999</v>
      </c>
      <c r="K18" s="25">
        <f t="shared" si="4"/>
        <v>105972.214572</v>
      </c>
      <c r="L18" s="4"/>
      <c r="N18" s="1">
        <v>8</v>
      </c>
      <c r="O18" s="1">
        <v>21284.69</v>
      </c>
      <c r="Q18" s="1">
        <v>6.61</v>
      </c>
    </row>
    <row r="19" spans="2:17" ht="34.5" customHeight="1">
      <c r="B19" s="3"/>
      <c r="C19" s="13" t="s">
        <v>103</v>
      </c>
      <c r="D19" s="26" t="s">
        <v>154</v>
      </c>
      <c r="E19" s="26" t="s">
        <v>99</v>
      </c>
      <c r="F19" s="26"/>
      <c r="G19" s="33" t="s">
        <v>156</v>
      </c>
      <c r="H19" s="14" t="s">
        <v>159</v>
      </c>
      <c r="I19" s="16">
        <f t="shared" si="2"/>
        <v>7.6199999999999992</v>
      </c>
      <c r="J19" s="17">
        <f t="shared" si="3"/>
        <v>25480.515599999999</v>
      </c>
      <c r="K19" s="25">
        <f t="shared" si="4"/>
        <v>194161.52887199997</v>
      </c>
      <c r="L19" s="4"/>
      <c r="N19" s="1">
        <v>8</v>
      </c>
      <c r="O19" s="1">
        <v>23593.07</v>
      </c>
      <c r="Q19" s="1">
        <v>9.6199999999999992</v>
      </c>
    </row>
    <row r="20" spans="2:17" ht="34.5" customHeight="1">
      <c r="B20" s="3"/>
      <c r="C20" s="13" t="s">
        <v>104</v>
      </c>
      <c r="D20" s="14" t="s">
        <v>155</v>
      </c>
      <c r="E20" s="14" t="s">
        <v>99</v>
      </c>
      <c r="F20" s="14"/>
      <c r="G20" s="15" t="s">
        <v>157</v>
      </c>
      <c r="H20" s="14" t="s">
        <v>159</v>
      </c>
      <c r="I20" s="16">
        <f t="shared" si="2"/>
        <v>99.2</v>
      </c>
      <c r="J20" s="17">
        <f t="shared" si="3"/>
        <v>11158.938</v>
      </c>
      <c r="K20" s="25">
        <f t="shared" si="4"/>
        <v>1106966.6496000001</v>
      </c>
      <c r="L20" s="4"/>
      <c r="N20" s="1">
        <v>8</v>
      </c>
      <c r="O20" s="1">
        <v>10332.35</v>
      </c>
      <c r="Q20" s="1">
        <v>101.2</v>
      </c>
    </row>
    <row r="21" spans="2:17" ht="34.5" customHeight="1">
      <c r="B21" s="3"/>
      <c r="C21" s="13" t="s">
        <v>105</v>
      </c>
      <c r="D21" s="14" t="s">
        <v>119</v>
      </c>
      <c r="E21" s="14" t="s">
        <v>99</v>
      </c>
      <c r="F21" s="14"/>
      <c r="G21" s="15" t="s">
        <v>158</v>
      </c>
      <c r="H21" s="14" t="s">
        <v>159</v>
      </c>
      <c r="I21" s="16">
        <f t="shared" si="2"/>
        <v>198.48</v>
      </c>
      <c r="J21" s="17">
        <f t="shared" si="3"/>
        <v>12214.400399999999</v>
      </c>
      <c r="K21" s="25">
        <f t="shared" si="4"/>
        <v>2424314.1913919998</v>
      </c>
      <c r="L21" s="4"/>
      <c r="N21" s="1">
        <v>8</v>
      </c>
      <c r="O21" s="1">
        <v>11309.63</v>
      </c>
      <c r="Q21" s="1">
        <v>200.48</v>
      </c>
    </row>
    <row r="22" spans="2:17" ht="34.5" customHeight="1">
      <c r="B22" s="3"/>
      <c r="C22" s="13" t="s">
        <v>153</v>
      </c>
      <c r="D22" s="14" t="s">
        <v>120</v>
      </c>
      <c r="E22" s="14" t="s">
        <v>99</v>
      </c>
      <c r="F22" s="14"/>
      <c r="G22" s="15" t="s">
        <v>124</v>
      </c>
      <c r="H22" s="14" t="s">
        <v>159</v>
      </c>
      <c r="I22" s="16">
        <f t="shared" si="2"/>
        <v>133.21</v>
      </c>
      <c r="J22" s="17">
        <f t="shared" si="3"/>
        <v>21410.092799999999</v>
      </c>
      <c r="K22" s="25">
        <f t="shared" si="4"/>
        <v>2852038.4618879999</v>
      </c>
      <c r="L22" s="4"/>
      <c r="N22" s="1">
        <v>8</v>
      </c>
      <c r="O22" s="1">
        <v>19824.16</v>
      </c>
      <c r="Q22" s="1">
        <v>135.21</v>
      </c>
    </row>
    <row r="23" spans="2:17" ht="30" customHeight="1" thickBot="1">
      <c r="B23" s="3"/>
      <c r="C23" s="19" t="s">
        <v>14</v>
      </c>
      <c r="D23" s="28"/>
      <c r="E23" s="29"/>
      <c r="F23" s="28"/>
      <c r="G23" s="28"/>
      <c r="H23" s="28"/>
      <c r="I23" s="179"/>
      <c r="J23" s="28"/>
      <c r="K23" s="23">
        <f>SUM(K17:K22)</f>
        <v>9681247.7276039999</v>
      </c>
      <c r="L23" s="4"/>
    </row>
    <row r="24" spans="2:17" ht="30" customHeight="1" thickBot="1">
      <c r="B24" s="3"/>
      <c r="C24" s="10">
        <v>3</v>
      </c>
      <c r="D24" s="11" t="s">
        <v>160</v>
      </c>
      <c r="E24" s="11"/>
      <c r="F24" s="11"/>
      <c r="G24" s="11"/>
      <c r="H24" s="11"/>
      <c r="I24" s="11"/>
      <c r="J24" s="11"/>
      <c r="K24" s="12"/>
      <c r="L24" s="4"/>
    </row>
    <row r="25" spans="2:17" ht="34.5" customHeight="1">
      <c r="B25" s="3"/>
      <c r="C25" s="13" t="s">
        <v>107</v>
      </c>
      <c r="D25" s="30" t="s">
        <v>129</v>
      </c>
      <c r="E25" s="30" t="s">
        <v>99</v>
      </c>
      <c r="F25" s="30"/>
      <c r="G25" s="31" t="s">
        <v>132</v>
      </c>
      <c r="H25" s="14" t="s">
        <v>159</v>
      </c>
      <c r="I25" s="16">
        <f t="shared" ref="I25:I26" si="5">Q25-2</f>
        <v>17.64</v>
      </c>
      <c r="J25" s="17">
        <f t="shared" ref="J25:J26" si="6">IF(N25=0,O25,(O25+O25*8%))</f>
        <v>80241.008399999992</v>
      </c>
      <c r="K25" s="25">
        <f t="shared" ref="K25:K26" si="7">I25*J25</f>
        <v>1415451.388176</v>
      </c>
      <c r="L25" s="4"/>
      <c r="N25" s="1">
        <v>8</v>
      </c>
      <c r="O25" s="1">
        <v>74297.23</v>
      </c>
      <c r="Q25" s="1">
        <v>19.64</v>
      </c>
    </row>
    <row r="26" spans="2:17" ht="34.5" customHeight="1">
      <c r="B26" s="3"/>
      <c r="C26" s="13" t="s">
        <v>108</v>
      </c>
      <c r="D26" s="32" t="s">
        <v>135</v>
      </c>
      <c r="E26" s="32" t="s">
        <v>99</v>
      </c>
      <c r="F26" s="32"/>
      <c r="G26" s="31" t="s">
        <v>136</v>
      </c>
      <c r="H26" s="14" t="s">
        <v>159</v>
      </c>
      <c r="I26" s="16">
        <f t="shared" si="5"/>
        <v>22</v>
      </c>
      <c r="J26" s="17">
        <f t="shared" si="6"/>
        <v>84266.978399999993</v>
      </c>
      <c r="K26" s="25">
        <f t="shared" si="7"/>
        <v>1853873.5247999998</v>
      </c>
      <c r="L26" s="4"/>
      <c r="N26" s="1">
        <v>8</v>
      </c>
      <c r="O26" s="1">
        <v>78024.98</v>
      </c>
      <c r="Q26" s="1">
        <v>24</v>
      </c>
    </row>
    <row r="27" spans="2:17" ht="30" customHeight="1" thickBot="1">
      <c r="B27" s="3"/>
      <c r="C27" s="261" t="s">
        <v>14</v>
      </c>
      <c r="D27" s="262"/>
      <c r="E27" s="262"/>
      <c r="F27" s="262"/>
      <c r="G27" s="262"/>
      <c r="H27" s="263"/>
      <c r="I27" s="189"/>
      <c r="J27" s="40"/>
      <c r="K27" s="41">
        <f>SUM(K25:K26)</f>
        <v>3269324.9129759995</v>
      </c>
      <c r="L27" s="4"/>
    </row>
    <row r="28" spans="2:17" ht="30" customHeight="1">
      <c r="B28" s="3"/>
      <c r="C28" s="198">
        <v>4</v>
      </c>
      <c r="D28" s="199" t="s">
        <v>109</v>
      </c>
      <c r="E28" s="191"/>
      <c r="F28" s="191"/>
      <c r="G28" s="191"/>
      <c r="H28" s="191"/>
      <c r="I28" s="191"/>
      <c r="J28" s="191"/>
      <c r="K28" s="192"/>
      <c r="L28" s="4"/>
    </row>
    <row r="29" spans="2:17" ht="34.5" customHeight="1">
      <c r="B29" s="3"/>
      <c r="C29" s="42" t="s">
        <v>110</v>
      </c>
      <c r="D29" s="30" t="s">
        <v>161</v>
      </c>
      <c r="E29" s="30" t="s">
        <v>99</v>
      </c>
      <c r="F29" s="30"/>
      <c r="G29" s="31" t="s">
        <v>164</v>
      </c>
      <c r="H29" s="30" t="s">
        <v>98</v>
      </c>
      <c r="I29" s="16">
        <v>2</v>
      </c>
      <c r="J29" s="17">
        <f t="shared" ref="J29:J31" si="8">IF(N29=0,O29,(O29+O29*8%))</f>
        <v>141833.95919999998</v>
      </c>
      <c r="K29" s="25">
        <f t="shared" ref="K29:K31" si="9">I29*J29</f>
        <v>283667.91839999997</v>
      </c>
      <c r="L29" s="4"/>
      <c r="N29" s="1">
        <v>8</v>
      </c>
      <c r="O29" s="203">
        <v>131327.74</v>
      </c>
    </row>
    <row r="30" spans="2:17" ht="34.5" customHeight="1">
      <c r="B30" s="3"/>
      <c r="C30" s="42" t="s">
        <v>111</v>
      </c>
      <c r="D30" s="30" t="s">
        <v>162</v>
      </c>
      <c r="E30" s="30" t="s">
        <v>99</v>
      </c>
      <c r="F30" s="30"/>
      <c r="G30" s="31" t="s">
        <v>165</v>
      </c>
      <c r="H30" s="30" t="s">
        <v>98</v>
      </c>
      <c r="I30" s="16">
        <v>2</v>
      </c>
      <c r="J30" s="17">
        <f t="shared" si="8"/>
        <v>443026.51919999998</v>
      </c>
      <c r="K30" s="25">
        <f t="shared" si="9"/>
        <v>886053.03839999996</v>
      </c>
      <c r="L30" s="4"/>
      <c r="N30" s="1">
        <v>8</v>
      </c>
      <c r="O30" s="1">
        <v>410209.74</v>
      </c>
    </row>
    <row r="31" spans="2:17" ht="34.5" customHeight="1" thickBot="1">
      <c r="B31" s="3"/>
      <c r="C31" s="193" t="s">
        <v>112</v>
      </c>
      <c r="D31" s="194" t="s">
        <v>163</v>
      </c>
      <c r="E31" s="194" t="s">
        <v>99</v>
      </c>
      <c r="F31" s="194"/>
      <c r="G31" s="195" t="s">
        <v>166</v>
      </c>
      <c r="H31" s="194" t="s">
        <v>98</v>
      </c>
      <c r="I31" s="179">
        <v>1</v>
      </c>
      <c r="J31" s="196">
        <f t="shared" si="8"/>
        <v>145392.95879999999</v>
      </c>
      <c r="K31" s="197">
        <f t="shared" si="9"/>
        <v>145392.95879999999</v>
      </c>
      <c r="L31" s="4"/>
      <c r="N31" s="1">
        <v>8</v>
      </c>
      <c r="O31" s="1">
        <v>134623.10999999999</v>
      </c>
    </row>
    <row r="32" spans="2:17" ht="30" customHeight="1" thickBot="1">
      <c r="B32" s="3"/>
      <c r="C32" s="207" t="s">
        <v>14</v>
      </c>
      <c r="D32" s="208"/>
      <c r="E32" s="208"/>
      <c r="F32" s="208"/>
      <c r="G32" s="208"/>
      <c r="H32" s="209"/>
      <c r="I32" s="190"/>
      <c r="J32" s="22"/>
      <c r="K32" s="23">
        <f>SUM(K29:K31)</f>
        <v>1315113.9155999997</v>
      </c>
      <c r="L32" s="4"/>
    </row>
    <row r="33" spans="2:17" ht="30" customHeight="1" thickBot="1">
      <c r="B33" s="3"/>
      <c r="C33" s="10">
        <v>5</v>
      </c>
      <c r="D33" s="11" t="s">
        <v>167</v>
      </c>
      <c r="E33" s="11"/>
      <c r="F33" s="11"/>
      <c r="G33" s="11"/>
      <c r="H33" s="11"/>
      <c r="I33" s="11"/>
      <c r="J33" s="11"/>
      <c r="K33" s="12"/>
      <c r="L33" s="4"/>
    </row>
    <row r="34" spans="2:17" ht="34.5" customHeight="1">
      <c r="B34" s="3"/>
      <c r="C34" s="13" t="s">
        <v>114</v>
      </c>
      <c r="D34" s="30" t="s">
        <v>168</v>
      </c>
      <c r="E34" s="30" t="s">
        <v>99</v>
      </c>
      <c r="F34" s="30"/>
      <c r="G34" s="31" t="s">
        <v>171</v>
      </c>
      <c r="H34" s="30" t="s">
        <v>98</v>
      </c>
      <c r="I34" s="16">
        <v>15</v>
      </c>
      <c r="J34" s="17">
        <f t="shared" ref="J34:J36" si="10">IF(N34=0,O34,(O34+O34*8%))</f>
        <v>22359.261600000002</v>
      </c>
      <c r="K34" s="25">
        <f t="shared" ref="K34:K36" si="11">I34*J34</f>
        <v>335388.924</v>
      </c>
      <c r="L34" s="4"/>
      <c r="N34" s="1">
        <v>8</v>
      </c>
      <c r="O34" s="1">
        <v>20703.02</v>
      </c>
    </row>
    <row r="35" spans="2:17" ht="34.5" customHeight="1">
      <c r="B35" s="3"/>
      <c r="C35" s="42" t="s">
        <v>116</v>
      </c>
      <c r="D35" s="30" t="s">
        <v>169</v>
      </c>
      <c r="E35" s="30" t="s">
        <v>99</v>
      </c>
      <c r="F35" s="30"/>
      <c r="G35" s="31" t="s">
        <v>172</v>
      </c>
      <c r="H35" s="30" t="s">
        <v>98</v>
      </c>
      <c r="I35" s="16">
        <v>10</v>
      </c>
      <c r="J35" s="17">
        <f t="shared" si="10"/>
        <v>18022.554</v>
      </c>
      <c r="K35" s="25">
        <f t="shared" si="11"/>
        <v>180225.54</v>
      </c>
      <c r="L35" s="4"/>
      <c r="N35" s="1">
        <v>8</v>
      </c>
      <c r="O35" s="1">
        <v>16687.55</v>
      </c>
    </row>
    <row r="36" spans="2:17" ht="34.5" customHeight="1">
      <c r="B36" s="3"/>
      <c r="C36" s="13" t="s">
        <v>118</v>
      </c>
      <c r="D36" s="30" t="s">
        <v>170</v>
      </c>
      <c r="E36" s="30" t="s">
        <v>99</v>
      </c>
      <c r="F36" s="30"/>
      <c r="G36" s="31" t="s">
        <v>173</v>
      </c>
      <c r="H36" s="30" t="s">
        <v>98</v>
      </c>
      <c r="I36" s="16">
        <v>13</v>
      </c>
      <c r="J36" s="17">
        <f t="shared" si="10"/>
        <v>45771.253199999999</v>
      </c>
      <c r="K36" s="25">
        <f t="shared" si="11"/>
        <v>595026.2916</v>
      </c>
      <c r="L36" s="4"/>
      <c r="N36" s="1">
        <v>8</v>
      </c>
      <c r="O36" s="1">
        <v>42380.79</v>
      </c>
    </row>
    <row r="37" spans="2:17" ht="30" customHeight="1" thickBot="1">
      <c r="B37" s="3"/>
      <c r="C37" s="19" t="s">
        <v>14</v>
      </c>
      <c r="D37" s="43"/>
      <c r="E37" s="43"/>
      <c r="F37" s="43"/>
      <c r="G37" s="46"/>
      <c r="H37" s="45"/>
      <c r="I37" s="179"/>
      <c r="J37" s="22"/>
      <c r="K37" s="23">
        <f>SUM(K34:K36)</f>
        <v>1110640.7556</v>
      </c>
      <c r="L37" s="4"/>
    </row>
    <row r="38" spans="2:17" ht="30" customHeight="1" thickBot="1">
      <c r="B38" s="3"/>
      <c r="C38" s="10">
        <v>6</v>
      </c>
      <c r="D38" s="11" t="s">
        <v>176</v>
      </c>
      <c r="E38" s="11"/>
      <c r="F38" s="11"/>
      <c r="G38" s="11"/>
      <c r="H38" s="11"/>
      <c r="I38" s="11"/>
      <c r="J38" s="11"/>
      <c r="K38" s="12"/>
      <c r="L38" s="4"/>
    </row>
    <row r="39" spans="2:17" ht="34.5" customHeight="1">
      <c r="B39" s="3"/>
      <c r="C39" s="13" t="s">
        <v>125</v>
      </c>
      <c r="D39" s="30" t="s">
        <v>174</v>
      </c>
      <c r="E39" s="30" t="s">
        <v>99</v>
      </c>
      <c r="F39" s="30"/>
      <c r="G39" s="31" t="s">
        <v>177</v>
      </c>
      <c r="H39" s="14" t="s">
        <v>159</v>
      </c>
      <c r="I39" s="16">
        <v>24</v>
      </c>
      <c r="J39" s="17">
        <f t="shared" ref="J39:J40" si="12">IF(N39=0,O39,(O39+O39*8%))</f>
        <v>192432.21840000001</v>
      </c>
      <c r="K39" s="25">
        <f t="shared" ref="K39:K40" si="13">I39*J39</f>
        <v>4618373.2416000003</v>
      </c>
      <c r="L39" s="4"/>
      <c r="N39" s="1">
        <v>8</v>
      </c>
      <c r="O39" s="1">
        <v>178177.98</v>
      </c>
    </row>
    <row r="40" spans="2:17" ht="34.5" customHeight="1">
      <c r="B40" s="3"/>
      <c r="C40" s="42" t="s">
        <v>126</v>
      </c>
      <c r="D40" s="30" t="s">
        <v>175</v>
      </c>
      <c r="E40" s="30" t="s">
        <v>99</v>
      </c>
      <c r="F40" s="30"/>
      <c r="G40" s="31" t="s">
        <v>178</v>
      </c>
      <c r="H40" s="14" t="s">
        <v>159</v>
      </c>
      <c r="I40" s="16">
        <v>1.97</v>
      </c>
      <c r="J40" s="17">
        <f t="shared" si="12"/>
        <v>107319.3624</v>
      </c>
      <c r="K40" s="25">
        <f t="shared" si="13"/>
        <v>211419.143928</v>
      </c>
      <c r="L40" s="4"/>
      <c r="N40" s="1">
        <v>8</v>
      </c>
      <c r="O40" s="1">
        <v>99369.78</v>
      </c>
    </row>
    <row r="41" spans="2:17" ht="30" customHeight="1" thickBot="1">
      <c r="B41" s="3"/>
      <c r="C41" s="19" t="s">
        <v>14</v>
      </c>
      <c r="D41" s="43"/>
      <c r="E41" s="43"/>
      <c r="F41" s="43"/>
      <c r="G41" s="46"/>
      <c r="H41" s="45"/>
      <c r="I41" s="179"/>
      <c r="J41" s="22"/>
      <c r="K41" s="23">
        <f>SUM(K39:K40)</f>
        <v>4829792.3855280001</v>
      </c>
      <c r="L41" s="4"/>
    </row>
    <row r="42" spans="2:17" ht="30" customHeight="1" thickBot="1">
      <c r="B42" s="3"/>
      <c r="C42" s="258" t="s">
        <v>179</v>
      </c>
      <c r="D42" s="259"/>
      <c r="E42" s="259"/>
      <c r="F42" s="259"/>
      <c r="G42" s="259"/>
      <c r="H42" s="259"/>
      <c r="I42" s="259"/>
      <c r="J42" s="259"/>
      <c r="K42" s="260"/>
      <c r="L42" s="4"/>
    </row>
    <row r="43" spans="2:17" ht="30" customHeight="1" thickBot="1">
      <c r="B43" s="3"/>
      <c r="C43" s="10">
        <v>7</v>
      </c>
      <c r="D43" s="11" t="s">
        <v>100</v>
      </c>
      <c r="E43" s="11"/>
      <c r="F43" s="11"/>
      <c r="G43" s="11"/>
      <c r="H43" s="11"/>
      <c r="I43" s="11"/>
      <c r="J43" s="11"/>
      <c r="K43" s="12"/>
      <c r="L43" s="4"/>
    </row>
    <row r="44" spans="2:17" ht="34.5" customHeight="1">
      <c r="B44" s="3"/>
      <c r="C44" s="13" t="s">
        <v>127</v>
      </c>
      <c r="D44" s="30" t="s">
        <v>181</v>
      </c>
      <c r="E44" s="30" t="s">
        <v>99</v>
      </c>
      <c r="F44" s="30"/>
      <c r="G44" s="31" t="s">
        <v>180</v>
      </c>
      <c r="H44" s="14" t="s">
        <v>159</v>
      </c>
      <c r="I44" s="16">
        <f>Q44-6</f>
        <v>132.6</v>
      </c>
      <c r="J44" s="17">
        <f t="shared" ref="J44" si="14">IF(N44=0,O44,(O44+O44*8%))</f>
        <v>20819.48</v>
      </c>
      <c r="K44" s="25">
        <f t="shared" ref="K44" si="15">I44*J44</f>
        <v>2760663.048</v>
      </c>
      <c r="L44" s="4"/>
      <c r="N44" s="1">
        <v>0</v>
      </c>
      <c r="O44" s="1">
        <v>20819.48</v>
      </c>
      <c r="Q44" s="1">
        <v>138.6</v>
      </c>
    </row>
    <row r="45" spans="2:17" ht="30" customHeight="1" thickBot="1">
      <c r="B45" s="3"/>
      <c r="C45" s="19" t="s">
        <v>14</v>
      </c>
      <c r="D45" s="43"/>
      <c r="E45" s="43"/>
      <c r="F45" s="43"/>
      <c r="G45" s="44"/>
      <c r="H45" s="45"/>
      <c r="I45" s="179"/>
      <c r="J45" s="22"/>
      <c r="K45" s="23">
        <f>SUM(K44:K44)</f>
        <v>2760663.048</v>
      </c>
      <c r="L45" s="4"/>
    </row>
    <row r="46" spans="2:17" ht="30" customHeight="1" thickBot="1">
      <c r="B46" s="3"/>
      <c r="C46" s="10">
        <v>8</v>
      </c>
      <c r="D46" s="11" t="s">
        <v>113</v>
      </c>
      <c r="E46" s="11"/>
      <c r="F46" s="11"/>
      <c r="G46" s="11"/>
      <c r="H46" s="11"/>
      <c r="I46" s="11"/>
      <c r="J46" s="11"/>
      <c r="K46" s="12"/>
      <c r="L46" s="4"/>
    </row>
    <row r="47" spans="2:17" ht="34.5" customHeight="1">
      <c r="B47" s="3"/>
      <c r="C47" s="13" t="s">
        <v>134</v>
      </c>
      <c r="D47" s="30" t="s">
        <v>115</v>
      </c>
      <c r="E47" s="30" t="s">
        <v>99</v>
      </c>
      <c r="F47" s="30"/>
      <c r="G47" s="31" t="s">
        <v>121</v>
      </c>
      <c r="H47" s="30" t="s">
        <v>122</v>
      </c>
      <c r="I47" s="16">
        <f>Q47-6</f>
        <v>201.69</v>
      </c>
      <c r="J47" s="17">
        <f t="shared" ref="J47:J51" si="16">IF(N47=0,O47,(O47+O47*8%))</f>
        <v>8884.9871999999996</v>
      </c>
      <c r="K47" s="25">
        <f t="shared" ref="K47:K51" si="17">I47*J47</f>
        <v>1792013.068368</v>
      </c>
      <c r="L47" s="4"/>
      <c r="N47" s="1">
        <v>8</v>
      </c>
      <c r="O47" s="1">
        <v>8226.84</v>
      </c>
      <c r="Q47" s="1">
        <v>207.69</v>
      </c>
    </row>
    <row r="48" spans="2:17" ht="34.5" customHeight="1">
      <c r="B48" s="3"/>
      <c r="C48" s="13" t="s">
        <v>182</v>
      </c>
      <c r="D48" s="30" t="s">
        <v>117</v>
      </c>
      <c r="E48" s="30" t="s">
        <v>99</v>
      </c>
      <c r="F48" s="30"/>
      <c r="G48" s="31" t="s">
        <v>123</v>
      </c>
      <c r="H48" s="14" t="s">
        <v>159</v>
      </c>
      <c r="I48" s="16">
        <f t="shared" ref="I48" si="18">Q48-4</f>
        <v>11</v>
      </c>
      <c r="J48" s="17">
        <f t="shared" si="16"/>
        <v>22987.465199999999</v>
      </c>
      <c r="K48" s="25">
        <f t="shared" si="17"/>
        <v>252862.11719999998</v>
      </c>
      <c r="L48" s="4"/>
      <c r="N48" s="1">
        <v>8</v>
      </c>
      <c r="O48" s="1">
        <v>21284.69</v>
      </c>
      <c r="Q48" s="1">
        <v>15</v>
      </c>
    </row>
    <row r="49" spans="2:17" ht="34.5" customHeight="1">
      <c r="B49" s="3"/>
      <c r="C49" s="13" t="s">
        <v>183</v>
      </c>
      <c r="D49" s="30" t="s">
        <v>155</v>
      </c>
      <c r="E49" s="30" t="s">
        <v>99</v>
      </c>
      <c r="F49" s="30"/>
      <c r="G49" s="31" t="s">
        <v>157</v>
      </c>
      <c r="H49" s="14" t="s">
        <v>159</v>
      </c>
      <c r="I49" s="16">
        <f t="shared" ref="I49:I51" si="19">Q49-5</f>
        <v>85.66</v>
      </c>
      <c r="J49" s="17">
        <f t="shared" si="16"/>
        <v>11158.938</v>
      </c>
      <c r="K49" s="25">
        <f t="shared" si="17"/>
        <v>955874.62907999998</v>
      </c>
      <c r="L49" s="4"/>
      <c r="N49" s="1">
        <v>8</v>
      </c>
      <c r="O49" s="1">
        <v>10332.35</v>
      </c>
      <c r="Q49" s="1">
        <v>90.66</v>
      </c>
    </row>
    <row r="50" spans="2:17" ht="34.5" customHeight="1">
      <c r="B50" s="3"/>
      <c r="C50" s="13" t="s">
        <v>184</v>
      </c>
      <c r="D50" s="30" t="s">
        <v>119</v>
      </c>
      <c r="E50" s="30" t="s">
        <v>99</v>
      </c>
      <c r="F50" s="30"/>
      <c r="G50" s="31" t="s">
        <v>158</v>
      </c>
      <c r="H50" s="14" t="s">
        <v>159</v>
      </c>
      <c r="I50" s="16">
        <f t="shared" si="19"/>
        <v>223.91</v>
      </c>
      <c r="J50" s="17">
        <f t="shared" si="16"/>
        <v>12214.400399999999</v>
      </c>
      <c r="K50" s="25">
        <f t="shared" si="17"/>
        <v>2734926.3935639998</v>
      </c>
      <c r="L50" s="4"/>
      <c r="N50" s="1">
        <v>8</v>
      </c>
      <c r="O50" s="1">
        <v>11309.63</v>
      </c>
      <c r="Q50" s="1">
        <v>228.91</v>
      </c>
    </row>
    <row r="51" spans="2:17" ht="34.5" customHeight="1">
      <c r="B51" s="3"/>
      <c r="C51" s="13" t="s">
        <v>185</v>
      </c>
      <c r="D51" s="30" t="s">
        <v>120</v>
      </c>
      <c r="E51" s="30" t="s">
        <v>99</v>
      </c>
      <c r="F51" s="30"/>
      <c r="G51" s="31" t="s">
        <v>124</v>
      </c>
      <c r="H51" s="14" t="s">
        <v>159</v>
      </c>
      <c r="I51" s="16">
        <f t="shared" si="19"/>
        <v>87.34</v>
      </c>
      <c r="J51" s="17">
        <f t="shared" si="16"/>
        <v>21410.092799999999</v>
      </c>
      <c r="K51" s="25">
        <f t="shared" si="17"/>
        <v>1869957.5051519999</v>
      </c>
      <c r="L51" s="4"/>
      <c r="N51" s="1">
        <v>8</v>
      </c>
      <c r="O51" s="1">
        <v>19824.16</v>
      </c>
      <c r="Q51" s="1">
        <v>92.34</v>
      </c>
    </row>
    <row r="52" spans="2:17" ht="30" customHeight="1" thickBot="1">
      <c r="B52" s="3"/>
      <c r="C52" s="200" t="s">
        <v>14</v>
      </c>
      <c r="D52" s="188"/>
      <c r="E52" s="188"/>
      <c r="F52" s="188"/>
      <c r="G52" s="39"/>
      <c r="H52" s="38"/>
      <c r="I52" s="189"/>
      <c r="J52" s="40"/>
      <c r="K52" s="41">
        <f>SUM(K47:K51)</f>
        <v>7605633.7133639995</v>
      </c>
      <c r="L52" s="4"/>
    </row>
    <row r="53" spans="2:17" ht="30" customHeight="1">
      <c r="B53" s="3"/>
      <c r="C53" s="198">
        <v>9</v>
      </c>
      <c r="D53" s="201" t="s">
        <v>193</v>
      </c>
      <c r="E53" s="201"/>
      <c r="F53" s="201"/>
      <c r="G53" s="201"/>
      <c r="H53" s="201"/>
      <c r="I53" s="201"/>
      <c r="J53" s="201"/>
      <c r="K53" s="202"/>
      <c r="L53" s="4"/>
    </row>
    <row r="54" spans="2:17" ht="34.5" customHeight="1">
      <c r="B54" s="3"/>
      <c r="C54" s="42" t="s">
        <v>137</v>
      </c>
      <c r="D54" s="30" t="s">
        <v>206</v>
      </c>
      <c r="E54" s="30" t="s">
        <v>99</v>
      </c>
      <c r="F54" s="30"/>
      <c r="G54" s="31" t="s">
        <v>205</v>
      </c>
      <c r="H54" s="14" t="s">
        <v>159</v>
      </c>
      <c r="I54" s="16">
        <f t="shared" ref="I54:I56" si="20">Q54-5</f>
        <v>133.6</v>
      </c>
      <c r="J54" s="17">
        <f t="shared" ref="J54:J60" si="21">IF(N54=0,O54,(O54+O54*8%))</f>
        <v>77570.924399999989</v>
      </c>
      <c r="K54" s="25">
        <f t="shared" ref="K54:K60" si="22">I54*J54</f>
        <v>10363475.499839999</v>
      </c>
      <c r="L54" s="4"/>
      <c r="N54" s="1">
        <v>8</v>
      </c>
      <c r="O54" s="1">
        <v>71824.929999999993</v>
      </c>
      <c r="Q54" s="1">
        <v>138.6</v>
      </c>
    </row>
    <row r="55" spans="2:17" ht="34.5" customHeight="1">
      <c r="B55" s="3"/>
      <c r="C55" s="42" t="s">
        <v>138</v>
      </c>
      <c r="D55" s="30" t="s">
        <v>190</v>
      </c>
      <c r="E55" s="30" t="s">
        <v>99</v>
      </c>
      <c r="F55" s="30"/>
      <c r="G55" s="31" t="s">
        <v>194</v>
      </c>
      <c r="H55" s="30" t="s">
        <v>122</v>
      </c>
      <c r="I55" s="16">
        <f t="shared" si="20"/>
        <v>36.4</v>
      </c>
      <c r="J55" s="17">
        <f t="shared" si="21"/>
        <v>56717.604000000007</v>
      </c>
      <c r="K55" s="25">
        <f t="shared" si="22"/>
        <v>2064520.7856000001</v>
      </c>
      <c r="L55" s="4"/>
      <c r="N55" s="1">
        <v>8</v>
      </c>
      <c r="O55" s="203">
        <v>52516.3</v>
      </c>
      <c r="Q55" s="1">
        <v>41.4</v>
      </c>
    </row>
    <row r="56" spans="2:17" ht="48" customHeight="1">
      <c r="B56" s="3"/>
      <c r="C56" s="42" t="s">
        <v>139</v>
      </c>
      <c r="D56" s="30" t="s">
        <v>130</v>
      </c>
      <c r="E56" s="30" t="s">
        <v>99</v>
      </c>
      <c r="F56" s="30"/>
      <c r="G56" s="31" t="s">
        <v>133</v>
      </c>
      <c r="H56" s="30" t="s">
        <v>106</v>
      </c>
      <c r="I56" s="16">
        <f t="shared" si="20"/>
        <v>104.37</v>
      </c>
      <c r="J56" s="17">
        <f t="shared" si="21"/>
        <v>23858.8956</v>
      </c>
      <c r="K56" s="25">
        <f t="shared" si="22"/>
        <v>2490152.933772</v>
      </c>
      <c r="L56" s="4"/>
      <c r="N56" s="1">
        <v>8</v>
      </c>
      <c r="O56" s="1">
        <v>22091.57</v>
      </c>
      <c r="Q56" s="1">
        <v>109.37</v>
      </c>
    </row>
    <row r="57" spans="2:17" ht="48" customHeight="1">
      <c r="B57" s="3"/>
      <c r="C57" s="42" t="s">
        <v>186</v>
      </c>
      <c r="D57" s="30" t="s">
        <v>128</v>
      </c>
      <c r="E57" s="30" t="s">
        <v>99</v>
      </c>
      <c r="F57" s="30"/>
      <c r="G57" s="31" t="s">
        <v>195</v>
      </c>
      <c r="H57" s="30" t="s">
        <v>122</v>
      </c>
      <c r="I57" s="16">
        <f>Q57-2</f>
        <v>14.8</v>
      </c>
      <c r="J57" s="17">
        <f t="shared" si="21"/>
        <v>159648.72120000003</v>
      </c>
      <c r="K57" s="25">
        <f t="shared" si="22"/>
        <v>2362801.0737600005</v>
      </c>
      <c r="L57" s="4"/>
      <c r="N57" s="1">
        <v>8</v>
      </c>
      <c r="O57" s="1">
        <v>147822.89000000001</v>
      </c>
      <c r="Q57" s="1">
        <v>16.8</v>
      </c>
    </row>
    <row r="58" spans="2:17" ht="34.5" customHeight="1">
      <c r="B58" s="3"/>
      <c r="C58" s="42" t="s">
        <v>187</v>
      </c>
      <c r="D58" s="30" t="s">
        <v>131</v>
      </c>
      <c r="E58" s="30" t="s">
        <v>99</v>
      </c>
      <c r="F58" s="30"/>
      <c r="G58" s="31" t="s">
        <v>196</v>
      </c>
      <c r="H58" s="30" t="s">
        <v>122</v>
      </c>
      <c r="I58" s="16">
        <f t="shared" ref="I58:I60" si="23">Q58-1</f>
        <v>3</v>
      </c>
      <c r="J58" s="17">
        <f t="shared" si="21"/>
        <v>56079</v>
      </c>
      <c r="K58" s="25">
        <f t="shared" si="22"/>
        <v>168237</v>
      </c>
      <c r="L58" s="4"/>
      <c r="N58" s="1">
        <v>8</v>
      </c>
      <c r="O58" s="1">
        <v>51925</v>
      </c>
      <c r="Q58" s="1">
        <v>4</v>
      </c>
    </row>
    <row r="59" spans="2:17" ht="34.5" customHeight="1">
      <c r="B59" s="3"/>
      <c r="C59" s="42" t="s">
        <v>188</v>
      </c>
      <c r="D59" s="30" t="s">
        <v>191</v>
      </c>
      <c r="E59" s="30" t="s">
        <v>99</v>
      </c>
      <c r="F59" s="30"/>
      <c r="G59" s="31" t="s">
        <v>197</v>
      </c>
      <c r="H59" s="14" t="s">
        <v>159</v>
      </c>
      <c r="I59" s="16">
        <f t="shared" si="23"/>
        <v>2.36</v>
      </c>
      <c r="J59" s="17">
        <f t="shared" si="21"/>
        <v>47402.614799999996</v>
      </c>
      <c r="K59" s="25">
        <f t="shared" si="22"/>
        <v>111870.17092799998</v>
      </c>
      <c r="L59" s="4"/>
      <c r="N59" s="1">
        <v>8</v>
      </c>
      <c r="O59" s="1">
        <v>43891.31</v>
      </c>
      <c r="Q59" s="1">
        <v>3.36</v>
      </c>
    </row>
    <row r="60" spans="2:17" ht="34.5" customHeight="1" thickBot="1">
      <c r="B60" s="3"/>
      <c r="C60" s="193" t="s">
        <v>189</v>
      </c>
      <c r="D60" s="194" t="s">
        <v>192</v>
      </c>
      <c r="E60" s="194" t="s">
        <v>99</v>
      </c>
      <c r="F60" s="194"/>
      <c r="G60" s="195" t="s">
        <v>198</v>
      </c>
      <c r="H60" s="194" t="s">
        <v>122</v>
      </c>
      <c r="I60" s="179">
        <f t="shared" si="23"/>
        <v>7.4</v>
      </c>
      <c r="J60" s="196">
        <f t="shared" si="21"/>
        <v>111268.2528</v>
      </c>
      <c r="K60" s="197">
        <f t="shared" si="22"/>
        <v>823385.07072000008</v>
      </c>
      <c r="L60" s="4"/>
      <c r="N60" s="1">
        <v>8</v>
      </c>
      <c r="O60" s="1">
        <v>103026.16</v>
      </c>
      <c r="Q60" s="1">
        <v>8.4</v>
      </c>
    </row>
    <row r="61" spans="2:17" ht="30" customHeight="1" thickBot="1">
      <c r="B61" s="3"/>
      <c r="C61" s="210" t="s">
        <v>14</v>
      </c>
      <c r="D61" s="211"/>
      <c r="E61" s="211"/>
      <c r="F61" s="211"/>
      <c r="G61" s="211"/>
      <c r="H61" s="212"/>
      <c r="I61" s="190"/>
      <c r="J61" s="22"/>
      <c r="K61" s="23">
        <f>SUM(K54:K60)</f>
        <v>18384442.534619998</v>
      </c>
      <c r="L61" s="4"/>
    </row>
    <row r="62" spans="2:17" ht="30" customHeight="1" thickBot="1">
      <c r="B62" s="3"/>
      <c r="C62" s="10">
        <v>10</v>
      </c>
      <c r="D62" s="11" t="s">
        <v>109</v>
      </c>
      <c r="E62" s="11"/>
      <c r="F62" s="11"/>
      <c r="G62" s="11"/>
      <c r="H62" s="11"/>
      <c r="I62" s="11"/>
      <c r="J62" s="11"/>
      <c r="K62" s="12"/>
      <c r="L62" s="4"/>
    </row>
    <row r="63" spans="2:17" ht="34.5" customHeight="1">
      <c r="B63" s="3"/>
      <c r="C63" s="13" t="s">
        <v>140</v>
      </c>
      <c r="D63" s="30" t="s">
        <v>199</v>
      </c>
      <c r="E63" s="30" t="s">
        <v>99</v>
      </c>
      <c r="F63" s="30"/>
      <c r="G63" s="31" t="s">
        <v>200</v>
      </c>
      <c r="H63" s="30" t="s">
        <v>98</v>
      </c>
      <c r="I63" s="16">
        <v>2</v>
      </c>
      <c r="J63" s="17">
        <f t="shared" ref="J63:J64" si="24">IF(N63=0,O63,(O63+O63*8%))</f>
        <v>717670.51919999998</v>
      </c>
      <c r="K63" s="25">
        <f t="shared" ref="K63:K64" si="25">I63*J63</f>
        <v>1435341.0384</v>
      </c>
      <c r="L63" s="4"/>
      <c r="N63" s="1">
        <v>8</v>
      </c>
      <c r="O63" s="1">
        <v>664509.74</v>
      </c>
    </row>
    <row r="64" spans="2:17" ht="34.5" customHeight="1">
      <c r="B64" s="3"/>
      <c r="C64" s="42" t="s">
        <v>141</v>
      </c>
      <c r="D64" s="30" t="s">
        <v>163</v>
      </c>
      <c r="E64" s="30" t="s">
        <v>99</v>
      </c>
      <c r="F64" s="30"/>
      <c r="G64" s="31" t="s">
        <v>166</v>
      </c>
      <c r="H64" s="30" t="s">
        <v>98</v>
      </c>
      <c r="I64" s="16">
        <v>1</v>
      </c>
      <c r="J64" s="17">
        <f t="shared" si="24"/>
        <v>145392.95879999999</v>
      </c>
      <c r="K64" s="25">
        <f t="shared" si="25"/>
        <v>145392.95879999999</v>
      </c>
      <c r="L64" s="4"/>
      <c r="N64" s="1">
        <v>8</v>
      </c>
      <c r="O64" s="1">
        <v>134623.10999999999</v>
      </c>
    </row>
    <row r="65" spans="2:15" ht="30" customHeight="1" thickBot="1">
      <c r="B65" s="3"/>
      <c r="C65" s="19" t="s">
        <v>14</v>
      </c>
      <c r="D65" s="43"/>
      <c r="E65" s="43"/>
      <c r="F65" s="43"/>
      <c r="G65" s="46"/>
      <c r="H65" s="45"/>
      <c r="I65" s="16"/>
      <c r="J65" s="22"/>
      <c r="K65" s="23">
        <f>SUM(K63:K64)</f>
        <v>1580733.9971999999</v>
      </c>
      <c r="L65" s="4"/>
    </row>
    <row r="66" spans="2:15" ht="30" customHeight="1" thickBot="1">
      <c r="B66" s="3"/>
      <c r="C66" s="10">
        <v>11</v>
      </c>
      <c r="D66" s="11" t="s">
        <v>167</v>
      </c>
      <c r="E66" s="11"/>
      <c r="F66" s="11"/>
      <c r="G66" s="11"/>
      <c r="H66" s="11"/>
      <c r="I66" s="11"/>
      <c r="J66" s="11"/>
      <c r="K66" s="12"/>
      <c r="L66" s="4"/>
    </row>
    <row r="67" spans="2:15" ht="34.5" customHeight="1">
      <c r="B67" s="3"/>
      <c r="C67" s="13" t="s">
        <v>202</v>
      </c>
      <c r="D67" s="30" t="s">
        <v>168</v>
      </c>
      <c r="E67" s="30" t="s">
        <v>99</v>
      </c>
      <c r="F67" s="30"/>
      <c r="G67" s="31" t="s">
        <v>171</v>
      </c>
      <c r="H67" s="30" t="s">
        <v>98</v>
      </c>
      <c r="I67" s="16">
        <v>11</v>
      </c>
      <c r="J67" s="17">
        <f t="shared" ref="J67:J68" si="26">IF(N67=0,O67,(O67+O67*8%))</f>
        <v>22359.261600000002</v>
      </c>
      <c r="K67" s="25">
        <f t="shared" ref="K67:K68" si="27">I67*J67</f>
        <v>245951.87760000001</v>
      </c>
      <c r="L67" s="4"/>
      <c r="N67" s="1">
        <v>8</v>
      </c>
      <c r="O67" s="1">
        <v>20703.02</v>
      </c>
    </row>
    <row r="68" spans="2:15" ht="34.5" customHeight="1">
      <c r="B68" s="3"/>
      <c r="C68" s="42" t="s">
        <v>203</v>
      </c>
      <c r="D68" s="30" t="s">
        <v>169</v>
      </c>
      <c r="E68" s="30" t="s">
        <v>99</v>
      </c>
      <c r="F68" s="30"/>
      <c r="G68" s="31" t="s">
        <v>172</v>
      </c>
      <c r="H68" s="30" t="s">
        <v>98</v>
      </c>
      <c r="I68" s="16">
        <v>10</v>
      </c>
      <c r="J68" s="17">
        <f t="shared" si="26"/>
        <v>18022.554</v>
      </c>
      <c r="K68" s="25">
        <f t="shared" si="27"/>
        <v>180225.54</v>
      </c>
      <c r="L68" s="4"/>
      <c r="N68" s="1">
        <v>8</v>
      </c>
      <c r="O68" s="1">
        <v>16687.55</v>
      </c>
    </row>
    <row r="69" spans="2:15" ht="34.5" customHeight="1">
      <c r="B69" s="3"/>
      <c r="C69" s="42" t="s">
        <v>204</v>
      </c>
      <c r="D69" s="30" t="s">
        <v>170</v>
      </c>
      <c r="E69" s="30" t="s">
        <v>99</v>
      </c>
      <c r="F69" s="30"/>
      <c r="G69" s="31" t="s">
        <v>173</v>
      </c>
      <c r="H69" s="30" t="s">
        <v>98</v>
      </c>
      <c r="I69" s="16">
        <v>13</v>
      </c>
      <c r="J69" s="17">
        <f t="shared" ref="J69" si="28">IF(N69=0,O69,(O69+O69*8%))</f>
        <v>45771.253199999999</v>
      </c>
      <c r="K69" s="25">
        <f t="shared" ref="K69" si="29">I69*J69</f>
        <v>595026.2916</v>
      </c>
      <c r="L69" s="4"/>
      <c r="N69" s="1">
        <v>8</v>
      </c>
      <c r="O69" s="1">
        <v>42380.79</v>
      </c>
    </row>
    <row r="70" spans="2:15" ht="30" customHeight="1" thickBot="1">
      <c r="B70" s="3"/>
      <c r="C70" s="19" t="s">
        <v>14</v>
      </c>
      <c r="D70" s="43"/>
      <c r="E70" s="43"/>
      <c r="F70" s="43"/>
      <c r="G70" s="46"/>
      <c r="H70" s="45"/>
      <c r="I70" s="16"/>
      <c r="J70" s="22"/>
      <c r="K70" s="23">
        <f>SUM(K67:K69)</f>
        <v>1021203.7092</v>
      </c>
      <c r="L70" s="4"/>
    </row>
    <row r="71" spans="2:15" ht="30" customHeight="1" thickBot="1">
      <c r="B71" s="3"/>
      <c r="C71" s="10">
        <v>12</v>
      </c>
      <c r="D71" s="11" t="s">
        <v>176</v>
      </c>
      <c r="E71" s="11"/>
      <c r="F71" s="11"/>
      <c r="G71" s="11"/>
      <c r="H71" s="11"/>
      <c r="I71" s="11"/>
      <c r="J71" s="11"/>
      <c r="K71" s="12"/>
      <c r="L71" s="4"/>
    </row>
    <row r="72" spans="2:15" ht="90" customHeight="1" thickBot="1">
      <c r="B72" s="3"/>
      <c r="C72" s="13" t="s">
        <v>202</v>
      </c>
      <c r="D72" s="30"/>
      <c r="E72" s="30" t="s">
        <v>99</v>
      </c>
      <c r="F72" s="30"/>
      <c r="G72" s="393" t="s">
        <v>207</v>
      </c>
      <c r="H72" s="30" t="s">
        <v>98</v>
      </c>
      <c r="I72" s="16">
        <v>1</v>
      </c>
      <c r="J72" s="17">
        <v>996790.84873182455</v>
      </c>
      <c r="K72" s="25">
        <f>I72*J72</f>
        <v>996790.84873182455</v>
      </c>
      <c r="L72" s="4"/>
    </row>
    <row r="73" spans="2:15" ht="61.5" customHeight="1" thickBot="1">
      <c r="B73" s="3"/>
      <c r="C73" s="42" t="s">
        <v>203</v>
      </c>
      <c r="D73" s="30"/>
      <c r="E73" s="30" t="s">
        <v>99</v>
      </c>
      <c r="F73" s="30"/>
      <c r="G73" s="394" t="s">
        <v>208</v>
      </c>
      <c r="H73" s="30" t="s">
        <v>98</v>
      </c>
      <c r="I73" s="16">
        <v>2</v>
      </c>
      <c r="J73" s="17">
        <v>279900</v>
      </c>
      <c r="K73" s="25">
        <f t="shared" ref="K73" si="30">I73*J73</f>
        <v>559800</v>
      </c>
      <c r="L73" s="4"/>
    </row>
    <row r="74" spans="2:15" ht="30" customHeight="1" thickBot="1">
      <c r="B74" s="3"/>
      <c r="C74" s="19" t="s">
        <v>14</v>
      </c>
      <c r="D74" s="43"/>
      <c r="E74" s="43"/>
      <c r="F74" s="43"/>
      <c r="G74" s="46"/>
      <c r="H74" s="45"/>
      <c r="I74" s="179"/>
      <c r="J74" s="22"/>
      <c r="K74" s="23">
        <f>SUM(K72:K73)</f>
        <v>1556590.8487318247</v>
      </c>
      <c r="L74" s="4"/>
    </row>
    <row r="75" spans="2:15" s="47" customFormat="1" ht="15" thickBot="1">
      <c r="B75" s="48"/>
      <c r="C75" s="51"/>
      <c r="D75" s="51"/>
      <c r="E75" s="51"/>
      <c r="F75" s="51"/>
      <c r="G75" s="51"/>
      <c r="H75" s="51"/>
      <c r="I75" s="51"/>
      <c r="J75" s="51"/>
      <c r="K75" s="52"/>
      <c r="L75" s="50"/>
    </row>
    <row r="76" spans="2:15" s="47" customFormat="1" ht="30" customHeight="1">
      <c r="B76" s="48"/>
      <c r="C76" s="53"/>
      <c r="D76" s="54"/>
      <c r="E76" s="53"/>
      <c r="F76" s="53"/>
      <c r="G76" s="215" t="s">
        <v>142</v>
      </c>
      <c r="H76" s="216"/>
      <c r="I76" s="216"/>
      <c r="J76" s="216"/>
      <c r="K76" s="182">
        <f>K15+K23+K27+K32+K37+K41+K45+K52+K61+K65+K70+K74</f>
        <v>53618652.106723815</v>
      </c>
      <c r="L76" s="50"/>
    </row>
    <row r="77" spans="2:15" s="47" customFormat="1" ht="30" customHeight="1">
      <c r="B77" s="48"/>
      <c r="C77" s="53"/>
      <c r="D77" s="54"/>
      <c r="E77" s="53"/>
      <c r="F77" s="53"/>
      <c r="G77" s="183"/>
      <c r="H77" s="254" t="s">
        <v>21</v>
      </c>
      <c r="I77" s="254"/>
      <c r="J77" s="180" t="s">
        <v>143</v>
      </c>
      <c r="K77" s="61">
        <f>K76*24%</f>
        <v>12868476.505613714</v>
      </c>
      <c r="L77" s="50"/>
    </row>
    <row r="78" spans="2:15" s="47" customFormat="1" ht="30" customHeight="1">
      <c r="B78" s="48"/>
      <c r="C78" s="53"/>
      <c r="D78" s="62"/>
      <c r="E78" s="62"/>
      <c r="F78" s="62"/>
      <c r="G78" s="183"/>
      <c r="H78" s="221" t="s">
        <v>144</v>
      </c>
      <c r="I78" s="221"/>
      <c r="J78" s="180" t="s">
        <v>145</v>
      </c>
      <c r="K78" s="61">
        <f>K76*1%</f>
        <v>536186.52106723818</v>
      </c>
      <c r="L78" s="50"/>
    </row>
    <row r="79" spans="2:15" s="47" customFormat="1" ht="30" customHeight="1">
      <c r="B79" s="48"/>
      <c r="C79" s="53"/>
      <c r="D79" s="62"/>
      <c r="E79" s="62"/>
      <c r="F79" s="62"/>
      <c r="G79" s="183"/>
      <c r="H79" s="221" t="s">
        <v>80</v>
      </c>
      <c r="I79" s="221"/>
      <c r="J79" s="180" t="s">
        <v>146</v>
      </c>
      <c r="K79" s="61">
        <f>K76*5%</f>
        <v>2680932.6053361911</v>
      </c>
      <c r="L79" s="50"/>
    </row>
    <row r="80" spans="2:15" s="47" customFormat="1" ht="30" customHeight="1">
      <c r="B80" s="48"/>
      <c r="C80" s="53"/>
      <c r="D80" s="62"/>
      <c r="E80" s="62"/>
      <c r="F80" s="62"/>
      <c r="G80" s="183"/>
      <c r="H80" s="221" t="s">
        <v>29</v>
      </c>
      <c r="I80" s="221"/>
      <c r="J80" s="180" t="s">
        <v>147</v>
      </c>
      <c r="K80" s="67">
        <f>K76*30%</f>
        <v>16085595.632017143</v>
      </c>
      <c r="L80" s="50"/>
    </row>
    <row r="81" spans="2:12" s="47" customFormat="1" ht="30" customHeight="1">
      <c r="B81" s="48"/>
      <c r="C81" s="53"/>
      <c r="D81" s="62"/>
      <c r="E81" s="62"/>
      <c r="F81" s="62"/>
      <c r="G81" s="184" t="s">
        <v>16</v>
      </c>
      <c r="H81" s="217" t="s">
        <v>201</v>
      </c>
      <c r="I81" s="218"/>
      <c r="J81" s="187">
        <v>0.19</v>
      </c>
      <c r="K81" s="67">
        <f>K74*19%</f>
        <v>295752.26125904667</v>
      </c>
      <c r="L81" s="50"/>
    </row>
    <row r="82" spans="2:12" s="47" customFormat="1" ht="30" customHeight="1">
      <c r="B82" s="48"/>
      <c r="C82" s="53"/>
      <c r="D82" s="54"/>
      <c r="E82" s="53"/>
      <c r="F82" s="53"/>
      <c r="G82" s="213"/>
      <c r="H82" s="214"/>
      <c r="I82" s="214"/>
      <c r="J82" s="214"/>
      <c r="K82" s="61"/>
      <c r="L82" s="50"/>
    </row>
    <row r="83" spans="2:12" s="47" customFormat="1" ht="30" customHeight="1">
      <c r="B83" s="48"/>
      <c r="C83" s="53"/>
      <c r="D83" s="54"/>
      <c r="E83" s="53"/>
      <c r="F83" s="53"/>
      <c r="G83" s="185"/>
      <c r="H83" s="219"/>
      <c r="I83" s="220"/>
      <c r="J83" s="181"/>
      <c r="K83" s="61"/>
      <c r="L83" s="50"/>
    </row>
    <row r="84" spans="2:12" s="47" customFormat="1" ht="30" customHeight="1">
      <c r="B84" s="48"/>
      <c r="C84" s="53"/>
      <c r="D84" s="54"/>
      <c r="E84" s="53"/>
      <c r="F84" s="70"/>
      <c r="G84" s="185"/>
      <c r="H84" s="219"/>
      <c r="I84" s="220"/>
      <c r="J84" s="181"/>
      <c r="K84" s="67"/>
      <c r="L84" s="50"/>
    </row>
    <row r="85" spans="2:12" s="47" customFormat="1" ht="30" customHeight="1" thickBot="1">
      <c r="B85" s="48"/>
      <c r="C85" s="53"/>
      <c r="D85" s="54"/>
      <c r="E85" s="53"/>
      <c r="F85" s="53"/>
      <c r="G85" s="204" t="s">
        <v>17</v>
      </c>
      <c r="H85" s="205"/>
      <c r="I85" s="205"/>
      <c r="J85" s="206"/>
      <c r="K85" s="186">
        <f>K76+K80+K81</f>
        <v>70000000</v>
      </c>
      <c r="L85" s="50"/>
    </row>
    <row r="86" spans="2:12" s="47" customFormat="1" ht="15" thickBot="1">
      <c r="B86" s="48"/>
      <c r="C86" s="53"/>
      <c r="D86" s="54"/>
      <c r="E86" s="54"/>
      <c r="F86" s="54"/>
      <c r="G86" s="53"/>
      <c r="H86" s="53"/>
      <c r="I86" s="75"/>
      <c r="J86" s="76"/>
      <c r="K86" s="77"/>
      <c r="L86" s="50"/>
    </row>
    <row r="87" spans="2:12" s="47" customFormat="1">
      <c r="B87" s="48"/>
      <c r="C87" s="78"/>
      <c r="D87" s="243"/>
      <c r="E87" s="243"/>
      <c r="F87" s="243"/>
      <c r="G87" s="243"/>
      <c r="H87" s="243"/>
      <c r="I87" s="243"/>
      <c r="J87" s="243"/>
      <c r="K87" s="244"/>
      <c r="L87" s="79"/>
    </row>
    <row r="88" spans="2:12" s="47" customFormat="1" ht="46.5" customHeight="1">
      <c r="B88" s="48"/>
      <c r="C88" s="224" t="s">
        <v>18</v>
      </c>
      <c r="D88" s="225"/>
      <c r="E88" s="225"/>
      <c r="F88" s="225"/>
      <c r="G88" s="225"/>
      <c r="H88" s="242" t="s">
        <v>7</v>
      </c>
      <c r="I88" s="242"/>
      <c r="J88" s="242"/>
      <c r="K88" s="80" t="s">
        <v>19</v>
      </c>
      <c r="L88" s="81"/>
    </row>
    <row r="89" spans="2:12" s="47" customFormat="1" ht="32.25" customHeight="1">
      <c r="B89" s="48"/>
      <c r="C89" s="224" t="s">
        <v>20</v>
      </c>
      <c r="D89" s="225"/>
      <c r="E89" s="225"/>
      <c r="F89" s="225"/>
      <c r="G89" s="225"/>
      <c r="H89" s="229" t="s">
        <v>21</v>
      </c>
      <c r="I89" s="229"/>
      <c r="J89" s="82" t="s">
        <v>22</v>
      </c>
      <c r="K89" s="83" t="s">
        <v>23</v>
      </c>
      <c r="L89" s="81"/>
    </row>
    <row r="90" spans="2:12" s="47" customFormat="1" ht="30" customHeight="1">
      <c r="B90" s="48"/>
      <c r="C90" s="224" t="s">
        <v>24</v>
      </c>
      <c r="D90" s="225"/>
      <c r="E90" s="225"/>
      <c r="F90" s="225"/>
      <c r="G90" s="225"/>
      <c r="H90" s="226" t="s">
        <v>25</v>
      </c>
      <c r="I90" s="227"/>
      <c r="J90" s="82" t="s">
        <v>26</v>
      </c>
      <c r="K90" s="83" t="s">
        <v>23</v>
      </c>
      <c r="L90" s="81"/>
    </row>
    <row r="91" spans="2:12" s="47" customFormat="1" ht="58.5" customHeight="1">
      <c r="B91" s="48"/>
      <c r="C91" s="230"/>
      <c r="D91" s="231"/>
      <c r="E91" s="231"/>
      <c r="F91" s="231"/>
      <c r="G91" s="232"/>
      <c r="H91" s="228" t="s">
        <v>27</v>
      </c>
      <c r="I91" s="229"/>
      <c r="J91" s="82" t="s">
        <v>28</v>
      </c>
      <c r="K91" s="83" t="s">
        <v>23</v>
      </c>
      <c r="L91" s="50"/>
    </row>
    <row r="92" spans="2:12" ht="39" customHeight="1">
      <c r="B92" s="3"/>
      <c r="C92" s="233"/>
      <c r="D92" s="234"/>
      <c r="E92" s="234"/>
      <c r="F92" s="234"/>
      <c r="G92" s="235"/>
      <c r="H92" s="229" t="s">
        <v>29</v>
      </c>
      <c r="I92" s="229"/>
      <c r="J92" s="82" t="s">
        <v>30</v>
      </c>
      <c r="K92" s="83" t="s">
        <v>23</v>
      </c>
      <c r="L92" s="4"/>
    </row>
    <row r="93" spans="2:12" ht="47.25" customHeight="1" thickBot="1">
      <c r="B93" s="3"/>
      <c r="C93" s="236"/>
      <c r="D93" s="237"/>
      <c r="E93" s="237"/>
      <c r="F93" s="237"/>
      <c r="G93" s="238"/>
      <c r="H93" s="222"/>
      <c r="I93" s="222"/>
      <c r="J93" s="222"/>
      <c r="K93" s="223"/>
      <c r="L93" s="4"/>
    </row>
    <row r="94" spans="2:12" ht="15" thickBot="1">
      <c r="B94" s="84"/>
      <c r="C94" s="85"/>
      <c r="D94" s="85"/>
      <c r="E94" s="86"/>
      <c r="F94" s="85"/>
      <c r="G94" s="87"/>
      <c r="H94" s="85"/>
      <c r="I94" s="85"/>
      <c r="J94" s="85"/>
      <c r="K94" s="85"/>
      <c r="L94" s="88"/>
    </row>
    <row r="95" spans="2:12" ht="15" thickTop="1"/>
  </sheetData>
  <mergeCells count="40">
    <mergeCell ref="C10:K10"/>
    <mergeCell ref="C42:K42"/>
    <mergeCell ref="C27:H27"/>
    <mergeCell ref="B1:G1"/>
    <mergeCell ref="B2:E2"/>
    <mergeCell ref="B4:L4"/>
    <mergeCell ref="C5:K5"/>
    <mergeCell ref="C6:K6"/>
    <mergeCell ref="C89:G89"/>
    <mergeCell ref="C7:K7"/>
    <mergeCell ref="C88:G88"/>
    <mergeCell ref="H88:J88"/>
    <mergeCell ref="H89:I89"/>
    <mergeCell ref="D87:K87"/>
    <mergeCell ref="I8:I9"/>
    <mergeCell ref="J8:J9"/>
    <mergeCell ref="K8:K9"/>
    <mergeCell ref="C8:C9"/>
    <mergeCell ref="D8:D9"/>
    <mergeCell ref="G8:G9"/>
    <mergeCell ref="H8:H9"/>
    <mergeCell ref="E8:F8"/>
    <mergeCell ref="H77:I77"/>
    <mergeCell ref="H78:I78"/>
    <mergeCell ref="H93:K93"/>
    <mergeCell ref="C90:G90"/>
    <mergeCell ref="H90:I90"/>
    <mergeCell ref="H91:I91"/>
    <mergeCell ref="H92:I92"/>
    <mergeCell ref="C91:G93"/>
    <mergeCell ref="G85:J85"/>
    <mergeCell ref="C32:H32"/>
    <mergeCell ref="C61:H61"/>
    <mergeCell ref="G82:J82"/>
    <mergeCell ref="G76:J76"/>
    <mergeCell ref="H81:I81"/>
    <mergeCell ref="H84:I84"/>
    <mergeCell ref="H83:I83"/>
    <mergeCell ref="H79:I79"/>
    <mergeCell ref="H80:I80"/>
  </mergeCells>
  <pageMargins left="0.11811023622047245" right="0.11811023622047245" top="0.15748031496062992" bottom="0.15748031496062992" header="0.31496062992125984" footer="0.31496062992125984"/>
  <pageSetup scale="44" orientation="portrait" horizontalDpi="1200" verticalDpi="1200" r:id="rId1"/>
  <rowBreaks count="1" manualBreakCount="1">
    <brk id="45"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80" zoomScaleNormal="100" zoomScaleSheetLayoutView="80" zoomScalePageLayoutView="145" workbookViewId="0">
      <selection activeCell="D11" sqref="D11:D1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64" t="s">
        <v>0</v>
      </c>
      <c r="C1" s="264"/>
      <c r="D1" s="264"/>
      <c r="E1" s="264"/>
      <c r="F1" s="264"/>
      <c r="G1" s="264"/>
    </row>
    <row r="2" spans="2:12">
      <c r="B2" s="264" t="s">
        <v>1</v>
      </c>
      <c r="C2" s="264"/>
      <c r="D2" s="264"/>
      <c r="E2" s="264"/>
    </row>
    <row r="3" spans="2:12" ht="15" thickBot="1">
      <c r="C3" s="6"/>
      <c r="D3" s="7"/>
      <c r="E3" s="6"/>
      <c r="F3" s="7"/>
    </row>
    <row r="4" spans="2:12" ht="15.75" thickTop="1" thickBot="1">
      <c r="B4" s="265"/>
      <c r="C4" s="266"/>
      <c r="D4" s="266"/>
      <c r="E4" s="266"/>
      <c r="F4" s="266"/>
      <c r="G4" s="266"/>
      <c r="H4" s="266"/>
      <c r="I4" s="266"/>
      <c r="J4" s="266"/>
      <c r="K4" s="266"/>
      <c r="L4" s="267"/>
    </row>
    <row r="5" spans="2:12" ht="31.5" customHeight="1">
      <c r="B5" s="3"/>
      <c r="C5" s="268" t="s">
        <v>2</v>
      </c>
      <c r="D5" s="269"/>
      <c r="E5" s="269"/>
      <c r="F5" s="269"/>
      <c r="G5" s="269"/>
      <c r="H5" s="269"/>
      <c r="I5" s="269"/>
      <c r="J5" s="269"/>
      <c r="K5" s="270"/>
      <c r="L5" s="4"/>
    </row>
    <row r="6" spans="2:12">
      <c r="B6" s="3"/>
      <c r="C6" s="280" t="s">
        <v>31</v>
      </c>
      <c r="D6" s="281"/>
      <c r="E6" s="281"/>
      <c r="F6" s="281"/>
      <c r="G6" s="281"/>
      <c r="H6" s="281"/>
      <c r="I6" s="281"/>
      <c r="J6" s="281"/>
      <c r="K6" s="282"/>
      <c r="L6" s="4"/>
    </row>
    <row r="7" spans="2:12" s="2" customFormat="1">
      <c r="B7" s="89"/>
      <c r="C7" s="283" t="s">
        <v>32</v>
      </c>
      <c r="D7" s="283"/>
      <c r="E7" s="283"/>
      <c r="F7" s="283"/>
      <c r="G7" s="283"/>
      <c r="H7" s="283"/>
      <c r="I7" s="283"/>
      <c r="J7" s="283"/>
      <c r="K7" s="283"/>
      <c r="L7" s="8"/>
    </row>
    <row r="8" spans="2:12" ht="105.75" customHeight="1">
      <c r="B8" s="3"/>
      <c r="C8" s="283"/>
      <c r="D8" s="283"/>
      <c r="E8" s="283"/>
      <c r="F8" s="283"/>
      <c r="G8" s="283"/>
      <c r="H8" s="283"/>
      <c r="I8" s="283"/>
      <c r="J8" s="283"/>
      <c r="K8" s="283"/>
      <c r="L8" s="4"/>
    </row>
    <row r="9" spans="2:12" ht="34.5" customHeight="1">
      <c r="B9" s="3"/>
      <c r="C9" s="284" t="s">
        <v>33</v>
      </c>
      <c r="D9" s="285"/>
      <c r="E9" s="285"/>
      <c r="F9" s="285"/>
      <c r="G9" s="285"/>
      <c r="H9" s="285"/>
      <c r="I9" s="285"/>
      <c r="J9" s="285"/>
      <c r="K9" s="286"/>
      <c r="L9" s="4"/>
    </row>
    <row r="10" spans="2:12" ht="30" customHeight="1" thickBot="1">
      <c r="B10" s="3"/>
      <c r="C10" s="239"/>
      <c r="D10" s="240"/>
      <c r="E10" s="240"/>
      <c r="F10" s="240"/>
      <c r="G10" s="240"/>
      <c r="H10" s="240"/>
      <c r="I10" s="240"/>
      <c r="J10" s="240"/>
      <c r="K10" s="241"/>
      <c r="L10" s="4"/>
    </row>
    <row r="11" spans="2:12" ht="30" customHeight="1">
      <c r="B11" s="3"/>
      <c r="C11" s="251" t="s">
        <v>4</v>
      </c>
      <c r="D11" s="245" t="s">
        <v>5</v>
      </c>
      <c r="E11" s="253" t="s">
        <v>6</v>
      </c>
      <c r="F11" s="253"/>
      <c r="G11" s="251" t="s">
        <v>7</v>
      </c>
      <c r="H11" s="245" t="s">
        <v>8</v>
      </c>
      <c r="I11" s="245" t="s">
        <v>9</v>
      </c>
      <c r="J11" s="247" t="s">
        <v>10</v>
      </c>
      <c r="K11" s="249" t="s">
        <v>11</v>
      </c>
      <c r="L11" s="4"/>
    </row>
    <row r="12" spans="2:12" ht="30" customHeight="1" thickBot="1">
      <c r="B12" s="3"/>
      <c r="C12" s="252"/>
      <c r="D12" s="246"/>
      <c r="E12" s="9" t="s">
        <v>12</v>
      </c>
      <c r="F12" s="9" t="s">
        <v>13</v>
      </c>
      <c r="G12" s="252"/>
      <c r="H12" s="246"/>
      <c r="I12" s="246"/>
      <c r="J12" s="248"/>
      <c r="K12" s="250"/>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14</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14</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14</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14</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14</v>
      </c>
      <c r="D39" s="43"/>
      <c r="E39" s="43"/>
      <c r="F39" s="43"/>
      <c r="G39" s="46"/>
      <c r="H39" s="45"/>
      <c r="I39" s="16"/>
      <c r="J39" s="22"/>
      <c r="K39" s="23"/>
      <c r="L39" s="4"/>
    </row>
    <row r="40" spans="2:12" s="47" customFormat="1" ht="30" customHeight="1" thickBot="1">
      <c r="B40" s="48"/>
      <c r="C40" s="274" t="s">
        <v>15</v>
      </c>
      <c r="D40" s="275"/>
      <c r="E40" s="275"/>
      <c r="F40" s="275"/>
      <c r="G40" s="275"/>
      <c r="H40" s="275"/>
      <c r="I40" s="275"/>
      <c r="J40" s="276"/>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277"/>
      <c r="H42" s="278"/>
      <c r="I42" s="279"/>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16</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90"/>
      <c r="H48" s="63"/>
      <c r="I48" s="64"/>
      <c r="J48" s="69"/>
      <c r="K48" s="67"/>
      <c r="L48" s="50"/>
    </row>
    <row r="49" spans="2:12" s="47" customFormat="1" ht="30" customHeight="1" thickBot="1">
      <c r="B49" s="48"/>
      <c r="C49" s="53"/>
      <c r="D49" s="54"/>
      <c r="E49" s="53"/>
      <c r="F49" s="53"/>
      <c r="G49" s="71" t="s">
        <v>17</v>
      </c>
      <c r="H49" s="72"/>
      <c r="I49" s="73"/>
      <c r="J49" s="74"/>
      <c r="K49" s="49"/>
      <c r="L49" s="50"/>
    </row>
    <row r="50" spans="2:12" s="47" customFormat="1" ht="15" thickBot="1">
      <c r="B50" s="48"/>
      <c r="C50" s="53"/>
      <c r="D50" s="54"/>
      <c r="E50" s="54"/>
      <c r="F50" s="54"/>
      <c r="G50" s="53"/>
      <c r="H50" s="53"/>
      <c r="I50" s="75"/>
      <c r="J50" s="76"/>
      <c r="K50" s="77"/>
      <c r="L50" s="50"/>
    </row>
    <row r="51" spans="2:12" s="47" customFormat="1">
      <c r="B51" s="48"/>
      <c r="C51" s="78"/>
      <c r="D51" s="243"/>
      <c r="E51" s="243"/>
      <c r="F51" s="243"/>
      <c r="G51" s="243"/>
      <c r="H51" s="243"/>
      <c r="I51" s="243"/>
      <c r="J51" s="243"/>
      <c r="K51" s="244"/>
      <c r="L51" s="79"/>
    </row>
    <row r="52" spans="2:12" s="47" customFormat="1" ht="46.5" customHeight="1">
      <c r="B52" s="48"/>
      <c r="C52" s="224" t="s">
        <v>18</v>
      </c>
      <c r="D52" s="225"/>
      <c r="E52" s="225"/>
      <c r="F52" s="225"/>
      <c r="G52" s="225"/>
      <c r="H52" s="242" t="s">
        <v>7</v>
      </c>
      <c r="I52" s="242"/>
      <c r="J52" s="242"/>
      <c r="K52" s="80" t="s">
        <v>19</v>
      </c>
      <c r="L52" s="81"/>
    </row>
    <row r="53" spans="2:12" s="47" customFormat="1" ht="32.25" customHeight="1">
      <c r="B53" s="48"/>
      <c r="C53" s="224" t="s">
        <v>20</v>
      </c>
      <c r="D53" s="225"/>
      <c r="E53" s="225"/>
      <c r="F53" s="225"/>
      <c r="G53" s="225"/>
      <c r="H53" s="229" t="s">
        <v>21</v>
      </c>
      <c r="I53" s="229"/>
      <c r="J53" s="82" t="s">
        <v>22</v>
      </c>
      <c r="K53" s="83" t="s">
        <v>34</v>
      </c>
      <c r="L53" s="81"/>
    </row>
    <row r="54" spans="2:12" s="47" customFormat="1" ht="30" customHeight="1">
      <c r="B54" s="48"/>
      <c r="C54" s="224" t="s">
        <v>24</v>
      </c>
      <c r="D54" s="225"/>
      <c r="E54" s="225"/>
      <c r="F54" s="225"/>
      <c r="G54" s="225"/>
      <c r="H54" s="226" t="s">
        <v>25</v>
      </c>
      <c r="I54" s="227"/>
      <c r="J54" s="82" t="s">
        <v>26</v>
      </c>
      <c r="K54" s="83" t="s">
        <v>34</v>
      </c>
      <c r="L54" s="81"/>
    </row>
    <row r="55" spans="2:12" s="47" customFormat="1" ht="58.5" customHeight="1">
      <c r="B55" s="48"/>
      <c r="C55" s="230"/>
      <c r="D55" s="231"/>
      <c r="E55" s="231"/>
      <c r="F55" s="231"/>
      <c r="G55" s="232"/>
      <c r="H55" s="228" t="s">
        <v>27</v>
      </c>
      <c r="I55" s="229"/>
      <c r="J55" s="82" t="s">
        <v>28</v>
      </c>
      <c r="K55" s="83" t="s">
        <v>34</v>
      </c>
      <c r="L55" s="50"/>
    </row>
    <row r="56" spans="2:12" ht="39" customHeight="1">
      <c r="B56" s="3"/>
      <c r="C56" s="233"/>
      <c r="D56" s="234"/>
      <c r="E56" s="234"/>
      <c r="F56" s="234"/>
      <c r="G56" s="235"/>
      <c r="H56" s="229" t="s">
        <v>29</v>
      </c>
      <c r="I56" s="229"/>
      <c r="J56" s="82" t="s">
        <v>30</v>
      </c>
      <c r="K56" s="83" t="s">
        <v>34</v>
      </c>
      <c r="L56" s="4"/>
    </row>
    <row r="57" spans="2:12" ht="47.25" customHeight="1" thickBot="1">
      <c r="B57" s="3"/>
      <c r="C57" s="236"/>
      <c r="D57" s="237"/>
      <c r="E57" s="237"/>
      <c r="F57" s="237"/>
      <c r="G57" s="238"/>
      <c r="H57" s="222"/>
      <c r="I57" s="222"/>
      <c r="J57" s="222"/>
      <c r="K57" s="223"/>
      <c r="L57" s="4"/>
    </row>
    <row r="58" spans="2:12" ht="47.25" customHeight="1">
      <c r="B58" s="3"/>
      <c r="C58" s="91"/>
      <c r="D58" s="91"/>
      <c r="E58" s="91"/>
      <c r="F58" s="91"/>
      <c r="G58" s="91"/>
      <c r="H58" s="91"/>
      <c r="I58" s="91"/>
      <c r="J58" s="91"/>
      <c r="K58" s="91"/>
      <c r="L58" s="4"/>
    </row>
    <row r="59" spans="2:12" ht="47.25" customHeight="1">
      <c r="B59" s="3"/>
      <c r="C59" s="91"/>
      <c r="D59" s="91"/>
      <c r="E59" s="91"/>
      <c r="F59" s="91"/>
      <c r="G59" s="92" t="s">
        <v>35</v>
      </c>
      <c r="H59" s="91"/>
      <c r="I59" s="91"/>
      <c r="J59" s="91"/>
      <c r="K59" s="91"/>
      <c r="L59" s="4"/>
    </row>
    <row r="60" spans="2:12" ht="15" thickBot="1">
      <c r="B60" s="84"/>
      <c r="C60" s="85"/>
      <c r="D60" s="85"/>
      <c r="E60" s="86"/>
      <c r="F60" s="85"/>
      <c r="G60" s="87"/>
      <c r="H60" s="85"/>
      <c r="I60" s="85"/>
      <c r="J60" s="85"/>
      <c r="K60" s="85"/>
      <c r="L60" s="88"/>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D16" sqref="D16"/>
    </sheetView>
  </sheetViews>
  <sheetFormatPr baseColWidth="10" defaultColWidth="11.42578125" defaultRowHeight="14.25"/>
  <cols>
    <col min="1" max="2" width="3.140625" style="93" customWidth="1"/>
    <col min="3" max="3" width="14.7109375" style="93" customWidth="1"/>
    <col min="4" max="4" width="13" style="93" customWidth="1"/>
    <col min="5" max="11" width="11.42578125" style="93"/>
    <col min="12" max="12" width="12.85546875" style="93" customWidth="1"/>
    <col min="13" max="14" width="11.42578125" style="93"/>
    <col min="15" max="15" width="18.7109375" style="93" customWidth="1"/>
    <col min="16" max="17" width="3.140625" style="93" customWidth="1"/>
    <col min="18" max="16384" width="11.42578125" style="93"/>
  </cols>
  <sheetData>
    <row r="1" spans="2:16">
      <c r="B1" s="264" t="s">
        <v>36</v>
      </c>
      <c r="C1" s="264"/>
      <c r="D1" s="264"/>
      <c r="E1" s="264"/>
      <c r="F1" s="264"/>
      <c r="G1" s="264"/>
      <c r="H1" s="264"/>
      <c r="I1" s="264"/>
      <c r="J1" s="264"/>
      <c r="K1" s="264"/>
      <c r="L1" s="264"/>
    </row>
    <row r="2" spans="2:16">
      <c r="B2" s="264" t="s">
        <v>1</v>
      </c>
      <c r="C2" s="264"/>
      <c r="D2" s="264"/>
      <c r="E2" s="264"/>
    </row>
    <row r="3" spans="2:16" ht="15" thickBot="1"/>
    <row r="4" spans="2:16" ht="25.5" customHeight="1" thickTop="1">
      <c r="B4" s="372"/>
      <c r="C4" s="373"/>
      <c r="D4" s="373"/>
      <c r="E4" s="373"/>
      <c r="F4" s="373"/>
      <c r="G4" s="373"/>
      <c r="H4" s="373"/>
      <c r="I4" s="373"/>
      <c r="J4" s="373"/>
      <c r="K4" s="373"/>
      <c r="L4" s="373"/>
      <c r="M4" s="373"/>
      <c r="N4" s="373"/>
      <c r="O4" s="373"/>
      <c r="P4" s="374"/>
    </row>
    <row r="5" spans="2:16" ht="36.75" customHeight="1">
      <c r="B5" s="95"/>
      <c r="C5" s="287" t="s">
        <v>37</v>
      </c>
      <c r="D5" s="287"/>
      <c r="E5" s="287"/>
      <c r="F5" s="287"/>
      <c r="G5" s="287"/>
      <c r="H5" s="287"/>
      <c r="I5" s="287"/>
      <c r="J5" s="287"/>
      <c r="K5" s="287"/>
      <c r="L5" s="287"/>
      <c r="M5" s="287"/>
      <c r="N5" s="287"/>
      <c r="O5" s="287"/>
      <c r="P5" s="94"/>
    </row>
    <row r="6" spans="2:16" ht="15" thickBot="1">
      <c r="B6" s="95"/>
      <c r="P6" s="94"/>
    </row>
    <row r="7" spans="2:16">
      <c r="B7" s="95"/>
      <c r="C7" s="296"/>
      <c r="D7" s="298"/>
      <c r="E7" s="299"/>
      <c r="F7" s="299"/>
      <c r="G7" s="299"/>
      <c r="H7" s="299"/>
      <c r="I7" s="299"/>
      <c r="J7" s="299"/>
      <c r="K7" s="300"/>
      <c r="L7" s="316"/>
      <c r="M7" s="317"/>
      <c r="N7" s="317"/>
      <c r="O7" s="318"/>
      <c r="P7" s="94"/>
    </row>
    <row r="8" spans="2:16">
      <c r="B8" s="95"/>
      <c r="C8" s="297"/>
      <c r="D8" s="290" t="s">
        <v>38</v>
      </c>
      <c r="E8" s="291"/>
      <c r="F8" s="291"/>
      <c r="G8" s="291"/>
      <c r="H8" s="291"/>
      <c r="I8" s="291"/>
      <c r="J8" s="291"/>
      <c r="K8" s="292"/>
      <c r="L8" s="319"/>
      <c r="M8" s="320"/>
      <c r="N8" s="320"/>
      <c r="O8" s="321"/>
      <c r="P8" s="94"/>
    </row>
    <row r="9" spans="2:16">
      <c r="B9" s="95"/>
      <c r="C9" s="297"/>
      <c r="D9" s="290"/>
      <c r="E9" s="291"/>
      <c r="F9" s="291"/>
      <c r="G9" s="291"/>
      <c r="H9" s="291"/>
      <c r="I9" s="291"/>
      <c r="J9" s="291"/>
      <c r="K9" s="292"/>
      <c r="L9" s="288" t="s">
        <v>39</v>
      </c>
      <c r="M9" s="322"/>
      <c r="N9" s="323"/>
      <c r="O9" s="324"/>
      <c r="P9" s="94"/>
    </row>
    <row r="10" spans="2:16">
      <c r="B10" s="95"/>
      <c r="C10" s="297"/>
      <c r="D10" s="290" t="s">
        <v>40</v>
      </c>
      <c r="E10" s="291"/>
      <c r="F10" s="291"/>
      <c r="G10" s="291"/>
      <c r="H10" s="291"/>
      <c r="I10" s="291"/>
      <c r="J10" s="291"/>
      <c r="K10" s="292"/>
      <c r="L10" s="301"/>
      <c r="M10" s="325"/>
      <c r="N10" s="326"/>
      <c r="O10" s="327"/>
      <c r="P10" s="94"/>
    </row>
    <row r="11" spans="2:16" ht="12.75" customHeight="1">
      <c r="B11" s="95"/>
      <c r="C11" s="297"/>
      <c r="D11" s="293"/>
      <c r="E11" s="294"/>
      <c r="F11" s="294"/>
      <c r="G11" s="294"/>
      <c r="H11" s="294"/>
      <c r="I11" s="294"/>
      <c r="J11" s="294"/>
      <c r="K11" s="295"/>
      <c r="L11" s="288" t="s">
        <v>41</v>
      </c>
      <c r="M11" s="288">
        <v>1</v>
      </c>
      <c r="N11" s="288" t="s">
        <v>42</v>
      </c>
      <c r="O11" s="314">
        <v>1</v>
      </c>
      <c r="P11" s="94"/>
    </row>
    <row r="12" spans="2:16">
      <c r="B12" s="95"/>
      <c r="C12" s="297"/>
      <c r="D12" s="293"/>
      <c r="E12" s="294"/>
      <c r="F12" s="294"/>
      <c r="G12" s="294"/>
      <c r="H12" s="294"/>
      <c r="I12" s="294"/>
      <c r="J12" s="294"/>
      <c r="K12" s="295"/>
      <c r="L12" s="289"/>
      <c r="M12" s="289"/>
      <c r="N12" s="289"/>
      <c r="O12" s="315"/>
      <c r="P12" s="94"/>
    </row>
    <row r="13" spans="2:16">
      <c r="B13" s="95"/>
      <c r="C13" s="297"/>
      <c r="D13" s="290" t="s">
        <v>43</v>
      </c>
      <c r="E13" s="291"/>
      <c r="F13" s="291"/>
      <c r="G13" s="291"/>
      <c r="H13" s="291"/>
      <c r="I13" s="291"/>
      <c r="J13" s="291"/>
      <c r="K13" s="292"/>
      <c r="L13" s="289"/>
      <c r="M13" s="289"/>
      <c r="N13" s="289"/>
      <c r="O13" s="315"/>
      <c r="P13" s="94"/>
    </row>
    <row r="14" spans="2:16" ht="15" thickBot="1">
      <c r="B14" s="95"/>
      <c r="C14" s="98"/>
      <c r="D14" s="99"/>
      <c r="E14" s="99"/>
      <c r="F14" s="99"/>
      <c r="G14" s="99"/>
      <c r="H14" s="99"/>
      <c r="I14" s="99"/>
      <c r="J14" s="99"/>
      <c r="K14" s="99"/>
      <c r="L14" s="99"/>
      <c r="M14" s="100"/>
      <c r="N14" s="100"/>
      <c r="O14" s="101"/>
      <c r="P14" s="94"/>
    </row>
    <row r="15" spans="2:16">
      <c r="B15" s="95"/>
      <c r="C15" s="102"/>
      <c r="D15" s="96"/>
      <c r="E15" s="96"/>
      <c r="F15" s="96"/>
      <c r="G15" s="96"/>
      <c r="H15" s="96"/>
      <c r="I15" s="96"/>
      <c r="J15" s="96"/>
      <c r="K15" s="96"/>
      <c r="L15" s="103" t="s">
        <v>44</v>
      </c>
      <c r="M15" s="104" t="s">
        <v>45</v>
      </c>
      <c r="N15" s="104" t="s">
        <v>46</v>
      </c>
      <c r="O15" s="105" t="s">
        <v>47</v>
      </c>
      <c r="P15" s="94"/>
    </row>
    <row r="16" spans="2:16">
      <c r="B16" s="95"/>
      <c r="C16" s="106"/>
      <c r="D16" s="97"/>
      <c r="E16" s="97"/>
      <c r="F16" s="97"/>
      <c r="G16" s="97"/>
      <c r="H16" s="97"/>
      <c r="I16" s="97"/>
      <c r="J16" s="97"/>
      <c r="K16" s="97"/>
      <c r="L16" s="107"/>
      <c r="M16" s="108"/>
      <c r="N16" s="108"/>
      <c r="O16" s="109"/>
      <c r="P16" s="94"/>
    </row>
    <row r="17" spans="2:16" ht="18" customHeight="1">
      <c r="B17" s="95"/>
      <c r="C17" s="381" t="s">
        <v>48</v>
      </c>
      <c r="D17" s="382"/>
      <c r="E17" s="382"/>
      <c r="F17" s="382"/>
      <c r="G17" s="97"/>
      <c r="H17" s="97"/>
      <c r="I17" s="97" t="s">
        <v>49</v>
      </c>
      <c r="K17" s="97"/>
      <c r="L17" s="107"/>
      <c r="O17" s="110"/>
      <c r="P17" s="94"/>
    </row>
    <row r="18" spans="2:16">
      <c r="B18" s="95"/>
      <c r="C18" s="111"/>
      <c r="D18" s="112"/>
      <c r="E18" s="112"/>
      <c r="F18" s="112"/>
      <c r="G18" s="112"/>
      <c r="H18" s="112"/>
      <c r="I18" s="112"/>
      <c r="J18" s="112"/>
      <c r="K18" s="112"/>
      <c r="L18" s="112"/>
      <c r="M18" s="112"/>
      <c r="N18" s="112"/>
      <c r="O18" s="113"/>
      <c r="P18" s="94"/>
    </row>
    <row r="19" spans="2:16" ht="15" thickBot="1">
      <c r="B19" s="95"/>
      <c r="C19" s="114"/>
      <c r="D19" s="115"/>
      <c r="E19" s="115"/>
      <c r="F19" s="115"/>
      <c r="G19" s="115"/>
      <c r="H19" s="115"/>
      <c r="I19" s="115"/>
      <c r="J19" s="115"/>
      <c r="K19" s="115"/>
      <c r="L19" s="115"/>
      <c r="M19" s="115"/>
      <c r="N19" s="115"/>
      <c r="O19" s="116"/>
      <c r="P19" s="94"/>
    </row>
    <row r="20" spans="2:16" ht="15" thickBot="1">
      <c r="B20" s="95"/>
      <c r="C20" s="117"/>
      <c r="D20" s="118"/>
      <c r="E20" s="118"/>
      <c r="F20" s="118"/>
      <c r="G20" s="118"/>
      <c r="H20" s="118"/>
      <c r="K20" s="118"/>
      <c r="L20" s="118"/>
      <c r="M20" s="118"/>
      <c r="N20" s="118"/>
      <c r="O20" s="119"/>
      <c r="P20" s="94"/>
    </row>
    <row r="21" spans="2:16">
      <c r="B21" s="95"/>
      <c r="C21" s="336" t="s">
        <v>50</v>
      </c>
      <c r="D21" s="337"/>
      <c r="E21" s="337"/>
      <c r="F21" s="337"/>
      <c r="G21" s="337"/>
      <c r="H21" s="337"/>
      <c r="I21" s="337"/>
      <c r="J21" s="337"/>
      <c r="K21" s="337"/>
      <c r="L21" s="337"/>
      <c r="M21" s="337"/>
      <c r="N21" s="337"/>
      <c r="O21" s="338"/>
      <c r="P21" s="94"/>
    </row>
    <row r="22" spans="2:16" ht="15" thickBot="1">
      <c r="B22" s="95"/>
      <c r="C22" s="120"/>
      <c r="O22" s="121"/>
      <c r="P22" s="94"/>
    </row>
    <row r="23" spans="2:16">
      <c r="B23" s="95"/>
      <c r="C23" s="122" t="s">
        <v>51</v>
      </c>
      <c r="D23" s="302" t="s">
        <v>52</v>
      </c>
      <c r="E23" s="303"/>
      <c r="F23" s="303"/>
      <c r="G23" s="303"/>
      <c r="H23" s="303"/>
      <c r="I23" s="303"/>
      <c r="J23" s="303"/>
      <c r="K23" s="303"/>
      <c r="L23" s="304"/>
      <c r="M23" s="334" t="s">
        <v>53</v>
      </c>
      <c r="N23" s="335"/>
      <c r="O23" s="122" t="s">
        <v>9</v>
      </c>
      <c r="P23" s="94"/>
    </row>
    <row r="24" spans="2:16" ht="15" thickBot="1">
      <c r="B24" s="95"/>
      <c r="C24" s="123"/>
      <c r="D24" s="328"/>
      <c r="E24" s="348"/>
      <c r="F24" s="348"/>
      <c r="G24" s="348"/>
      <c r="H24" s="348"/>
      <c r="I24" s="348"/>
      <c r="J24" s="348"/>
      <c r="K24" s="348"/>
      <c r="L24" s="329"/>
      <c r="M24" s="328"/>
      <c r="N24" s="329"/>
      <c r="O24" s="124"/>
      <c r="P24" s="94"/>
    </row>
    <row r="25" spans="2:16">
      <c r="B25" s="95"/>
      <c r="C25" s="305" t="s">
        <v>54</v>
      </c>
      <c r="D25" s="306"/>
      <c r="E25" s="306"/>
      <c r="F25" s="306"/>
      <c r="G25" s="306"/>
      <c r="H25" s="306"/>
      <c r="I25" s="306"/>
      <c r="J25" s="306"/>
      <c r="K25" s="306"/>
      <c r="L25" s="306"/>
      <c r="M25" s="306"/>
      <c r="N25" s="306"/>
      <c r="O25" s="307"/>
      <c r="P25" s="94"/>
    </row>
    <row r="26" spans="2:16">
      <c r="B26" s="95"/>
      <c r="C26" s="308"/>
      <c r="D26" s="309"/>
      <c r="E26" s="309"/>
      <c r="F26" s="309"/>
      <c r="G26" s="309"/>
      <c r="H26" s="309"/>
      <c r="I26" s="309"/>
      <c r="J26" s="309"/>
      <c r="K26" s="309"/>
      <c r="L26" s="309"/>
      <c r="M26" s="309"/>
      <c r="N26" s="309"/>
      <c r="O26" s="310"/>
      <c r="P26" s="94"/>
    </row>
    <row r="27" spans="2:16" ht="15" thickBot="1">
      <c r="B27" s="95"/>
      <c r="C27" s="311"/>
      <c r="D27" s="312"/>
      <c r="E27" s="312"/>
      <c r="F27" s="312"/>
      <c r="G27" s="312"/>
      <c r="H27" s="312"/>
      <c r="I27" s="312"/>
      <c r="J27" s="312"/>
      <c r="K27" s="312"/>
      <c r="L27" s="312"/>
      <c r="M27" s="312"/>
      <c r="N27" s="312"/>
      <c r="O27" s="313"/>
      <c r="P27" s="94"/>
    </row>
    <row r="28" spans="2:16">
      <c r="B28" s="95"/>
      <c r="C28" s="330" t="s">
        <v>52</v>
      </c>
      <c r="D28" s="331"/>
      <c r="E28" s="331"/>
      <c r="F28" s="331"/>
      <c r="G28" s="332"/>
      <c r="H28" s="333" t="s">
        <v>55</v>
      </c>
      <c r="I28" s="331"/>
      <c r="J28" s="345" t="s">
        <v>56</v>
      </c>
      <c r="K28" s="346"/>
      <c r="L28" s="126" t="s">
        <v>57</v>
      </c>
      <c r="M28" s="333" t="s">
        <v>58</v>
      </c>
      <c r="N28" s="347"/>
      <c r="O28" s="127" t="s">
        <v>59</v>
      </c>
      <c r="P28" s="94"/>
    </row>
    <row r="29" spans="2:16">
      <c r="B29" s="95"/>
      <c r="C29" s="339"/>
      <c r="D29" s="340"/>
      <c r="E29" s="340"/>
      <c r="F29" s="340"/>
      <c r="G29" s="341"/>
      <c r="H29" s="342"/>
      <c r="I29" s="341"/>
      <c r="J29" s="342"/>
      <c r="K29" s="341"/>
      <c r="L29" s="129"/>
      <c r="M29" s="343"/>
      <c r="N29" s="344"/>
      <c r="O29" s="130"/>
      <c r="P29" s="94"/>
    </row>
    <row r="30" spans="2:16">
      <c r="B30" s="95"/>
      <c r="C30" s="131"/>
      <c r="D30" s="132"/>
      <c r="E30" s="132"/>
      <c r="F30" s="132"/>
      <c r="G30" s="133"/>
      <c r="H30" s="134"/>
      <c r="I30" s="133"/>
      <c r="J30" s="134"/>
      <c r="K30" s="133"/>
      <c r="L30" s="129"/>
      <c r="M30" s="343"/>
      <c r="N30" s="344"/>
      <c r="O30" s="130"/>
      <c r="P30" s="94"/>
    </row>
    <row r="31" spans="2:16" ht="15" thickBot="1">
      <c r="B31" s="95"/>
      <c r="C31" s="349"/>
      <c r="D31" s="350"/>
      <c r="E31" s="350"/>
      <c r="F31" s="350"/>
      <c r="G31" s="351"/>
      <c r="H31" s="352"/>
      <c r="I31" s="351"/>
      <c r="J31" s="352"/>
      <c r="K31" s="351"/>
      <c r="L31" s="135"/>
      <c r="M31" s="353"/>
      <c r="N31" s="354"/>
      <c r="O31" s="130"/>
      <c r="P31" s="94"/>
    </row>
    <row r="32" spans="2:16" ht="15" thickBot="1">
      <c r="B32" s="95"/>
      <c r="C32" s="362" t="s">
        <v>60</v>
      </c>
      <c r="D32" s="363"/>
      <c r="E32" s="363"/>
      <c r="F32" s="363"/>
      <c r="G32" s="363"/>
      <c r="H32" s="363"/>
      <c r="I32" s="363"/>
      <c r="J32" s="363"/>
      <c r="K32" s="363"/>
      <c r="L32" s="363"/>
      <c r="M32" s="363"/>
      <c r="N32" s="364"/>
      <c r="O32" s="136"/>
      <c r="P32" s="94"/>
    </row>
    <row r="33" spans="2:16" ht="13.5" customHeight="1">
      <c r="B33" s="95"/>
      <c r="C33" s="305" t="s">
        <v>61</v>
      </c>
      <c r="D33" s="306"/>
      <c r="E33" s="306"/>
      <c r="F33" s="306"/>
      <c r="G33" s="306"/>
      <c r="H33" s="306"/>
      <c r="I33" s="306"/>
      <c r="J33" s="306"/>
      <c r="K33" s="306"/>
      <c r="L33" s="306"/>
      <c r="M33" s="306"/>
      <c r="N33" s="306"/>
      <c r="O33" s="307"/>
      <c r="P33" s="94"/>
    </row>
    <row r="34" spans="2:16">
      <c r="B34" s="95"/>
      <c r="C34" s="308"/>
      <c r="D34" s="309"/>
      <c r="E34" s="309"/>
      <c r="F34" s="309"/>
      <c r="G34" s="309"/>
      <c r="H34" s="309"/>
      <c r="I34" s="309"/>
      <c r="J34" s="309"/>
      <c r="K34" s="309"/>
      <c r="L34" s="309"/>
      <c r="M34" s="309"/>
      <c r="N34" s="309"/>
      <c r="O34" s="310"/>
      <c r="P34" s="94"/>
    </row>
    <row r="35" spans="2:16" ht="15" thickBot="1">
      <c r="B35" s="95"/>
      <c r="C35" s="311"/>
      <c r="D35" s="312"/>
      <c r="E35" s="312"/>
      <c r="F35" s="312"/>
      <c r="G35" s="312"/>
      <c r="H35" s="312"/>
      <c r="I35" s="312"/>
      <c r="J35" s="312"/>
      <c r="K35" s="312"/>
      <c r="L35" s="312"/>
      <c r="M35" s="312"/>
      <c r="N35" s="312"/>
      <c r="O35" s="313"/>
      <c r="P35" s="94"/>
    </row>
    <row r="36" spans="2:16">
      <c r="B36" s="95"/>
      <c r="C36" s="330" t="s">
        <v>52</v>
      </c>
      <c r="D36" s="355"/>
      <c r="E36" s="355"/>
      <c r="F36" s="355"/>
      <c r="G36" s="355"/>
      <c r="H36" s="355"/>
      <c r="I36" s="355"/>
      <c r="J36" s="347"/>
      <c r="K36" s="125" t="s">
        <v>53</v>
      </c>
      <c r="L36" s="126" t="s">
        <v>9</v>
      </c>
      <c r="M36" s="333" t="s">
        <v>62</v>
      </c>
      <c r="N36" s="347"/>
      <c r="O36" s="127" t="s">
        <v>59</v>
      </c>
      <c r="P36" s="94"/>
    </row>
    <row r="37" spans="2:16">
      <c r="B37" s="95"/>
      <c r="C37" s="339"/>
      <c r="D37" s="340"/>
      <c r="E37" s="340"/>
      <c r="F37" s="340"/>
      <c r="G37" s="340"/>
      <c r="H37" s="340"/>
      <c r="I37" s="340"/>
      <c r="J37" s="341"/>
      <c r="K37" s="138"/>
      <c r="L37" s="139"/>
      <c r="M37" s="370"/>
      <c r="N37" s="371"/>
      <c r="O37" s="130"/>
      <c r="P37" s="94"/>
    </row>
    <row r="38" spans="2:16" ht="15" thickBot="1">
      <c r="B38" s="95"/>
      <c r="C38" s="349"/>
      <c r="D38" s="350"/>
      <c r="E38" s="350"/>
      <c r="F38" s="350"/>
      <c r="G38" s="350"/>
      <c r="H38" s="350"/>
      <c r="I38" s="350"/>
      <c r="J38" s="351"/>
      <c r="K38" s="132"/>
      <c r="L38" s="140"/>
      <c r="M38" s="360"/>
      <c r="N38" s="361"/>
      <c r="O38" s="141"/>
      <c r="P38" s="94"/>
    </row>
    <row r="39" spans="2:16" ht="15" thickBot="1">
      <c r="B39" s="95"/>
      <c r="C39" s="362" t="s">
        <v>60</v>
      </c>
      <c r="D39" s="363"/>
      <c r="E39" s="363"/>
      <c r="F39" s="363"/>
      <c r="G39" s="363"/>
      <c r="H39" s="363"/>
      <c r="I39" s="363"/>
      <c r="J39" s="363"/>
      <c r="K39" s="363"/>
      <c r="L39" s="363"/>
      <c r="M39" s="363"/>
      <c r="N39" s="364"/>
      <c r="O39" s="142">
        <v>0</v>
      </c>
      <c r="P39" s="94"/>
    </row>
    <row r="40" spans="2:16">
      <c r="B40" s="95"/>
      <c r="C40" s="305" t="s">
        <v>63</v>
      </c>
      <c r="D40" s="306"/>
      <c r="E40" s="306"/>
      <c r="F40" s="306"/>
      <c r="G40" s="306"/>
      <c r="H40" s="306"/>
      <c r="I40" s="306"/>
      <c r="J40" s="306"/>
      <c r="K40" s="306"/>
      <c r="L40" s="306"/>
      <c r="M40" s="306"/>
      <c r="N40" s="306"/>
      <c r="O40" s="307"/>
      <c r="P40" s="94"/>
    </row>
    <row r="41" spans="2:16">
      <c r="B41" s="95"/>
      <c r="C41" s="308"/>
      <c r="D41" s="309"/>
      <c r="E41" s="309"/>
      <c r="F41" s="309"/>
      <c r="G41" s="309"/>
      <c r="H41" s="309"/>
      <c r="I41" s="309"/>
      <c r="J41" s="309"/>
      <c r="K41" s="309"/>
      <c r="L41" s="309"/>
      <c r="M41" s="309"/>
      <c r="N41" s="309"/>
      <c r="O41" s="310"/>
      <c r="P41" s="94"/>
    </row>
    <row r="42" spans="2:16" ht="15" thickBot="1">
      <c r="B42" s="95"/>
      <c r="C42" s="311"/>
      <c r="D42" s="312"/>
      <c r="E42" s="312"/>
      <c r="F42" s="312"/>
      <c r="G42" s="312"/>
      <c r="H42" s="312"/>
      <c r="I42" s="312"/>
      <c r="J42" s="312"/>
      <c r="K42" s="312"/>
      <c r="L42" s="312"/>
      <c r="M42" s="312"/>
      <c r="N42" s="312"/>
      <c r="O42" s="313"/>
      <c r="P42" s="94"/>
    </row>
    <row r="43" spans="2:16" ht="15.75">
      <c r="B43" s="95"/>
      <c r="C43" s="330" t="s">
        <v>64</v>
      </c>
      <c r="D43" s="355"/>
      <c r="E43" s="355"/>
      <c r="F43" s="355"/>
      <c r="G43" s="355"/>
      <c r="H43" s="355"/>
      <c r="I43" s="355"/>
      <c r="J43" s="126" t="s">
        <v>65</v>
      </c>
      <c r="K43" s="137" t="s">
        <v>66</v>
      </c>
      <c r="L43" s="143" t="s">
        <v>67</v>
      </c>
      <c r="M43" s="333" t="s">
        <v>68</v>
      </c>
      <c r="N43" s="347"/>
      <c r="O43" s="127" t="s">
        <v>59</v>
      </c>
      <c r="P43" s="94"/>
    </row>
    <row r="44" spans="2:16">
      <c r="B44" s="95"/>
      <c r="C44" s="339"/>
      <c r="D44" s="340"/>
      <c r="E44" s="340"/>
      <c r="F44" s="340"/>
      <c r="G44" s="340"/>
      <c r="H44" s="340"/>
      <c r="I44" s="340"/>
      <c r="J44" s="144"/>
      <c r="K44" s="145"/>
      <c r="L44" s="144"/>
      <c r="M44" s="358"/>
      <c r="N44" s="359"/>
      <c r="O44" s="130"/>
      <c r="P44" s="94"/>
    </row>
    <row r="45" spans="2:16" ht="15" thickBot="1">
      <c r="B45" s="95"/>
      <c r="C45" s="349"/>
      <c r="D45" s="350"/>
      <c r="E45" s="350"/>
      <c r="F45" s="350"/>
      <c r="G45" s="350"/>
      <c r="H45" s="350"/>
      <c r="I45" s="350"/>
      <c r="J45" s="146"/>
      <c r="K45" s="147"/>
      <c r="L45" s="146"/>
      <c r="M45" s="360"/>
      <c r="N45" s="361"/>
      <c r="O45" s="148"/>
      <c r="P45" s="94"/>
    </row>
    <row r="46" spans="2:16" ht="15" thickBot="1">
      <c r="B46" s="95"/>
      <c r="C46" s="362" t="s">
        <v>60</v>
      </c>
      <c r="D46" s="363"/>
      <c r="E46" s="363"/>
      <c r="F46" s="363"/>
      <c r="G46" s="363"/>
      <c r="H46" s="363"/>
      <c r="I46" s="363"/>
      <c r="J46" s="363"/>
      <c r="K46" s="363"/>
      <c r="L46" s="363"/>
      <c r="M46" s="363"/>
      <c r="N46" s="364"/>
      <c r="O46" s="136"/>
      <c r="P46" s="94"/>
    </row>
    <row r="47" spans="2:16">
      <c r="B47" s="95"/>
      <c r="C47" s="305" t="s">
        <v>69</v>
      </c>
      <c r="D47" s="306"/>
      <c r="E47" s="306"/>
      <c r="F47" s="306"/>
      <c r="G47" s="306"/>
      <c r="H47" s="306"/>
      <c r="I47" s="306"/>
      <c r="J47" s="306"/>
      <c r="K47" s="306"/>
      <c r="L47" s="306"/>
      <c r="M47" s="306"/>
      <c r="N47" s="306"/>
      <c r="O47" s="307"/>
      <c r="P47" s="94"/>
    </row>
    <row r="48" spans="2:16">
      <c r="B48" s="95"/>
      <c r="C48" s="308"/>
      <c r="D48" s="309"/>
      <c r="E48" s="309"/>
      <c r="F48" s="309"/>
      <c r="G48" s="309"/>
      <c r="H48" s="309"/>
      <c r="I48" s="309"/>
      <c r="J48" s="309"/>
      <c r="K48" s="309"/>
      <c r="L48" s="309"/>
      <c r="M48" s="309"/>
      <c r="N48" s="309"/>
      <c r="O48" s="310"/>
      <c r="P48" s="94"/>
    </row>
    <row r="49" spans="2:16" ht="15" thickBot="1">
      <c r="B49" s="95"/>
      <c r="C49" s="311"/>
      <c r="D49" s="312"/>
      <c r="E49" s="312"/>
      <c r="F49" s="312"/>
      <c r="G49" s="312"/>
      <c r="H49" s="312"/>
      <c r="I49" s="312"/>
      <c r="J49" s="312"/>
      <c r="K49" s="312"/>
      <c r="L49" s="312"/>
      <c r="M49" s="312"/>
      <c r="N49" s="312"/>
      <c r="O49" s="313"/>
      <c r="P49" s="94"/>
    </row>
    <row r="50" spans="2:16" ht="31.5" customHeight="1">
      <c r="B50" s="95"/>
      <c r="C50" s="330" t="s">
        <v>70</v>
      </c>
      <c r="D50" s="355"/>
      <c r="E50" s="355"/>
      <c r="F50" s="355"/>
      <c r="G50" s="355"/>
      <c r="H50" s="355"/>
      <c r="I50" s="355"/>
      <c r="J50" s="126" t="s">
        <v>71</v>
      </c>
      <c r="K50" s="149" t="s">
        <v>72</v>
      </c>
      <c r="L50" s="150" t="s">
        <v>73</v>
      </c>
      <c r="M50" s="356" t="s">
        <v>58</v>
      </c>
      <c r="N50" s="357"/>
      <c r="O50" s="152" t="s">
        <v>59</v>
      </c>
      <c r="P50" s="94"/>
    </row>
    <row r="51" spans="2:16">
      <c r="B51" s="95"/>
      <c r="C51" s="153"/>
      <c r="D51" s="154"/>
      <c r="E51" s="154"/>
      <c r="F51" s="154"/>
      <c r="G51" s="154"/>
      <c r="H51" s="154"/>
      <c r="I51" s="154"/>
      <c r="J51" s="155"/>
      <c r="K51" s="156"/>
      <c r="L51" s="157"/>
      <c r="M51" s="365"/>
      <c r="N51" s="366"/>
      <c r="O51" s="158"/>
      <c r="P51" s="94"/>
    </row>
    <row r="52" spans="2:16">
      <c r="B52" s="95"/>
      <c r="C52" s="153"/>
      <c r="D52" s="154"/>
      <c r="E52" s="154"/>
      <c r="F52" s="154"/>
      <c r="G52" s="154"/>
      <c r="H52" s="154"/>
      <c r="I52" s="154"/>
      <c r="J52" s="155"/>
      <c r="K52" s="156"/>
      <c r="L52" s="157"/>
      <c r="M52" s="365"/>
      <c r="N52" s="366"/>
      <c r="O52" s="158"/>
      <c r="P52" s="94"/>
    </row>
    <row r="53" spans="2:16">
      <c r="B53" s="95"/>
      <c r="C53" s="153"/>
      <c r="D53" s="154"/>
      <c r="E53" s="154"/>
      <c r="F53" s="154"/>
      <c r="G53" s="154"/>
      <c r="H53" s="154"/>
      <c r="I53" s="154"/>
      <c r="J53" s="155"/>
      <c r="K53" s="156"/>
      <c r="L53" s="157"/>
      <c r="M53" s="358"/>
      <c r="N53" s="359"/>
      <c r="O53" s="158"/>
      <c r="P53" s="94"/>
    </row>
    <row r="54" spans="2:16" ht="15" thickBot="1">
      <c r="B54" s="95"/>
      <c r="C54" s="349"/>
      <c r="D54" s="350"/>
      <c r="E54" s="350"/>
      <c r="F54" s="350"/>
      <c r="G54" s="350"/>
      <c r="H54" s="350"/>
      <c r="I54" s="350"/>
      <c r="J54" s="146"/>
      <c r="K54" s="147"/>
      <c r="L54" s="146"/>
      <c r="M54" s="360"/>
      <c r="N54" s="361"/>
      <c r="O54" s="148"/>
      <c r="P54" s="94"/>
    </row>
    <row r="55" spans="2:16" ht="15" thickBot="1">
      <c r="B55" s="95"/>
      <c r="C55" s="362" t="s">
        <v>60</v>
      </c>
      <c r="D55" s="363"/>
      <c r="E55" s="363"/>
      <c r="F55" s="363"/>
      <c r="G55" s="363"/>
      <c r="H55" s="363"/>
      <c r="I55" s="363"/>
      <c r="J55" s="363"/>
      <c r="K55" s="363"/>
      <c r="L55" s="363"/>
      <c r="M55" s="363"/>
      <c r="N55" s="364"/>
      <c r="O55" s="142"/>
      <c r="P55" s="94"/>
    </row>
    <row r="56" spans="2:16" ht="15" thickBot="1">
      <c r="B56" s="95"/>
      <c r="C56" s="120"/>
      <c r="O56" s="121"/>
      <c r="P56" s="94"/>
    </row>
    <row r="57" spans="2:16" ht="15" thickBot="1">
      <c r="B57" s="95"/>
      <c r="C57" s="367" t="s">
        <v>74</v>
      </c>
      <c r="D57" s="368"/>
      <c r="E57" s="368"/>
      <c r="F57" s="368"/>
      <c r="G57" s="368"/>
      <c r="H57" s="368"/>
      <c r="I57" s="368"/>
      <c r="J57" s="368"/>
      <c r="K57" s="368"/>
      <c r="L57" s="368"/>
      <c r="M57" s="368"/>
      <c r="N57" s="369"/>
      <c r="O57" s="159"/>
      <c r="P57" s="94"/>
    </row>
    <row r="58" spans="2:16">
      <c r="B58" s="95"/>
      <c r="C58" s="305" t="s">
        <v>75</v>
      </c>
      <c r="D58" s="306"/>
      <c r="E58" s="306"/>
      <c r="F58" s="306"/>
      <c r="G58" s="306"/>
      <c r="H58" s="306"/>
      <c r="I58" s="306"/>
      <c r="J58" s="306"/>
      <c r="K58" s="306"/>
      <c r="L58" s="306"/>
      <c r="M58" s="306"/>
      <c r="N58" s="306"/>
      <c r="O58" s="307"/>
      <c r="P58" s="94"/>
    </row>
    <row r="59" spans="2:16">
      <c r="B59" s="95"/>
      <c r="C59" s="308"/>
      <c r="D59" s="309"/>
      <c r="E59" s="309"/>
      <c r="F59" s="309"/>
      <c r="G59" s="309"/>
      <c r="H59" s="309"/>
      <c r="I59" s="309"/>
      <c r="J59" s="309"/>
      <c r="K59" s="309"/>
      <c r="L59" s="309"/>
      <c r="M59" s="309"/>
      <c r="N59" s="309"/>
      <c r="O59" s="310"/>
      <c r="P59" s="94"/>
    </row>
    <row r="60" spans="2:16" ht="15" thickBot="1">
      <c r="B60" s="95"/>
      <c r="C60" s="311"/>
      <c r="D60" s="312"/>
      <c r="E60" s="312"/>
      <c r="F60" s="312"/>
      <c r="G60" s="312"/>
      <c r="H60" s="312"/>
      <c r="I60" s="312"/>
      <c r="J60" s="312"/>
      <c r="K60" s="312"/>
      <c r="L60" s="312"/>
      <c r="M60" s="312"/>
      <c r="N60" s="312"/>
      <c r="O60" s="313"/>
      <c r="P60" s="94"/>
    </row>
    <row r="61" spans="2:16" ht="28.5">
      <c r="B61" s="95"/>
      <c r="C61" s="330" t="s">
        <v>76</v>
      </c>
      <c r="D61" s="355"/>
      <c r="E61" s="355"/>
      <c r="F61" s="355"/>
      <c r="G61" s="355"/>
      <c r="H61" s="355"/>
      <c r="I61" s="355"/>
      <c r="J61" s="137"/>
      <c r="K61" s="151"/>
      <c r="L61" s="150" t="s">
        <v>77</v>
      </c>
      <c r="M61" s="356" t="s">
        <v>78</v>
      </c>
      <c r="N61" s="357"/>
      <c r="O61" s="152"/>
      <c r="P61" s="94"/>
    </row>
    <row r="62" spans="2:16">
      <c r="B62" s="95"/>
      <c r="C62" s="339" t="s">
        <v>21</v>
      </c>
      <c r="D62" s="340"/>
      <c r="E62" s="340"/>
      <c r="F62" s="340"/>
      <c r="G62" s="340"/>
      <c r="H62" s="340"/>
      <c r="I62" s="340"/>
      <c r="J62" s="160"/>
      <c r="K62" s="161"/>
      <c r="L62" s="162"/>
      <c r="M62" s="389"/>
      <c r="N62" s="390"/>
      <c r="O62" s="163"/>
      <c r="P62" s="94"/>
    </row>
    <row r="63" spans="2:16">
      <c r="B63" s="95"/>
      <c r="C63" s="131" t="s">
        <v>79</v>
      </c>
      <c r="D63" s="132"/>
      <c r="E63" s="132"/>
      <c r="F63" s="132"/>
      <c r="G63" s="132"/>
      <c r="H63" s="132"/>
      <c r="I63" s="132"/>
      <c r="J63" s="160"/>
      <c r="K63" s="161"/>
      <c r="L63" s="162"/>
      <c r="M63" s="389"/>
      <c r="N63" s="390"/>
      <c r="O63" s="163"/>
      <c r="P63" s="94"/>
    </row>
    <row r="64" spans="2:16" ht="15" thickBot="1">
      <c r="B64" s="95"/>
      <c r="C64" s="114" t="s">
        <v>80</v>
      </c>
      <c r="D64" s="115"/>
      <c r="E64" s="115"/>
      <c r="F64" s="115"/>
      <c r="G64" s="115"/>
      <c r="H64" s="115"/>
      <c r="I64" s="115"/>
      <c r="J64" s="164"/>
      <c r="K64" s="165"/>
      <c r="L64" s="162"/>
      <c r="M64" s="391"/>
      <c r="N64" s="392"/>
      <c r="O64" s="163"/>
      <c r="P64" s="94"/>
    </row>
    <row r="65" spans="2:16" ht="15" thickBot="1">
      <c r="B65" s="95"/>
      <c r="C65" s="362" t="s">
        <v>60</v>
      </c>
      <c r="D65" s="363"/>
      <c r="E65" s="363"/>
      <c r="F65" s="363"/>
      <c r="G65" s="363"/>
      <c r="H65" s="363"/>
      <c r="I65" s="363"/>
      <c r="J65" s="363"/>
      <c r="K65" s="363"/>
      <c r="L65" s="363"/>
      <c r="M65" s="363"/>
      <c r="N65" s="364"/>
      <c r="O65" s="166"/>
      <c r="P65" s="94"/>
    </row>
    <row r="66" spans="2:16" ht="15" thickBot="1">
      <c r="B66" s="95"/>
      <c r="C66" s="120"/>
      <c r="O66" s="121"/>
      <c r="P66" s="94"/>
    </row>
    <row r="67" spans="2:16" ht="15" thickBot="1">
      <c r="B67" s="95"/>
      <c r="C67" s="367" t="s">
        <v>81</v>
      </c>
      <c r="D67" s="368"/>
      <c r="E67" s="368"/>
      <c r="F67" s="368"/>
      <c r="G67" s="368"/>
      <c r="H67" s="368"/>
      <c r="I67" s="368"/>
      <c r="J67" s="368"/>
      <c r="K67" s="368"/>
      <c r="L67" s="368"/>
      <c r="M67" s="368"/>
      <c r="N67" s="369"/>
      <c r="O67" s="167"/>
      <c r="P67" s="94"/>
    </row>
    <row r="68" spans="2:16">
      <c r="B68" s="95"/>
      <c r="C68" s="117"/>
      <c r="D68" s="118"/>
      <c r="E68" s="118"/>
      <c r="F68" s="118"/>
      <c r="G68" s="118"/>
      <c r="H68" s="118"/>
      <c r="I68" s="118"/>
      <c r="J68" s="118"/>
      <c r="K68" s="118"/>
      <c r="L68" s="118"/>
      <c r="M68" s="118"/>
      <c r="N68" s="118"/>
      <c r="O68" s="119"/>
      <c r="P68" s="94"/>
    </row>
    <row r="69" spans="2:16">
      <c r="B69" s="95"/>
      <c r="C69" s="120"/>
      <c r="O69" s="121"/>
      <c r="P69" s="94"/>
    </row>
    <row r="70" spans="2:16">
      <c r="B70" s="95"/>
      <c r="C70" s="120"/>
      <c r="O70" s="121"/>
      <c r="P70" s="94"/>
    </row>
    <row r="71" spans="2:16">
      <c r="B71" s="95"/>
      <c r="C71" s="120"/>
      <c r="H71" s="168" t="s">
        <v>82</v>
      </c>
      <c r="I71" s="168"/>
      <c r="J71" s="168"/>
      <c r="K71" s="168"/>
      <c r="O71" s="121"/>
      <c r="P71" s="94"/>
    </row>
    <row r="72" spans="2:16">
      <c r="B72" s="95"/>
      <c r="C72" s="120"/>
      <c r="H72" s="168" t="s">
        <v>83</v>
      </c>
      <c r="O72" s="121"/>
      <c r="P72" s="94"/>
    </row>
    <row r="73" spans="2:16">
      <c r="B73" s="95"/>
      <c r="C73" s="120"/>
      <c r="H73" s="168" t="s">
        <v>84</v>
      </c>
      <c r="O73" s="121"/>
      <c r="P73" s="94"/>
    </row>
    <row r="74" spans="2:16">
      <c r="B74" s="95"/>
      <c r="C74" s="106"/>
      <c r="D74" s="169"/>
      <c r="E74" s="169"/>
      <c r="F74" s="169"/>
      <c r="G74" s="169"/>
      <c r="H74" s="168" t="s">
        <v>85</v>
      </c>
      <c r="I74" s="169"/>
      <c r="J74" s="169"/>
      <c r="K74" s="169"/>
      <c r="L74" s="169"/>
      <c r="M74" s="169"/>
      <c r="N74" s="169"/>
      <c r="O74" s="170"/>
      <c r="P74" s="94"/>
    </row>
    <row r="75" spans="2:16">
      <c r="B75" s="95"/>
      <c r="C75" s="120"/>
      <c r="H75" s="93" t="s">
        <v>86</v>
      </c>
      <c r="O75" s="121"/>
      <c r="P75" s="94"/>
    </row>
    <row r="76" spans="2:16">
      <c r="B76" s="95"/>
      <c r="C76" s="171" t="s">
        <v>87</v>
      </c>
      <c r="D76" s="128"/>
      <c r="E76" s="128"/>
      <c r="F76" s="128"/>
      <c r="G76" s="128"/>
      <c r="H76" s="128"/>
      <c r="I76" s="128"/>
      <c r="J76" s="128"/>
      <c r="K76" s="128"/>
      <c r="L76" s="128"/>
      <c r="M76" s="128"/>
      <c r="N76" s="128"/>
      <c r="O76" s="172"/>
      <c r="P76" s="94"/>
    </row>
    <row r="77" spans="2:16">
      <c r="B77" s="95"/>
      <c r="C77" s="386"/>
      <c r="D77" s="387"/>
      <c r="E77" s="387"/>
      <c r="F77" s="387"/>
      <c r="G77" s="387"/>
      <c r="H77" s="387"/>
      <c r="I77" s="387"/>
      <c r="J77" s="387"/>
      <c r="K77" s="387"/>
      <c r="L77" s="387"/>
      <c r="M77" s="387"/>
      <c r="N77" s="387"/>
      <c r="O77" s="388"/>
      <c r="P77" s="94"/>
    </row>
    <row r="78" spans="2:16">
      <c r="B78" s="95"/>
      <c r="C78" s="386"/>
      <c r="D78" s="387"/>
      <c r="E78" s="387"/>
      <c r="F78" s="387"/>
      <c r="G78" s="387"/>
      <c r="H78" s="387"/>
      <c r="I78" s="387"/>
      <c r="J78" s="387"/>
      <c r="K78" s="387"/>
      <c r="L78" s="387"/>
      <c r="M78" s="387"/>
      <c r="N78" s="387"/>
      <c r="O78" s="388"/>
      <c r="P78" s="94"/>
    </row>
    <row r="79" spans="2:16">
      <c r="B79" s="95"/>
      <c r="C79" s="106"/>
      <c r="D79" s="169"/>
      <c r="E79" s="169"/>
      <c r="F79" s="169"/>
      <c r="G79" s="169"/>
      <c r="H79" s="169"/>
      <c r="I79" s="169"/>
      <c r="J79" s="169"/>
      <c r="K79" s="169"/>
      <c r="L79" s="169"/>
      <c r="M79" s="169"/>
      <c r="N79" s="169"/>
      <c r="O79" s="170"/>
      <c r="P79" s="94"/>
    </row>
    <row r="80" spans="2:16">
      <c r="B80" s="95"/>
      <c r="C80" s="173" t="s">
        <v>88</v>
      </c>
      <c r="D80" s="169"/>
      <c r="E80" s="169"/>
      <c r="F80" s="169"/>
      <c r="G80" s="169"/>
      <c r="H80" s="169"/>
      <c r="I80" s="169"/>
      <c r="J80" s="169"/>
      <c r="K80" s="169"/>
      <c r="L80" s="169"/>
      <c r="M80" s="169"/>
      <c r="N80" s="169"/>
      <c r="O80" s="170"/>
      <c r="P80" s="94"/>
    </row>
    <row r="81" spans="2:16" ht="12.75" customHeight="1">
      <c r="B81" s="95"/>
      <c r="C81" s="383" t="s">
        <v>89</v>
      </c>
      <c r="D81" s="384"/>
      <c r="E81" s="384"/>
      <c r="F81" s="384"/>
      <c r="G81" s="384"/>
      <c r="H81" s="384"/>
      <c r="I81" s="384"/>
      <c r="J81" s="384"/>
      <c r="K81" s="384"/>
      <c r="L81" s="384"/>
      <c r="M81" s="384"/>
      <c r="N81" s="384"/>
      <c r="O81" s="385"/>
      <c r="P81" s="94"/>
    </row>
    <row r="82" spans="2:16">
      <c r="B82" s="95"/>
      <c r="C82" s="383"/>
      <c r="D82" s="384"/>
      <c r="E82" s="384"/>
      <c r="F82" s="384"/>
      <c r="G82" s="384"/>
      <c r="H82" s="384"/>
      <c r="I82" s="384"/>
      <c r="J82" s="384"/>
      <c r="K82" s="384"/>
      <c r="L82" s="384"/>
      <c r="M82" s="384"/>
      <c r="N82" s="384"/>
      <c r="O82" s="385"/>
      <c r="P82" s="94"/>
    </row>
    <row r="83" spans="2:16" ht="12.95" customHeight="1">
      <c r="B83" s="95"/>
      <c r="C83" s="383" t="s">
        <v>90</v>
      </c>
      <c r="D83" s="384"/>
      <c r="E83" s="384"/>
      <c r="F83" s="384"/>
      <c r="G83" s="384"/>
      <c r="H83" s="384"/>
      <c r="I83" s="384"/>
      <c r="J83" s="384"/>
      <c r="K83" s="384"/>
      <c r="L83" s="384"/>
      <c r="M83" s="384"/>
      <c r="N83" s="384"/>
      <c r="O83" s="385"/>
      <c r="P83" s="94"/>
    </row>
    <row r="84" spans="2:16">
      <c r="B84" s="95"/>
      <c r="C84" s="383"/>
      <c r="D84" s="384"/>
      <c r="E84" s="384"/>
      <c r="F84" s="384"/>
      <c r="G84" s="384"/>
      <c r="H84" s="384"/>
      <c r="I84" s="384"/>
      <c r="J84" s="384"/>
      <c r="K84" s="384"/>
      <c r="L84" s="384"/>
      <c r="M84" s="384"/>
      <c r="N84" s="384"/>
      <c r="O84" s="385"/>
      <c r="P84" s="94"/>
    </row>
    <row r="85" spans="2:16">
      <c r="B85" s="95"/>
      <c r="C85" s="106"/>
      <c r="D85" s="169"/>
      <c r="E85" s="169"/>
      <c r="F85" s="169"/>
      <c r="G85" s="169"/>
      <c r="H85" s="169"/>
      <c r="I85" s="169"/>
      <c r="J85" s="169"/>
      <c r="K85" s="169"/>
      <c r="L85" s="169"/>
      <c r="M85" s="169"/>
      <c r="N85" s="169"/>
      <c r="O85" s="170"/>
      <c r="P85" s="94"/>
    </row>
    <row r="86" spans="2:16">
      <c r="B86" s="95"/>
      <c r="C86" s="120"/>
      <c r="H86" s="168" t="s">
        <v>82</v>
      </c>
      <c r="O86" s="121"/>
      <c r="P86" s="94"/>
    </row>
    <row r="87" spans="2:16">
      <c r="B87" s="95"/>
      <c r="C87" s="120"/>
      <c r="H87" s="93" t="s">
        <v>83</v>
      </c>
      <c r="I87" s="132"/>
      <c r="J87" s="132"/>
      <c r="K87" s="132"/>
      <c r="O87" s="121"/>
      <c r="P87" s="94"/>
    </row>
    <row r="88" spans="2:16">
      <c r="B88" s="95"/>
      <c r="C88" s="120"/>
      <c r="H88" s="93" t="s">
        <v>91</v>
      </c>
      <c r="I88" s="174"/>
      <c r="J88" s="174"/>
      <c r="K88" s="174"/>
      <c r="O88" s="121"/>
      <c r="P88" s="94"/>
    </row>
    <row r="89" spans="2:16">
      <c r="B89" s="95"/>
      <c r="C89" s="175"/>
      <c r="D89" s="169"/>
      <c r="E89" s="169"/>
      <c r="F89" s="169"/>
      <c r="G89" s="169"/>
      <c r="H89" s="93" t="s">
        <v>85</v>
      </c>
      <c r="L89" s="169"/>
      <c r="M89" s="169"/>
      <c r="N89" s="169"/>
      <c r="O89" s="170"/>
      <c r="P89" s="94"/>
    </row>
    <row r="90" spans="2:16" ht="17.25" customHeight="1">
      <c r="B90" s="95"/>
      <c r="C90" s="175"/>
      <c r="D90" s="174"/>
      <c r="E90" s="174"/>
      <c r="K90" s="375"/>
      <c r="L90" s="375"/>
      <c r="M90" s="375"/>
      <c r="N90" s="375"/>
      <c r="O90" s="376"/>
      <c r="P90" s="94"/>
    </row>
    <row r="91" spans="2:16" ht="18.75" customHeight="1" thickBot="1">
      <c r="B91" s="95"/>
      <c r="C91" s="379"/>
      <c r="D91" s="380"/>
      <c r="E91" s="380"/>
      <c r="F91" s="147"/>
      <c r="G91" s="147"/>
      <c r="H91" s="147"/>
      <c r="I91" s="147"/>
      <c r="J91" s="147"/>
      <c r="K91" s="377"/>
      <c r="L91" s="377"/>
      <c r="M91" s="377"/>
      <c r="N91" s="377"/>
      <c r="O91" s="378"/>
      <c r="P91" s="94"/>
    </row>
    <row r="92" spans="2:16" ht="15" thickBot="1">
      <c r="B92" s="176"/>
      <c r="C92" s="177"/>
      <c r="D92" s="177"/>
      <c r="E92" s="177"/>
      <c r="F92" s="177"/>
      <c r="G92" s="177"/>
      <c r="H92" s="177"/>
      <c r="I92" s="177"/>
      <c r="J92" s="177"/>
      <c r="K92" s="177"/>
      <c r="L92" s="177"/>
      <c r="M92" s="177"/>
      <c r="N92" s="177"/>
      <c r="O92" s="177"/>
      <c r="P92" s="178"/>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ALCALDIA SAN PABLO DE BORBUR</cp:lastModifiedBy>
  <cp:revision/>
  <cp:lastPrinted>2026-04-29T22:59:51Z</cp:lastPrinted>
  <dcterms:created xsi:type="dcterms:W3CDTF">2006-06-27T16:47:25Z</dcterms:created>
  <dcterms:modified xsi:type="dcterms:W3CDTF">2026-05-27T17:19:21Z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