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d.docs.live.net/5c779ebbec1d6bb3/SENA/SENA-2026-LFCR/BYS 2026/MAT FORM REGULAR/SASI-MATERIALESFORMACION/Estudio previo/"/>
    </mc:Choice>
  </mc:AlternateContent>
  <xr:revisionPtr revIDLastSave="6" documentId="8_{CB81FEC7-7146-4416-9CFB-D5BF9C4BEAD2}" xr6:coauthVersionLast="47" xr6:coauthVersionMax="47" xr10:uidLastSave="{5DB9A42F-0E62-441E-980F-7EDEBCBB0F28}"/>
  <bookViews>
    <workbookView xWindow="-110" yWindow="-110" windowWidth="19420" windowHeight="10300" xr2:uid="{4FB8F207-8648-4FA0-826E-E6898B549920}"/>
  </bookViews>
  <sheets>
    <sheet name="FICHA TECNICA" sheetId="37" r:id="rId1"/>
  </sheets>
  <definedNames>
    <definedName name="_xlnm._FilterDatabase" localSheetId="0" hidden="1">'FICHA TECNICA'!$A$3:$I$578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46" i="37" l="1"/>
  <c r="I482" i="37"/>
  <c r="I455" i="37"/>
  <c r="I452" i="37"/>
  <c r="I451" i="37"/>
  <c r="I447" i="37"/>
  <c r="I446" i="37"/>
  <c r="I443" i="37"/>
  <c r="I410" i="37"/>
  <c r="I404" i="37"/>
  <c r="I391" i="37"/>
  <c r="I390" i="37"/>
  <c r="I389" i="37"/>
  <c r="I388" i="37"/>
  <c r="I387" i="37"/>
  <c r="I386" i="37"/>
  <c r="I385" i="37"/>
  <c r="I384" i="37"/>
  <c r="I382" i="37"/>
  <c r="I371" i="37"/>
  <c r="I370" i="37"/>
  <c r="I367" i="37"/>
  <c r="I366" i="37"/>
  <c r="I365" i="37"/>
  <c r="I363" i="37"/>
  <c r="I362" i="37"/>
  <c r="I348" i="37"/>
  <c r="I347" i="37"/>
  <c r="I344" i="37"/>
  <c r="I343" i="37"/>
  <c r="I341" i="37"/>
  <c r="I340" i="37"/>
  <c r="I339" i="37"/>
  <c r="I337" i="37"/>
  <c r="I336" i="37"/>
  <c r="I335" i="37"/>
  <c r="I277" i="37"/>
  <c r="I258" i="37"/>
  <c r="I257" i="37"/>
  <c r="I253" i="37"/>
  <c r="I249" i="37"/>
  <c r="I247" i="37"/>
  <c r="I244" i="37"/>
  <c r="I229" i="37"/>
  <c r="I223" i="37"/>
  <c r="I222" i="37"/>
  <c r="I218" i="37"/>
  <c r="I217" i="37"/>
  <c r="I30" i="37"/>
  <c r="I211" i="37"/>
  <c r="I202" i="37"/>
  <c r="I187" i="37"/>
  <c r="I184" i="37"/>
  <c r="I183" i="37"/>
  <c r="I172" i="37"/>
  <c r="I167" i="37"/>
  <c r="I166" i="37"/>
  <c r="I156" i="37"/>
  <c r="I155" i="37"/>
  <c r="I151" i="37"/>
  <c r="I149" i="37"/>
  <c r="I63" i="37"/>
  <c r="I59" i="37"/>
  <c r="I28" i="37"/>
  <c r="I27" i="37"/>
  <c r="I24" i="37"/>
  <c r="I23" i="37"/>
  <c r="I22" i="37"/>
  <c r="I21" i="37"/>
  <c r="I20" i="37"/>
  <c r="I19" i="37"/>
  <c r="I18" i="37"/>
  <c r="I16" i="37"/>
  <c r="I13" i="37"/>
  <c r="I12" i="37"/>
  <c r="I9" i="37"/>
  <c r="I8" i="37"/>
  <c r="I7" i="37"/>
  <c r="I6" i="37"/>
  <c r="I527" i="37"/>
  <c r="I478" i="37"/>
  <c r="I477" i="37"/>
  <c r="I476" i="37"/>
  <c r="I265" i="37"/>
  <c r="I260" i="37"/>
  <c r="I259" i="37"/>
  <c r="I256" i="37"/>
  <c r="I252" i="37"/>
  <c r="I250" i="37"/>
  <c r="I248" i="37"/>
  <c r="I125" i="37"/>
  <c r="I115" i="37"/>
  <c r="I60" i="37"/>
  <c r="I57" i="37"/>
  <c r="I52" i="37"/>
  <c r="I25" i="37"/>
  <c r="I15" i="37"/>
  <c r="I14" i="37"/>
  <c r="I11" i="37"/>
</calcChain>
</file>

<file path=xl/sharedStrings.xml><?xml version="1.0" encoding="utf-8"?>
<sst xmlns="http://schemas.openxmlformats.org/spreadsheetml/2006/main" count="2794" uniqueCount="945">
  <si>
    <t>PRODUCTO</t>
  </si>
  <si>
    <t>Caja para archivo tipo troquelada x 200</t>
  </si>
  <si>
    <t>Caja para archivo tipo troquelada x 100</t>
  </si>
  <si>
    <t>Carpeta de 4 aletas desasificadas</t>
  </si>
  <si>
    <t>Cinta Filmoplast</t>
  </si>
  <si>
    <t xml:space="preserve">Bayetilla </t>
  </si>
  <si>
    <t xml:space="preserve">Hisopos de algodón </t>
  </si>
  <si>
    <t>Pincel plano pelo de marta</t>
  </si>
  <si>
    <t>Carboximetilcelulosa</t>
  </si>
  <si>
    <t>Brocha Plana</t>
  </si>
  <si>
    <t>Regla metálica</t>
  </si>
  <si>
    <t>Ganchos para cosedora</t>
  </si>
  <si>
    <t>Memoria USB</t>
  </si>
  <si>
    <t>Borrador de Nata</t>
  </si>
  <si>
    <t>Tajalapiz Metálico</t>
  </si>
  <si>
    <t>Pegante Líquido</t>
  </si>
  <si>
    <t>Marcador permanente</t>
  </si>
  <si>
    <t>Papel bond</t>
  </si>
  <si>
    <t>Tapaboca desechable</t>
  </si>
  <si>
    <t>Cinta Falla para archivos</t>
  </si>
  <si>
    <t>Unidad</t>
  </si>
  <si>
    <t>Caja</t>
  </si>
  <si>
    <t>Resma</t>
  </si>
  <si>
    <t>CODIGO UNSPSC</t>
  </si>
  <si>
    <t>DETALLE</t>
  </si>
  <si>
    <t>UNIDAD/MEDIDA</t>
  </si>
  <si>
    <t>CANTIDAD</t>
  </si>
  <si>
    <t>BIOINSECTICIDA Beauveria bassiana y esporas de la bacteria Bacillus thuringiensis</t>
  </si>
  <si>
    <t xml:space="preserve">BIOINSECTICIDA ANISAGRO WP Metarhizium anisopliae y esporas de la bacteria Bacillus popilliae  </t>
  </si>
  <si>
    <t>VERCANI</t>
  </si>
  <si>
    <t xml:space="preserve">SAFELOMYCES </t>
  </si>
  <si>
    <t xml:space="preserve">BOTRYCID SL </t>
  </si>
  <si>
    <t xml:space="preserve">Extracto de Ruda </t>
  </si>
  <si>
    <t xml:space="preserve">Extracto de Ajo-Ají </t>
  </si>
  <si>
    <t>Mineral de magnesio - sulfato de manganeso (MnSO4)</t>
  </si>
  <si>
    <t xml:space="preserve">Potasio k -Sulfato de potasio K2SO4 </t>
  </si>
  <si>
    <t xml:space="preserve">Mineral hierro - Sulfato de hierro  (FeSO4) </t>
  </si>
  <si>
    <t xml:space="preserve">Sulfato de cobre (CuSO4) </t>
  </si>
  <si>
    <t xml:space="preserve">Zinc - Sulfato de zinc  (ZnSO4) </t>
  </si>
  <si>
    <t xml:space="preserve">Mineral cobalto - sulfato de cobalto (CoSO4) </t>
  </si>
  <si>
    <t xml:space="preserve">Sodio - Molibdato de sodio </t>
  </si>
  <si>
    <t xml:space="preserve">Acido Borico (Borax)   Acido Bórico </t>
  </si>
  <si>
    <t xml:space="preserve">Cal Viva </t>
  </si>
  <si>
    <t xml:space="preserve">Riego - Cinta Microgoteo Para Riego </t>
  </si>
  <si>
    <t xml:space="preserve">Micorrizas  </t>
  </si>
  <si>
    <t xml:space="preserve">Harina - Harina de Roca </t>
  </si>
  <si>
    <t xml:space="preserve">Microorganismos Eficientes (E.M). </t>
  </si>
  <si>
    <t>Turba</t>
  </si>
  <si>
    <t xml:space="preserve">Germinador de semilla - Bandeja de germinación </t>
  </si>
  <si>
    <t>Tijeras de podar</t>
  </si>
  <si>
    <t>Cuchillo de injertos</t>
  </si>
  <si>
    <t>Machetes</t>
  </si>
  <si>
    <t>Palas</t>
  </si>
  <si>
    <t>Azadones</t>
  </si>
  <si>
    <t>Abono</t>
  </si>
  <si>
    <t>Machete</t>
  </si>
  <si>
    <t>Cuerda de polipropileno</t>
  </si>
  <si>
    <t>Desinfectante o esterilizador de instrumentos</t>
  </si>
  <si>
    <t>Antibioticos veterinarios</t>
  </si>
  <si>
    <t>Controlador de ph</t>
  </si>
  <si>
    <t>Newcastle</t>
  </si>
  <si>
    <t>Alimento avícola</t>
  </si>
  <si>
    <t>Fungicidas</t>
  </si>
  <si>
    <t>Acondicionador orgánico de suelos</t>
  </si>
  <si>
    <t>Semillas de sandia</t>
  </si>
  <si>
    <t>Cortador de ramas altas</t>
  </si>
  <si>
    <t>Lupas</t>
  </si>
  <si>
    <t>Baldes para Limpieza</t>
  </si>
  <si>
    <t>Polisombra</t>
  </si>
  <si>
    <t>Clavo con cabeza</t>
  </si>
  <si>
    <t>Manguera de polietileno</t>
  </si>
  <si>
    <t>Microaspersores</t>
  </si>
  <si>
    <t>Bandeja de plantulación</t>
  </si>
  <si>
    <t>Bolsas plásticas</t>
  </si>
  <si>
    <t>Abono orgánico</t>
  </si>
  <si>
    <t>Micorrizas arbusculares</t>
  </si>
  <si>
    <t>Semillas de patrones para cítricos</t>
  </si>
  <si>
    <t>Semilla papaya Tainung</t>
  </si>
  <si>
    <t>Semillas de Cedro Rosado</t>
  </si>
  <si>
    <t>Regadera de jardin</t>
  </si>
  <si>
    <t>Caneca plástica con aro metálico</t>
  </si>
  <si>
    <t>Hormonas para plantas</t>
  </si>
  <si>
    <t>Triple 15</t>
  </si>
  <si>
    <t>Urea del 60%</t>
  </si>
  <si>
    <t>Sulfato de Zinc</t>
  </si>
  <si>
    <t>Sulfato de Hierro</t>
  </si>
  <si>
    <t>Sulfato de Magnesio</t>
  </si>
  <si>
    <t>Sulfato de Manganeso</t>
  </si>
  <si>
    <t>Hilo de polipropileno</t>
  </si>
  <si>
    <t>Producto Con Base En Una Mezcla De Diferentes Especies De Hongos Antagonistas Trichoderma (T. Harzianum, T. Koning I Y T. Viridae); Los Cuales Inhiben El Crecimiento Y Desarrollo De Hongos Fitopatógenos Del Suelo Y Follaje. Solubiliza Nutrientes Como El Fósforo Y Favorece La Absorción De Nitrógeno Y Calcio. Control Hongos: Fusarium Spp, Phytophthora Spp, Pythium Spp, Rhizoctonia Spp, Sclerotinia Spp Y Otros Causantes De Damping Off, En Flores Controla Botrytis Sp Y En Plantaciones De Plátano Y Banano Sigatoka Negra Y Amarilla (Mycospharella Spp). Concentración 1.000 Ppm. Presentación suspensión concentrada x  Bolsa de 500 gramos.</t>
  </si>
  <si>
    <t>Fungicida Bactericida Nematicida Envase de 1.000 cc</t>
  </si>
  <si>
    <t>Es importante porque forma el centro de la molécula de la clorofila,básica para la fotosíntesis de las plantas. En fertirrigación se recomienda en dosis promedio de 150 a 300 Kg./Ha.</t>
  </si>
  <si>
    <t>El sulfato de manganeso monohidratado es un fertilizante 100 % soluble en agua. Es adecuado para prevenir y corregir las deficiencias de manganeso y azufre en los cultivos</t>
  </si>
  <si>
    <t>Es el fertilizante libre de cloro más popular del mundo. Este combina dos nutrientes esenciales, potasio y azufre en formas totalmente asimilables para la planta</t>
  </si>
  <si>
    <t>Es una fuente de hierro completamente soluble, el cual puede usarse en cualquier tipo de suelo en fertiirrigación y como abono foliar. También es usado en la formulación de sales mineralizadas para consumo animal como fuente de hierro.</t>
  </si>
  <si>
    <t xml:space="preserve">Fertilizante adecuado para aplicación foliar, fertirrigación y goteo en los sistemas de riego o hidroponía. </t>
  </si>
  <si>
    <t>Producto creado y utilizado como fertilizante para suelos, gracias a su mezcla de minerales como Sílice, Hierro, Calcio, Magnesio, Fósforo, Manganesio, Cobre y Zinc, tiene la capacidad de revitalizar el suelo nutriéndolo de minerales que permiten un mejor suelo para tener buen desarrollo en los cultivos Presentación  Bulto 40 kg</t>
  </si>
  <si>
    <t>Tijera podadora a una mano importada.  Largo: 9 pulgadas. Cuchilla de acero de carbón. Recubrimiento de polivinilo y acabado en cromo niquel, resorte en espiral y seguro. Corta tallos hasta 20mm de diámetro. Ancho 5.5 cm Largo 21 cm Profundidad 2 cm</t>
  </si>
  <si>
    <t>Herramienta de corte, de 60 cms de largo, mango de pasta, de un solo filo, 18"</t>
  </si>
  <si>
    <t>Tilmicosina al 30 % Frasco x 1000 ml con fecha de expiracion no inferior a 2 años a partir de la fecha de entrega</t>
  </si>
  <si>
    <t>Gallinaza x 50 kg</t>
  </si>
  <si>
    <t>Aserrin Sustrato  para la preparacion de semilleros, inerte, libre de fitopatógenos. ideal para cultivos, cama para las aves y de otros animales, Porcentaje de  humedad entre 5 y 20%. Natural y de alta calidad preferiblemente de madera blanca</t>
  </si>
  <si>
    <t>Insecticida Bacillus Thuringiensis Kur - L a litro con fecha de fabricacion no superior a 1 año</t>
  </si>
  <si>
    <t>Desinfectante hipoclorito x galon al 13%</t>
  </si>
  <si>
    <t>Fitohormonas auxínicas conocidas  como ANA (Ácido 1 – Naftilacético) y AIB (Ácido 3 – Indolbutírico), enraizadoras para estacas/esquejes de plantas leñosas, presentación líquida 100-200 ml.</t>
  </si>
  <si>
    <t xml:space="preserve">Kilogramo </t>
  </si>
  <si>
    <t>Litro</t>
  </si>
  <si>
    <t xml:space="preserve">Metro </t>
  </si>
  <si>
    <t>Libra</t>
  </si>
  <si>
    <t>Gafas protectoras</t>
  </si>
  <si>
    <t>Papel Kraft</t>
  </si>
  <si>
    <t>Tempera (Pintura tempera lavable)</t>
  </si>
  <si>
    <t>Cinta de enmascarar</t>
  </si>
  <si>
    <t>Cinta transparente</t>
  </si>
  <si>
    <t>Tijeras</t>
  </si>
  <si>
    <t xml:space="preserve">Pintura tempera lavable x 500 ml. Colores negro, azul, amarillo, rojo, verde, naranja, blanco, morado </t>
  </si>
  <si>
    <t>Paquete</t>
  </si>
  <si>
    <t>Bandeja de servicio de comidas</t>
  </si>
  <si>
    <t>Mantel</t>
  </si>
  <si>
    <t>Tapas de tela</t>
  </si>
  <si>
    <t>Radio de dos vías</t>
  </si>
  <si>
    <t>Funda</t>
  </si>
  <si>
    <t>Funda DUVET</t>
  </si>
  <si>
    <t>Forro para colchones</t>
  </si>
  <si>
    <t>Sábanas</t>
  </si>
  <si>
    <t>Fundas  de Edredón</t>
  </si>
  <si>
    <t>Toalla de baño</t>
  </si>
  <si>
    <t>Toalla de manos</t>
  </si>
  <si>
    <t>Toalla para la cara</t>
  </si>
  <si>
    <t>Escobas</t>
  </si>
  <si>
    <t>Traperos húmedos</t>
  </si>
  <si>
    <t>Traperos para polvo</t>
  </si>
  <si>
    <t>Pañitos o toallas para limpiar</t>
  </si>
  <si>
    <t>Billetes de juego para la clase</t>
  </si>
  <si>
    <t>Monedas de juego para la clase</t>
  </si>
  <si>
    <t>Bandeja de servicio de alimentos antideslizante, plástica, RECTANGULAR, de 27 x 34 cm</t>
  </si>
  <si>
    <t>Mantel impreso para eventos con logo SENA verde; medidas  ancho 180 m X 240 cm.</t>
  </si>
  <si>
    <t>Tapas de tela para mesa Confeccionado en Material lino Flex unicolor Cada tapa corresponde cuadrado confeccionado con una medida de 1.0 mts x 1,0 mts con dobladillo de 5 cm.  De color Verde, Naranja, Negra, en Lino Flex</t>
  </si>
  <si>
    <t>Protector de colchon ajustable resortado 2 mts x 2 mts</t>
  </si>
  <si>
    <t>Protector de colchon ajustable resortado 1.80 mts x 1.90 mts</t>
  </si>
  <si>
    <t>Sabana ajustable resortada 150 hilos 2 mt x 2 mt</t>
  </si>
  <si>
    <t>Sabana ajustable resortada 150 hilos 1.80 mt x 1.90 mt</t>
  </si>
  <si>
    <t>Sabana ajustable resortable 150 hilos 1 mt x 1.90 mt</t>
  </si>
  <si>
    <t>Sobresabana 150 hilos para cama de 2 mt x 2 mt</t>
  </si>
  <si>
    <t>Sobresabana 150 hilos para cama de 1.80 mt x 1.90 mt</t>
  </si>
  <si>
    <t>Sobresabana 150 hilos para cama de 1.40 mt x 1.90 mt</t>
  </si>
  <si>
    <t>Sobresabana 150 hilos para cama de 1 mt x 1.90 mt</t>
  </si>
  <si>
    <t>Duvet, pieza que protege al plumón y va con el mismo diseño que la funda duvet para cama de 2 mt x 2 mt</t>
  </si>
  <si>
    <t>Duvet, pieza que protege al plumón y va con el mismo diseño que la funda duvet para cama de 1.40 mt x 1.90 mt</t>
  </si>
  <si>
    <t>Duvet, pieza que protege al plumón y va con el mismo diseño que la funda duvet para cama de 1 mt x 1.90 mt</t>
  </si>
  <si>
    <t>Toalla de rostro de color blanco  de 0.30 mt x 0.30 mt</t>
  </si>
  <si>
    <t>Utensilio para barrer formado por un cabo de plastico que lleva en su extremo un cepillo sintetico</t>
  </si>
  <si>
    <t>Utensilio que se usa para trapear el piso formado por un cabo de plastico y prendas de tela u otro material</t>
  </si>
  <si>
    <t>Utensilio que se usa para trapear el piso formado por un cabo de plastico y prendas de tela para retirar polvo de los pisos y brillarlos</t>
  </si>
  <si>
    <t>Trozos de tejido sintético de 0.20 mt x 0.20 mt que permiten la limpieza de superficies y brillar vidrios y ceramicas</t>
  </si>
  <si>
    <t>Billete didáctico para simulación de transacciones financieras, en todas las denominaciones. En pesos.</t>
  </si>
  <si>
    <t xml:space="preserve">Billete didáctico para simulación de transacciones financieras, en todas las denominaciones de moneda extranjera. </t>
  </si>
  <si>
    <t>Monedas didácticas para simulacion de transacciones financieras, en todas las denominaciones en pesos.</t>
  </si>
  <si>
    <t>Toalla desechable de 40 X 80 blancas</t>
  </si>
  <si>
    <t xml:space="preserve">SHAMPOO para el lavado del cabello por litro </t>
  </si>
  <si>
    <t>Caja para archivo tipo troquelada x 300</t>
  </si>
  <si>
    <t>Bayetilla</t>
  </si>
  <si>
    <t>Alcohol isopropílico</t>
  </si>
  <si>
    <t>Pasta de cautín</t>
  </si>
  <si>
    <t>Soldadura Estaño</t>
  </si>
  <si>
    <t>Cortadora de cables</t>
  </si>
  <si>
    <t>Cortafríos</t>
  </si>
  <si>
    <t>Juego de destornilladores</t>
  </si>
  <si>
    <t>Multímetros</t>
  </si>
  <si>
    <t>Nivel Inclinómetro Digital Medidor De Ángulos De Inclinación</t>
  </si>
  <si>
    <t>Ponchadora de Impacto Tipo 110.</t>
  </si>
  <si>
    <t>Sopladores o secadores</t>
  </si>
  <si>
    <t>Accesorio para el montaje de redes estructuradas que se usan en conjunto con los Jack instalables sobre las cajas rectangulares.</t>
  </si>
  <si>
    <t>Crema pasta pomada para soldar estaño [55gr]</t>
  </si>
  <si>
    <t>Estaño delgado, 60/40. reparación y manufactura de aparatos electrónicos que requieren alta precisión para obtener calidad y efectividad, de 1.0 mm.</t>
  </si>
  <si>
    <t>Caja Herramienta Industrial Broches Metalicos 23" Fabricadas en polipropileno, Incluyen charola para herramienta pequeña, -Largo: 23", -Ancho: 10.1/2", -Alto: 10", -Peso: 3 kg.</t>
  </si>
  <si>
    <t>Peladores y cortadores de cables coaxiales, cables de teléfono y datos UTP/STP y otros cables flexibles. Pelador de cable de doble ranura para la instalación del cable AWG 22/24. Pelador coaxial para pelar cables coaxiales RG58/59 a nivel 2 y nivel 3.</t>
  </si>
  <si>
    <t>Mini alicates diagonales multifunción, herramientas de corte Manual, tijeras de precisión electrónicas de aleación</t>
  </si>
  <si>
    <t>Juego de destornilladores de PC, destornillador profesional con puntas intercambiables: Torx, Triangulo, Tri-wing, Philips, etc. Perfecto para apertura de móviles y consolas.</t>
  </si>
  <si>
    <t>Ponchadora o Crimpeadora, RJ45 Y RJ11</t>
  </si>
  <si>
    <t>Probador de cables, de red RJ45/RJ11/USB/COAXIAL</t>
  </si>
  <si>
    <t>Sopladora de aire, conexión 110VAC, con velocidad variable, mínimo 3600 RPM. Industrial, con control de velocidad. Aspiradora y sopladora de uso profesional. Potencia de 600W. Con botón de anclaje del gatillo interruptor que permite dejarlo en funcionamiento continuo liberándose de la necesidad de mantener oprimido el gatillo interruptor.</t>
  </si>
  <si>
    <t>Patch Panel de 24 Puertos, 19 “Categoría 6 para organizar el cableado estructurado en redes de datos</t>
  </si>
  <si>
    <t>Galon</t>
  </si>
  <si>
    <t>Semillas y plantulas vegetales</t>
  </si>
  <si>
    <t>Cinta Metrica</t>
  </si>
  <si>
    <t>Balanza</t>
  </si>
  <si>
    <t>Comederos de tolva</t>
  </si>
  <si>
    <t>Cuchillo de injertos: Filo de un lado. Longitud total 10 cm. Peso 55 gr. Hoja de acero al carbono. Cada cuchillo cuenta con un filo pronunciado, tiene inserciones y remaches de latón fuerte y empuñadura de nogal que se adapta perfectamente a la mano</t>
  </si>
  <si>
    <t>Caneca plastica: con tapa y aro metalico  55 galones  de color azul. Peso 9.8 kilos con tapa y aro, altura 90,8 centimetros diametro 59 centimetros material polietilrno de alta densidad y alto peso molecular.</t>
  </si>
  <si>
    <t>Semillas de cilantro, pepino, tomate chonto y cebolla, en empaques de 10 gramos; Semillas listas para ser germinadas, libres de enfermedades y plagas. El producto debe tener registro de venta ICA, empaque en buen estado. ( 2 Kilos por cada tipo de semilla)</t>
  </si>
  <si>
    <t>Cal Viva: (Óxido De Calcio -Cao), presentación Bulto x 50 kilos.</t>
  </si>
  <si>
    <t>Extracto de Ruda: Nematicida y Acaricida Orgánico envase plástico presentación por 1 litro</t>
  </si>
  <si>
    <t>Extracto de Ajo-Ají: Insecticida Orgánico envase plástico por 1 litro</t>
  </si>
  <si>
    <t>BOTRYCID SL; Fungicida Bactericida Nematicida Envase de 1.000 cc o 1 litro</t>
  </si>
  <si>
    <t>Bebedero de capacidad 6,5 litros manual con manija, móodulo transparente y platon rojo.  Capacidad  40  pollos en promedio por bebedero, fabricado de Polipropileno de alto impacto y polietileno altamente resistente.</t>
  </si>
  <si>
    <t>Kilo</t>
  </si>
  <si>
    <t>Traje ChromaKey Verde Para Efectos Especiales Cuerpo Completo</t>
  </si>
  <si>
    <t xml:space="preserve">Cinta Gaffer </t>
  </si>
  <si>
    <t>Soporte para fondo</t>
  </si>
  <si>
    <t xml:space="preserve">Cinta doble faz 10mtx12mm </t>
  </si>
  <si>
    <t>Kit de cosedora</t>
  </si>
  <si>
    <t>Marcador borrable recargable  - Colores Surtidos (rojo-azul-verde)</t>
  </si>
  <si>
    <t>Pegante barra por 40 gramos</t>
  </si>
  <si>
    <t>Foamy</t>
  </si>
  <si>
    <t>Cuaderno argollado grande minimo de 100 hojas de 5 materias dividido por separadores por cada materia.</t>
  </si>
  <si>
    <t>Juegos de memoria</t>
  </si>
  <si>
    <t>Juegos de memoria en inglés</t>
  </si>
  <si>
    <t>FICHA #</t>
  </si>
  <si>
    <t>Marcador acrílico punta recargable de diferentes colores: negro, rojo, azul, verde.Caja por 12 unidades</t>
  </si>
  <si>
    <t>Bayetilla blanca medidas 50X60 centimestros, práctico para secar, brillar,limpiar, material algodón, uso institucional. Paquete por 5 unidades</t>
  </si>
  <si>
    <t>Pincel plano pelo de marta No. 12. Paquete por 12 unidades</t>
  </si>
  <si>
    <t>Carboximetilcelulosa en polvo, ideal para limpieza de superficies pétreas y frescos; adhesivo para soporte papel; papel marmoledado entre otros.  Características químicas: aspecto polvo blanco beige, peso específico0,6 ± 0,1 kilogramo/l a 20°C; PH 10 en solución acuosa al 1%;  Viscosidad al 5% en agua: 6000 - 8000 mPas (a 20°C). Bolsa por 500 grs</t>
  </si>
  <si>
    <t>USB 3.0, compatible a la inversa con USB 2.0 especialmente de 32GB CLASE 10, metalica - UNIDAD</t>
  </si>
  <si>
    <t>Lapiz Mina Negra. Único con casquillo de banda roja, garantía de calidad, Diseño triangular y hexagonal para mayor comodidad, Mina 2HB Caja por 12 unidades</t>
  </si>
  <si>
    <t>Borrador para acrilico base en madera  y cojin de felpa. MEDIDAS: 4 CM (ancho) X 11 CM (Largo), x 3 CM (alto). Unidad</t>
  </si>
  <si>
    <t>Papel bond 75 gramos color  blanco, medidas 70 centimetros x 100 centimetros. Unidad</t>
  </si>
  <si>
    <t>FITOTRIPEN Trichoderma Agente microbial antagonista de fitopatogenos.</t>
  </si>
  <si>
    <t>Producto Con Base En El Hongo Beauveria Bassiana, Especializadas En El Control De Insectos Plaga. Control De Trips (Trips Palmi), Escamas, Minador, Ortheziidae, Broca De Café (Hypotenemus Hampei), Chinche De Los Pastos (Collaria Spp Y Colaspis Sp) En Banano. Concentración: 1 X 108 Esporas/Gr 1 X 106  Ufc/Gr.  Presentación suspensión concentrada por 500 gramos (Descripción - Presentación y Unidad)</t>
  </si>
  <si>
    <t>Control De Adultos Y Larvas De Coleópteros (Broca De Café, Chizas, Picudo De Los Cítricos, Algodón, Plátano, Palma Y Caña), Homópteros (Miones, Pulgones Y Chicharritas De Los Pastos), Hemípteros (Chinches De Los Pastos Y La Yuca) Lepidópteros (Gusano De Tierra, Gusano Tornillo Del Plátano, Desfoliadores De Ciprés Y Gusano Blanco De La Papa), Ortóptera (Langosta De Los Pastos); Concentración: 1 X 108 Esporas/Gr  1 X 106   Ufc/Gr.  Presentación suspensión concentrada x  Bolsa de aluminio de 500 gramos.</t>
  </si>
  <si>
    <t>Hongo biocontrolador de insectos Conidias del hongo Lecanicillium lecanii. Presentación de 500 gramos.</t>
  </si>
  <si>
    <t>Hongo biocontrolador de nematodos - Paecilomyces lilacinus. Presentación de 500 gramos.</t>
  </si>
  <si>
    <t>Nematicida y Acaricida Orgánico envase plástico por 1 litro</t>
  </si>
  <si>
    <t>Insecticida Orgánico envase plástico por 1 litro</t>
  </si>
  <si>
    <t xml:space="preserve">Sulfato de magnesio (MgSO4)  </t>
  </si>
  <si>
    <t>Nombre Químico Sulfato de Cobre Pentahidratado. Fórmula Química Cu SO4 . 5H2O. Peso Molécular 249,68g/mol. Sinónimos Sulfato cubrico, vitriolo azul, piedra azul, caparrosa azul.</t>
  </si>
  <si>
    <t>dentificación de la sustancia Hidrato de sulfato de cobalto (II) ROTI®METIC 99,999 % (5N), Número de artículo 5326. Número de registro (REACH) No es necesario indicar el uso identificado, ya que según la disposición REACH no es obligatorio registrar la sustancia (&lt;1 t/a). Número CAS 60459-08-7</t>
  </si>
  <si>
    <t>Nombre de la sustancia Sodio molibdato dihidrato. Fórmula molecular Na₂MoO₄ · 2 H₂O Masa molar 242 g/mol</t>
  </si>
  <si>
    <t>Nombre Químico Bórax pentahidratado. Fórmula Molecular Na2B4O7. 5H2O. Peso molecular 381.24 g/mol</t>
  </si>
  <si>
    <t>Bulto</t>
  </si>
  <si>
    <t>Producto específico para acelerar el proceso de descomposición de la materia orgánica, a base de 3 tipos de microorganismos benéficos descomponedores (lactobacillus, actinomicetos y levaduras). El producto debe presentar una apariencia de color ámbar, debe almacenarse a la sombra, en empaque de galón sellado. Debe presentar anillo de seguridad, dosis de aplicación por litro, registro de venta ICA y fecha de fabricación – vencimiento. Presentación Galón por 4 Litros.</t>
  </si>
  <si>
    <t>Turba con micronutrientes de granulación fina. Presentación bulto x 50 Kg.</t>
  </si>
  <si>
    <t>Bandeja de germinación elaborada en oliestireno rígido, de 50 cavidades, con bandeja retenedora de agua y tapa transparente). Unidad</t>
  </si>
  <si>
    <t>Palas. Especificaciones: Ancho de la cabeza: 6'' (15.2cm), Calibre de la cabeza: 16, Empaque: Atado, Longitud de la cabeza: 14 3/4'' (37.4cm), Longitud del mango: 20'' (50.8cm), Longitud total: 27'' (68.5cm) Peso: 880 g. Unidad</t>
  </si>
  <si>
    <t>Azadón forjado de una sola pieza en acero alto carbono, diámetro cónico de 38-39 mm. Unidad</t>
  </si>
  <si>
    <t>Machete tipo Rula con mango ergonómico x 24", remachado en 3 puntos. Para uso agrícola. Cacha roja, negra o naranja con funda. Con filo de un lado. Con norma técnica establecida en la NTC 933. Unidad</t>
  </si>
  <si>
    <t>Pita de cuerda Rollo de 100 metros</t>
  </si>
  <si>
    <t>Rollo</t>
  </si>
  <si>
    <t xml:space="preserve">Semilla o plantulas de pimiento morron </t>
  </si>
  <si>
    <t>Semillas o plantulas de tomate</t>
  </si>
  <si>
    <t>Sobre</t>
  </si>
  <si>
    <t>Semilas de frijol caupi clima calido con prueba de germinacion no superior a 2 meses a partir de la fecha de entrega. Kilo</t>
  </si>
  <si>
    <t>Desinfectante bactericida, viricida y fungicida para desinfeccion y limpieza de equipos, utencilios y construcciones a base de yodo al 2,6% fecha de expiracion no inferior a 2 años a partir de la fecha de entrega, por galon.</t>
  </si>
  <si>
    <t>Lona verde de 2 x 100mts para encerramiento. Rollo</t>
  </si>
  <si>
    <t>Vacuna de aplicación ocular contra la enfermedad de Newcastle botella con 1000 dosis tipo gotero, fecha de expiracion no inferior a 1 años a partir de la fecha de entrega</t>
  </si>
  <si>
    <t>Alimento concentrado para pollos de fase inicio bulto x 50 kg fecha de expiracion no inferior a 2 meses a partir de la fecha de entrega</t>
  </si>
  <si>
    <t>Alimento concentrado para pollos de fase levante/crecimiento bulto x 50 kg fecha de expiracion no inferior a 2 meses a partir de la fecha de entrega</t>
  </si>
  <si>
    <t>Jabón Potásico + Aceite De Neem x 1 litro  con fecha de expiracion no inferior a 1 año a partir de la fecha de entrega</t>
  </si>
  <si>
    <t>Semilla mejorada de maiz amarillo ICA V-109 con prueba de germinacion no superior a 2 a partir de la fecha de entrega clima calido. Kilogramo</t>
  </si>
  <si>
    <t>Trichoderma harsianum, fungicida x 400 grs</t>
  </si>
  <si>
    <t>Insecticidas</t>
  </si>
  <si>
    <t>Cloro Cl</t>
  </si>
  <si>
    <t>Baldes de 10 lt plastico</t>
  </si>
  <si>
    <t>Baldes de 12 lt plastico</t>
  </si>
  <si>
    <t>Alambre galvanizado</t>
  </si>
  <si>
    <t>Microaspersor giratorio de bajo caudal, presión de funcionamiento 1,0-2,0 bar, radio de 1-3 metros. Unidad</t>
  </si>
  <si>
    <t>Bandeja plásticas color negro, germinadoras de 40 conos. Unidad</t>
  </si>
  <si>
    <t>Germoplasma vegetal de trifoliados utilizado como pratronaje para cítricos. Libra</t>
  </si>
  <si>
    <t>Fertilizante compuesto para nutrición de plantas en presentación granular. Kilogramo</t>
  </si>
  <si>
    <t>Fertilizante simple con alta concentración de nitrógeno, presentación granular. Kilogramo</t>
  </si>
  <si>
    <t>Sal química de uso agrícola como fertilizante, de concentración no menor a 30% de Zinc. Kilogramo</t>
  </si>
  <si>
    <t>Sal química de uso agrícola como fertilizante, de concentración no menor a 20% de Hierro. Kilogramo</t>
  </si>
  <si>
    <t>Sal química de uso agrícola como fertilizante, de concentración no menor a16% de Magnesio. Kilogramo</t>
  </si>
  <si>
    <t>Sal quimica de uso agrícola como fertilizante, de concentración no menor a 30% de Manganeso. Kilogramo</t>
  </si>
  <si>
    <t>Guante de caucho Calibre 35,Elemento de protección personal en material caucho. Par</t>
  </si>
  <si>
    <t>Guantes de caucho</t>
  </si>
  <si>
    <t>Cuerda o filamento de uso agrícola, conocida como fibra cosechera, Presentación rollo de 250 metros</t>
  </si>
  <si>
    <t>Gafas protectoras monogafas contra salpicaduras, liquidos y sustancias quimicas. Unidad</t>
  </si>
  <si>
    <t>Papel Cartulina</t>
  </si>
  <si>
    <t>Cartulina pliego 70x100, colores varios. Unidad</t>
  </si>
  <si>
    <t>Marcador punta fina permanente colores azul, negro. Unidad</t>
  </si>
  <si>
    <t>Pintura tempera lavable x 500 ml. Colores negro, azul, amarillo, rojo, verde, naranja, blanco, morado.</t>
  </si>
  <si>
    <t>Cinta Empaque Transparente Rollo 100m x 48mm</t>
  </si>
  <si>
    <t>Tijeras para casa y oficina 6 Pulg. Unidad</t>
  </si>
  <si>
    <t>Bolsas esterilizadas para muestras de productos químicos, farmacéuticos, médicos, veterinarios, alimenticios, ambientals. En polietileno y hermética. Capacidad 400ml - 384ml, Longitud 229 mm y Ancho 114 mm, Rotulables, Cierre hermético, Compactas, Transparentes, Con una práctica tira de apertura rápida. Bolsa por 500 unidades</t>
  </si>
  <si>
    <t>Cinta Migrogoteo - 16 ml y Gotero Cada 10 Cms  presentación Rollo x 1000 metros de longitud.</t>
  </si>
  <si>
    <t>Radio de dos vías General - LB, VHF, UHF solamente. • Frecuencia: (MHz) 35 - 50/136 - 174/403 - 470 • Capacidad del canal GP328 es 16 canales GP338 es 128 canales • Fuente de alimentación provista por batería recargable - 7.5V • Con batería de NiMH de alta capacidad estándar: 137 mm x 57.5 mm x 37.5 mm Peso GP328 GP338: Con batería de NiMH de alta capacidad estándar: 420 gm 428 gm • Resistente a impactos que supera MIL STD 810-C / D / E y TIA / EIA 603</t>
  </si>
  <si>
    <t>Alisador progresivo y termo activo inteligente, libre de formaldehido, prokeratin lisse x 500 ml sin formol</t>
  </si>
  <si>
    <t>Tinte creme para el cabello enriquecido con amino cystein 60 gr color cream de diferentes tonalidades.</t>
  </si>
  <si>
    <t>Laca para el cabello frasco por 900 CC</t>
  </si>
  <si>
    <t>Silicona para el cabello, frasco por 60 CC</t>
  </si>
  <si>
    <t xml:space="preserve">Polvo decolorante de aclaraciones intensas, a base de sulfato de amonio, enriquecido con aceite de baobab y peptidos de queratina, aclara de 9 tonos en cabellos naturales. Tarro x 400 gramos </t>
  </si>
  <si>
    <t>Crema activadora color o crema oxigenada profesional de 10 vol, frasco x 1000 ml (el peroxido debe ser de la misma marca de los tintes a entregar)</t>
  </si>
  <si>
    <t>Crema activadora color o crema oxigenada profesional de 30 vol, frasco x 1000 ml (el peroxido debe ser de la misma marca de los tintes a entregar)</t>
  </si>
  <si>
    <t>Crema activadora color o crema oxigenada profesional de 20 vol, frasco x 1000 ml (el peroxido debe ser de la misma marca de los tintes a entregar)</t>
  </si>
  <si>
    <t>Frasco</t>
  </si>
  <si>
    <t>Uniformes antifluido en material termico tipo licrado color negro con logo del sena, tallas S,M,L</t>
  </si>
  <si>
    <t>Alisador</t>
  </si>
  <si>
    <t>Tinte</t>
  </si>
  <si>
    <t>Laca</t>
  </si>
  <si>
    <t>Silicona</t>
  </si>
  <si>
    <t>Crema</t>
  </si>
  <si>
    <t>Polvo decolorante</t>
  </si>
  <si>
    <t>Toalla</t>
  </si>
  <si>
    <t>Uniforme</t>
  </si>
  <si>
    <t>Shampoo</t>
  </si>
  <si>
    <t>Tratamiento</t>
  </si>
  <si>
    <t>Caja para archivo tipo troquelada Referencia:  X300,  resistente,  abertura para sujetar y transportar con facilidad, cartón   nuevo calibre   720, color Kraft, sistema ideal para evitar que se deforme o se desfonde, caja con tapa. Medidas: Alto 26 Centimetro, largo 40 Centimetro, Ancho 30 Centimetros. Paquete x 10 unidades desarmada</t>
  </si>
  <si>
    <t>Tratamiento capilar con keratina por litro</t>
  </si>
  <si>
    <t>Alcohol isopropílico, sirve para limpiar contactos electrónicos del computador y sus periféricos, ya que no deja marcas y es de rápida evaporación. también se usa en la limpieza de cabezas magnéticas en aparatos de vídeo y audio. Galon</t>
  </si>
  <si>
    <t>Caja Plastica para sobreponer Voz y Datos</t>
  </si>
  <si>
    <t>Faceplate de 2 puestos</t>
  </si>
  <si>
    <t>Limpiador de contactos</t>
  </si>
  <si>
    <t>Limpiador Electrónico, está especialmente formulado para su uso en equipos electrónicos y plásticos. Penetra áreas difíciles de alcanzar para disolver aceite, polvo pegado, grasa y otros contaminantes. Se evapora rápida y completamente. Presentacion de 240 ml</t>
  </si>
  <si>
    <t>Caja Herramientas</t>
  </si>
  <si>
    <t>Multimetro Digital: Voltaje DC : 600mV / 6V / 60V / 600V / 1000V, Voltaje de corriente alterna: 6V / 60V / 600V / 750V, Frecuencia ACV : 10 Hz - 10 kHz, Corriente DC / AC : 60mA - 20A, Resistencia: 600ohmios - 60 Meha Ohmios, Condensador: 6.000 nF - 100 mF, Frecuencia: 9,999 Hz - 9,999 MHz, Temperatura: -40°C - 1000°C / -40°F - 1832°F</t>
  </si>
  <si>
    <t>Nivel Inclinómetro Digital</t>
  </si>
  <si>
    <t>Probador de cable</t>
  </si>
  <si>
    <t>Patch panel</t>
  </si>
  <si>
    <t>Kit de agricultura  de pruebas de campo: que cuente con los medios suficientes para 100 pruebas de presencia-ausencia con 20 ml de muestras o para 20 pruebas MPN. Los frascos de vidrio deben ser reutilizables y los medios en almohadillas de aluminio. Que no requiera refrigeración para los medios.</t>
  </si>
  <si>
    <t xml:space="preserve">Kits de pruebas </t>
  </si>
  <si>
    <t>Cinta metrica:  fabricadas en fibra de vidrio recubierta de PVC o acero al carbono. Suelen contar con carcasa de ABS con TPR de alto impacto, graduación doble (m/cm y ft/in), ancho de cinta de 12.5 a 14.5 mm, y un mecanismo de rebobinado rápido. Por 20 metros</t>
  </si>
  <si>
    <t>Concentrado pollo iniciación : Alimento concentrado para pollo en fase de iniciación con humedad (Max.) 13% proteínas (Min.) 21% 23% grasa (Min.) 2% fibra (Max.) 5% cenizas (Max.)8%. . Bulto/SC por %0 kilogramos. Bulto por 50 kilos</t>
  </si>
  <si>
    <t>Concentrado pollo engorde : Alimento concentrado para pollo de engorde con Humedad (Max.) 13% Proteína (Min.) 19% Grasa (Min.) 2.5% Fibra (Max.) 5% Cenizas (Max.)8%., libre de hongos e insectos,. Bulto/SC. Bulto por 50 kilogramos.</t>
  </si>
  <si>
    <t>Bateria recargable AAA por 4 unidades con cargador</t>
  </si>
  <si>
    <t>Bateria recargable AA por 4 unidades con cargador</t>
  </si>
  <si>
    <t>Tela Jersey Cardado Verde Manzana TUBULAR, 5 x 5 metros</t>
  </si>
  <si>
    <t>Disco duro portátil Velocidad de Escritura 110 Mbps, Almacenamiento 2 TB, Uso Velocidad de Lectura 120 Mbps</t>
  </si>
  <si>
    <t>Soporte</t>
  </si>
  <si>
    <t>Traje ChromaKey</t>
  </si>
  <si>
    <t>Tela Jersey</t>
  </si>
  <si>
    <t>Disco duro</t>
  </si>
  <si>
    <t xml:space="preserve">Cinta  </t>
  </si>
  <si>
    <t>Pila recargable</t>
  </si>
  <si>
    <t>Papel periódico</t>
  </si>
  <si>
    <t>Papel cartulina</t>
  </si>
  <si>
    <t>Marcador borrable recargable  - Color Negro</t>
  </si>
  <si>
    <t>Cuaderno argollado</t>
  </si>
  <si>
    <t>Cinta doble faz</t>
  </si>
  <si>
    <t>Grapadoras</t>
  </si>
  <si>
    <t>Crayolas</t>
  </si>
  <si>
    <t>Folders</t>
  </si>
  <si>
    <t xml:space="preserve">Kits de matemáticas para la primera infancia  </t>
  </si>
  <si>
    <t xml:space="preserve">Cubos con el alfabeto </t>
  </si>
  <si>
    <t>Cubos Didácticos Letras Números Madera 27pzs Cubo 3cm</t>
  </si>
  <si>
    <t xml:space="preserve">Abacos </t>
  </si>
  <si>
    <t>Ábaco En Madera 30cm Con Base Números Didácticos Ref. Sz-050</t>
  </si>
  <si>
    <t>Título del libro:  101 Cuentos de Todo el Mundo Autor Adaptación Chiara Cioni Idioma Español Editorial del libro Lexus Tapa del libro Dura</t>
  </si>
  <si>
    <t>Tarjetas de actividades para trabajar material didáctico manipulable de matemáticas temprana</t>
  </si>
  <si>
    <t>Geotablero de madera de Material manipulativo matemático, bloque de matriz, tablero geométrico, juguetes educativos gráficos, Brain Teaser 1 tablero de madera con 100 de clavos a medio clavar, 50 tarjetas de patrón. El tablero mide 8,7x8,7x0,6 pulgadas.</t>
  </si>
  <si>
    <t>Kits o materiales de desarrollo de la lectura</t>
  </si>
  <si>
    <t xml:space="preserve">Cuentas o sets de actividades con cuentas para matemáticas temprana </t>
  </si>
  <si>
    <t>Contadores o sets de actividades con contadores para matemáticas temprana</t>
  </si>
  <si>
    <t>Kutoi - Bloques De Números Y Palos De Contador 5 signos matemáticos y 11 números 0 a 9 y 48 barras de contamiento, con cada color 12 palos.</t>
  </si>
  <si>
    <t>Libros de recursos o actividades del tangram</t>
  </si>
  <si>
    <t xml:space="preserve">Rompecabezas tangram </t>
  </si>
  <si>
    <t>Juego Madera Rompecabezas Montessori Multifuncional 3 En 1 madera ecológica, pintura no tóxica. Material Educativo
• Medidas del juego armado: 30 CM cm x 30 cm 1 * base de madera + 26 FICHAS ABECEDARIO * 4 FIGURAS TANGRAM + 13 FIGURAS TETRIS</t>
  </si>
  <si>
    <t xml:space="preserve">Sets de construcción de formas geométricas </t>
  </si>
  <si>
    <t>Bloques Gigantes Armar Juguete Caja X 20 Unds Giant Brick</t>
  </si>
  <si>
    <t>Materiales de enseñanza para el cuidador de niños</t>
  </si>
  <si>
    <t>Cintas o cintas onduladas decorativas</t>
  </si>
  <si>
    <t>Figuras o cuerdas decorativas</t>
  </si>
  <si>
    <t>Cuerda Yute material resistente 6Mm por 10 m decoración</t>
  </si>
  <si>
    <t>Papel de seda</t>
  </si>
  <si>
    <t>Block papel plegados 15 x 15 origami 20H 2 unidades</t>
  </si>
  <si>
    <t>Papel crepé para manualidades</t>
  </si>
  <si>
    <t>Papel crepé surtido x 10 unidades</t>
  </si>
  <si>
    <t>Papel de seda para manualidades</t>
  </si>
  <si>
    <t>Papel fluorescente</t>
  </si>
  <si>
    <t>Papel brillante</t>
  </si>
  <si>
    <t>Papel adhesivo imprimible brillante x 50 hojas tamaño A4</t>
  </si>
  <si>
    <t>Pintura dactilar  lavable</t>
  </si>
  <si>
    <t>Maquillaje artistico pintura neón, paleta x 8 tonos 32 gramos</t>
  </si>
  <si>
    <t>Pintura témpera líquida tradicional</t>
  </si>
  <si>
    <t>Ojos móviles autoadhesivos</t>
  </si>
  <si>
    <t>Globos o pelotas de juguete</t>
  </si>
  <si>
    <t xml:space="preserve">Animales o títeres de peluche </t>
  </si>
  <si>
    <t>Juegos de mesa</t>
  </si>
  <si>
    <t>Juegos de mesa familiar mult juegos/12 diferentes en una caja</t>
  </si>
  <si>
    <t>Rompecabezas</t>
  </si>
  <si>
    <t>Rompecabezas madera 6 en 1 juguete cubo didáctico de 16 piezas 8 x 8 x 2,25 pulgadas</t>
  </si>
  <si>
    <t>Libros de juegos</t>
  </si>
  <si>
    <t>Libro de madera rompecabezas didácticos tipo libro temático</t>
  </si>
  <si>
    <t xml:space="preserve">SpriteGru Juego de memoria a juego, 72 tarjetas a juego de animales para niños pequeños, 36 pares de tarjetas de memoria para preescolar </t>
  </si>
  <si>
    <t>Block Amarillo argollado</t>
  </si>
  <si>
    <t>Block argollado tamaño carta cuadriculado, para caligrafia, con microperforaciones para desprender las hojas color amarillo para mejor contraste. 50 hojas, tamaño 21 x 28,5 cm</t>
  </si>
  <si>
    <t>Disfraces o accesorios</t>
  </si>
  <si>
    <t>Equipo para motricidad gruesa o equilibrio</t>
  </si>
  <si>
    <t>Rotuladores</t>
  </si>
  <si>
    <t>Pintura en pasta para cuerpo o cara</t>
  </si>
  <si>
    <t>Tijera Corte De Ondas Zigzag Para Cortar Papel, Tela, Ropa</t>
  </si>
  <si>
    <t>Folder Blanca Tamaño Carta De 1 1/2 Pulgadas, 3,7cms Ancho</t>
  </si>
  <si>
    <t>Primera Matematica Para Niños Kit De Matematicas De 100 Cubos D</t>
  </si>
  <si>
    <t>Madera Largo x Altura: 21.89 cm x 3.99 cm 42 Cuentas De Cordones Montessori Juguetes Para Niños</t>
  </si>
  <si>
    <t>Tangram Didáctico Madera Magnetico + Libro 96 Figuras Material: madera, imán medidas: 22 x 18 cm Cantidad: 1set</t>
  </si>
  <si>
    <t>Cubo Para Bebes Madera Didcatico Multifuncional MontessoriMateriales: Madera Largo x Ancho x Altura: 24 cm x 24 cm x 24 cm</t>
  </si>
  <si>
    <t>Pinceles para acuarela</t>
  </si>
  <si>
    <t xml:space="preserve">Marcador Permanente Negro Sharpie Punta Cincel Caja X 12
</t>
  </si>
  <si>
    <t>Set Pincel Sintético X 10 Uds Oleo Acrílico Acuarela Pintura</t>
  </si>
  <si>
    <t>Borradores para tableros blancos</t>
  </si>
  <si>
    <t>Juegos educativos</t>
  </si>
  <si>
    <t>Juegos de composición de palabras</t>
  </si>
  <si>
    <t xml:space="preserve">42272301
</t>
  </si>
  <si>
    <t>Agua estéril ampolla x 5 ml</t>
  </si>
  <si>
    <t>Agua Estéril para inyección ampolla x 5 ml.  Fecha de vencimiento mínimo 3 años. Caja x 100 unidades</t>
  </si>
  <si>
    <t>Agua estéril. Vial x 10 ml</t>
  </si>
  <si>
    <t>Agua Estéril para inyección vial x 10 ml.  Fecha de vencimiento mínimo 3 años. Caja x 40 unidades</t>
  </si>
  <si>
    <t>Aguja hipodérmica desechable No. 18G</t>
  </si>
  <si>
    <t>Aguja hipodérmica desechable No. 18G. Empaque individual,  Estéril, Atoxico, Apirógenos, hipoalergénico. Fecha de vencimiento mínimo 3 años. Caja x 100 unidades</t>
  </si>
  <si>
    <t>Aguja hipodérmica desechable No. 19G</t>
  </si>
  <si>
    <t>Aguja hipodérmica desechable No. 19G. Empaque individual, Estéril, Atoxico, Apirógenos, hipoalergénico. Fecha de vencimiento mínimo 2 años. Caja x 100 unidades</t>
  </si>
  <si>
    <t>Aguja hipodérmica desechable No. 20G</t>
  </si>
  <si>
    <t>Aguja hipodérmica desechable No.20G. Empaque individual, Estéril, Atoxico, Apirógenos, hipoalergénico. Fecha de vencimiento mínimo 2 años. Caja x 100 unidades</t>
  </si>
  <si>
    <t>Aguja hipodérmica desechable No. 21G</t>
  </si>
  <si>
    <t>Aguja hipodérmica desechable No. 21G. Empaque individual, Estéril, Atoxico, Apirógenos, hipoalergénico. Fecha de vencimiento mínimo 2 años. Caja x 100 unidades</t>
  </si>
  <si>
    <t xml:space="preserve">Aguja hipodermica desechable  Calibre 22 G x 11/2" </t>
  </si>
  <si>
    <t>Aguja hipodermica desechable  Calibre 22 G x 11/2" Empaque individual, Estéril, Atoxico, Apirógenos, hipoalergénico. Fecha de vencimiento mínimo 2 años. Numero de lote. Caja x 100 unidades</t>
  </si>
  <si>
    <t xml:space="preserve">Aguja hipodermica desechable  Calibre 22 G x 11/4” </t>
  </si>
  <si>
    <t>Aguja hipodermica desechable  Calibre 22 G x 11/4” Empaque individual, Estéril, Atoxico, Apirógenos, hipoalergénico. Fecha de vencimiento mínimo 2 años. Caja x 100 unidades</t>
  </si>
  <si>
    <t>Aguja hipodérmica desechable No. 23G</t>
  </si>
  <si>
    <t>Aguja hipodérmica desechable No. 23G. Empaque individual, Estéril, Atoxico, Apirógenos, hipoalergénico. Fecha de vencimiento mínimo 2 años. Caja x 100 unidades</t>
  </si>
  <si>
    <t>Aguja hipodérmica desechable No. 24G</t>
  </si>
  <si>
    <t>Aguja hipodérmica desechable No. 24G. Empaque individual, Estéril, Atoxico, Apirógenos, hipoalergénico. Fecha de vencimiento mínimo 2 años. Caja x 100 unidades</t>
  </si>
  <si>
    <t>Aguja hipodérmica desechable No. 26G</t>
  </si>
  <si>
    <t>Aguja hipodérmica desechable No. 26G. Empaque individual, Estéril, Atoxico, Apirógenos, hipoalergénico. Fecha de vencimiento mínimo 2 años. Caja x 100 unidades</t>
  </si>
  <si>
    <t>Aguja hipodérmica desechable No. 27G</t>
  </si>
  <si>
    <t>Aguja para pluma de insulina universales  31G x  6mm</t>
  </si>
  <si>
    <t xml:space="preserve"> Agujas para plumas de insulina 5mm, calibre 31G, extrafina, desechable. Esteril, hipoalergenico, fecha de vencimiento. Numero de lote. Caja x 100 unidades</t>
  </si>
  <si>
    <t>Aguja para extracción de muestras sanguíneas con sistema al vacío. Toma múltiple. Sistema de seguridad. Broche de seguridad No. 21G x 1 1/2</t>
  </si>
  <si>
    <t>Aguja para extracción de muestras sanguíneas con sistema al vacío. Toma múltiple. Sistema de seguridad. Broche de seguridad No. 21G. Caja x 100 unidades</t>
  </si>
  <si>
    <t>Aguja para extracción de muestras sanguíneas con sistema al vacío. Toma múltiple. Sistema de seguridad. Broche de seguridad No. 22G x 1 1/2</t>
  </si>
  <si>
    <t>Aguja para extraccion de muestras sanguineas con sistema al vacio. Toma multiple. Sistema de seguridad. Broche de seguridad No. 22G. Caja x 100 unidades</t>
  </si>
  <si>
    <t>Aguja para extracción de muestras sanguíneas con sistema al vacío. Toma múltiple. Sistema de seguridad. Broche de seguridad No. 23G</t>
  </si>
  <si>
    <t>Aguja para extraccion de muestras sanguineas con sistema al vacio. Toma multiple. Sistema de seguridad. Broche de seguridad No. 23G. Caja x 100 unidades</t>
  </si>
  <si>
    <t xml:space="preserve">Apósito  estéril  transparente Estéril, semipermeable (impermeable al agua y a las bacterias, transpirable al aire) Dimensiones: 8.5x7cm </t>
  </si>
  <si>
    <t>Apósito  estéril  transparente ranurado con marco de aplicación y  tirillas de soporte. Apósito transparente de film de poliuretano de esquinas redondeadas. Estéril, semipermeable (impermeable al agua y a las bacterias, transpirable al aire) y resistente a roturas. En sobres individuales.  Dimensiones: 8.5x7cm. Caja x 50 unidades</t>
  </si>
  <si>
    <t>Apósito de hidrofibra de hidrocoloide, estéril, blanco, compuesto por fibras de hidrocoloides carboximetilcelulosa sódica</t>
  </si>
  <si>
    <t>Apósito estéril, compuesto por una capa interna con 3 hidrocoloides (gelatina, pectina y carboximetilcelulosa sódica), poliisobutileno y polímeros elastoméricos adicionados a la fórmula para control y formación de gel. Vendaje adhesivo estéril, hidrocoloide con gel de control de la fórmula. Hidrocoloides (carboximetilcelulosa sódica, pectina y gelatina) con capacidad de contener el exudado para formar un gel cohesivo y en esta hay una capa de espuma de poliuretano. 10 cm x 10 cm. Caja x 5 unidades</t>
  </si>
  <si>
    <t>Apósito adhesivo de un sustrato de poliéster blanco no tejido, Cintas Adhesivas médicas y Quirúrgicas y productos relacionados para el uso en especialidades,rollo</t>
  </si>
  <si>
    <t xml:space="preserve">Aposito Estéril 10 x 7,5  cms. Vendajes de Gasa. Empaque individual. </t>
  </si>
  <si>
    <t xml:space="preserve">Apósito  10 x 10 cm. Estéril. Apósito de gasa hidrófila, 100% algodón. Formadas por tejido rectilíneo, 400 cm2 de superficie, 20 hilos por cm2., plegada en 8 capas, que le confiere alta absorción. Suaves, adaptables y con elevada capacidad de arrastre, que facilita la cura y la limpieza de la herida. </t>
  </si>
  <si>
    <t xml:space="preserve">Apósito estéril 20 x 40 cms. Vendajes de Gasa. Empaque individual. </t>
  </si>
  <si>
    <t>Aposito  20 x 40 cm. Esteril. Apósito de gasa hidrófila, 100% algodón. 20 hilos por cm2., plegada en 8 capas, que le confiere alta absorción.</t>
  </si>
  <si>
    <t xml:space="preserve">Aposito Esteril 30 x 20 cms. Empaque individual. </t>
  </si>
  <si>
    <t xml:space="preserve">Aposito  30 x 20 cm. Estéril. Apósito de gasa hidrófila, 100% algodón. Formadas por tejido rectilíneo,  20 hilos por cm2., plegada en 8 capas, que le confiere alta absorción. Suaves, adaptables y con elevada capacidad de arrastre, que facilita la cura y la limpieza de la herida. </t>
  </si>
  <si>
    <t>Bajalenguas desechable</t>
  </si>
  <si>
    <t>Barrera para colostomia con dimension de 45mm</t>
  </si>
  <si>
    <t>Barrera para Colostomia 45 mm. Barrera con protector cutáneo elaborado a  base de hidrocoloides suspendidos en una pelicula de polietileno. Kits de Barrera de Piel o Cuidado Protector para Ostomia. Caja x 5 unidades</t>
  </si>
  <si>
    <t>Barrera para colostomia con dimension de 57mm</t>
  </si>
  <si>
    <t>Barrera para Colostomia 57 mm. Barrera con protector cutáneo elaborado a  base de hidrocoloides suspendidos en una pelicula de polietileno. Kits de Barrera de Piel o Cuidado Protector para Ostomia. Caja x 5 unidades</t>
  </si>
  <si>
    <t>Barrera para colostomia con dimension de 70mm - Moldeable</t>
  </si>
  <si>
    <t>Barrera para Colostomia 70 mm. Barrera con protector cutáneo elaborado a  base de hidrocoloides suspendidos en una pelicula de polietileno. Kits de Barrera de Piel o Cuidado Protector para Ostomia. Caja x 5 unidades</t>
  </si>
  <si>
    <t>Bolsa para nutrición enteral, Nutriflo x 1500 cc</t>
  </si>
  <si>
    <t>Bolsa para Nutrición Enteral.NUTRIFLO 1.5 LT. Cámara de goteo: Cloruro de polivinilo. Marco llave rodillo: Polietileno de alta densidad. Adaptador de aguja: Polimetil metacrilato (Acrílico). Funda protectora: Cloruro de polivinilo. Tubo: Cloruro de polivinilo. Fecha de vencimiento. Registro invima.</t>
  </si>
  <si>
    <t>Bolsa para colostomía adaptable a barrera de 45mm</t>
  </si>
  <si>
    <t>Bolsa para Colostomia 45mm. Bolsa drenable para colostomía/ileostomía, para ensamble con placa SUR-FIT PLUS. Elaborada con dos películas plásticas a prueba de olor y sonido (Acetato de vinil etileno y Cloruro de polivinilideno) y comfort panel. Caja x 5 Unidades</t>
  </si>
  <si>
    <t>Bolsa para colostomía adaptable a barrera de 57mm</t>
  </si>
  <si>
    <t>Bolsa para Colostomia 57mm. Bolsa drenable para colostomía/ileostomía, para ensamble con placa SUR-FIT PLUS. Elaborada con dos películas plásticas a prueba de olor y sonido (Acetato de vinil etileno y Cloruro de polivinilideno) y comfort panel. Caja x 5 Unidades</t>
  </si>
  <si>
    <t>Bolsa para colostomía adaptable a barrera de 70 mm</t>
  </si>
  <si>
    <t>Bolsa para Colostomia 70 mm. Bolsa drenable para colostomía/ileostomía, para ensamble con placa SUR-FIT PLUS. Elaborada con dos películas plásticas a prueba de olor y sonido (Acetato de vinil etileno y Cloruro de polivinilideno) y comfort panel. Caja x 5 Unidades</t>
  </si>
  <si>
    <t>Bolsa Gris para residuos</t>
  </si>
  <si>
    <t>BOLSA  GRIS PARA PAPELERA DE 20 LTS 65cm x 90 cm. Calibre mínimo de 1.6 milesimas de pulgada. Paquete x 50 unidades</t>
  </si>
  <si>
    <t>Bolsa Roja para residuos</t>
  </si>
  <si>
    <t>Bolsa Roja para Residuos. Bolsas biodegradables. BOLSA ROJA PARA PAPELERA DE 20 LTS 65cm x 90 cm Calibre mínimo de 1.6 milesimas de pulgada. Paquete x 100 unidades</t>
  </si>
  <si>
    <t>Bolsa Verde  para residuos</t>
  </si>
  <si>
    <t xml:space="preserve">Bolsa Valvula Mascarilla - BVM  Adulto </t>
  </si>
  <si>
    <t xml:space="preserve">Bolsa Valvula Mascarilla - BVM Pediatrico  </t>
  </si>
  <si>
    <t>RESUCITADOR-MANUAL O BOLSA-AUTOINFLABLE:Ambu Resucitador Silicona Oval, pediátrico, peso corporal de 10-30 kg (1 - 10 años). Volumen 635 ml. Dimensiones (largo x diámetro) 245 mm x 99 mm (9.65 pulg. x 3.9 pulg.) no contiene látex. La bolsa está hecha de silicona. Conector del paciente:  Exterior 22 mm (ISO)  Interior 15 mm ( ISO). REUTILIZABLE</t>
  </si>
  <si>
    <t>Caja coprológica</t>
  </si>
  <si>
    <t>Canula Nasal Adulto para uso médico</t>
  </si>
  <si>
    <t>Cánula de oxígeno compuesta de aspirador nasal, tubo conductor, tubo ramificado, conector, 3 canales conectores y un gancho. Hecho en PVC, con dos orificios nasales anatómicos. No tóxico de alta duración, transparente, elástico y suave para la comodidad del paciente. Tubo de 210 cm de largo, que asegura una fácil conexión de la máscara al tubo de oxígeno. De 0 - 3 lit / min eficiente y hasta 5 lit/min.</t>
  </si>
  <si>
    <t>Canula Nasal pediátrico para uso médico</t>
  </si>
  <si>
    <t>Canula Nasal neonato para uso médico</t>
  </si>
  <si>
    <t>Careta facial</t>
  </si>
  <si>
    <t>Careta acrílica Bioseguridad policarbonato. Altura 18 cm. Ancho 34 cm. Espesor 3 mm. visor protector de uso personal, color transparente. Lavar a mano con agua y jabón, secar el visor con trapo suave o microfibra. buena visibilidad, reutilizable, compatible con tapabocas abatibles, talla única. Peso 202 gr.</t>
  </si>
  <si>
    <t xml:space="preserve">Catéter intravenoso periférico calibre 16 con sistema de seguridad </t>
  </si>
  <si>
    <t>cánula de poliuretano, aguja con bisel trifecetado, lineas radioopacas, cámara transparente.  Desechable, fecha de vencimiento. Numero de lote. Caja x 50</t>
  </si>
  <si>
    <t xml:space="preserve">Catéter intravenoso periférico calibre 18 con sistema de seguridad </t>
  </si>
  <si>
    <t xml:space="preserve">Catéter intravenoso periférico calibre 20 con sistema de seguridad </t>
  </si>
  <si>
    <t xml:space="preserve">Catéter intravenoso periférico calibre 22 con sistema de seguridad </t>
  </si>
  <si>
    <t>Catéter intravenoso periférico calibre 24 con sistema de seguridad</t>
  </si>
  <si>
    <t xml:space="preserve">Cateter para extension de anestesia.   R 33 ADULTO.  Longitud  152 cm  Vol 1.0 ml.  </t>
  </si>
  <si>
    <t>Composición: PVC, ABS, Polietileno de baja densidad, poliéster. Empaque individual en peel pouch. Desechable, fecha de vencimiento. Numero de lote</t>
  </si>
  <si>
    <t>Cateter para extension de anestesia.  R-24 PEDIATRICO.  Longitud 81.2 cm  Vol 4.2 ml</t>
  </si>
  <si>
    <t>Cateter vesical- Sonda Foley 12 french. 3 vias</t>
  </si>
  <si>
    <t>Sonda Foley - látex Sonda Foley 12 french. 3 vias registro INVIMA. Desechable. Fecha de vencimiento. Numero de lote.</t>
  </si>
  <si>
    <t>Cateter vesical -Sonda Foley 14 french. 2 vias</t>
  </si>
  <si>
    <t>Sonda Foley - látex Sonda Foley 14 french. 2 vias. registro INVIMA. Desechable. Fecha de vencimiento. Numero de lote.</t>
  </si>
  <si>
    <t>Cateter vesical- Sonda Foley 14 french.  3 vias</t>
  </si>
  <si>
    <t>Sonda Foley - látex Sonda Foley 14 french.  3 vias. registro INVIMA. Desechable. Fecha de vencimiento. Numero de lote.</t>
  </si>
  <si>
    <t>Cateter vesical- Sonda Foley 16 french. 2 vias</t>
  </si>
  <si>
    <t>Sonda Foley - látex Sonda Foley 16 french. 2 vias. registro INVIMA. Desechable. Fecha de vencimiento. Numero de lote.</t>
  </si>
  <si>
    <t>Cateter vesical- Sonda Foley 18 french. 2 vias</t>
  </si>
  <si>
    <t>Sonda Foley - látex  Sonda Foley 18 french. 2 vias. registro INVIMA. Desechable. Fecha de vencimiento. Numero de lote.</t>
  </si>
  <si>
    <t>Cateter vesical - Sonda Foley 18 french. 3 vias</t>
  </si>
  <si>
    <t>Sonda Foley - látex Sonda Foley 18 french. 3 vias. registro INVIMA. Desechable. Fecha de vencimiento. Numero de lote.</t>
  </si>
  <si>
    <t>Cateter vesical-  Sonda Foley 20 french. 2 vias</t>
  </si>
  <si>
    <t>Sonda Foley - látex Sonda Foley 20 french. 2 vias. registro INVIMA. Desechable. Fecha de vencimiento. Numero de lote.</t>
  </si>
  <si>
    <t>Sonda Foley - látex Sonda Foley 20 french. 3 vias. registro INVIMA. Desechable. Fecha de vencimiento. Numero de lote.</t>
  </si>
  <si>
    <t>Cateter vesical- Sonda Foley 22 french.  2 vias</t>
  </si>
  <si>
    <t>Sonda Foley - látex Sonda Foley 22 french.  2 vias. registro INVIMA. Desechable. Fecha de vencimiento. Numero de lote.</t>
  </si>
  <si>
    <t>Sonda Foley - látex Sonda Foley 22 french. 3 vias. registro INVIMA. Desechable. Fecha de vencimiento. Numero de lote.</t>
  </si>
  <si>
    <t>Cateter vesical - Sonda NELATON 8 french</t>
  </si>
  <si>
    <t xml:space="preserve">Dispositivo medico= tubo suave fabricado con látex de uso a corto plazo utilizado para el drenaje de orina de la vejiga.  No tiene balón en la punta, por tanto, no puede permanecer insertado en la vejiga. Sonda Nelaton 8 french - 220 mm Estériles. Desechables.Para drenaje urinario de una sola entrada. Empaque individual Blíster con una cara de película y otra de papel sellada herméticamente. Fecha de vencimiento. </t>
  </si>
  <si>
    <t>Cateter vesical - Sonda NELATON 10 french</t>
  </si>
  <si>
    <t xml:space="preserve">Dispositivo medico= tubo suave fabricado con látex de uso a corto plazo utilizado para el drenaje de orina de la vejiga.  No tiene balón en la punta, por tanto, no puede permanecer insertado en la vejiga. Sonda Nelaton 10 french - 220 mm Estériles. Desechables.Para drenaje urinario de una sola entrada. Empaque individual Blíster con una cara de película y otra de papel sellada herméticamente. Fecha de vencimiento. </t>
  </si>
  <si>
    <t>Cateter vesical - Sonda NELATON 12 french</t>
  </si>
  <si>
    <t xml:space="preserve">Dispositivo medico= tubo suave fabricado con látex de uso a corto plazo utilizado para el drenaje de orina de la vejiga.  No tiene balón en la punta, por tanto, no puede permanecer insertado en la vejiga. Sonda Nelaton 12 french - 381 mm Estériles. Desechables.Para drenaje urinario de una sola entrada. Empaque individual Blíster con una cara de película y otra de papel sellada herméticamente. Fecha de vencimiento. </t>
  </si>
  <si>
    <t>Cateter vesical - Sonda NELATON 16 french</t>
  </si>
  <si>
    <t xml:space="preserve">Dispositivo medico= tubo suave fabricado con látex de uso a corto plazo utilizado para el drenaje de orina de la vejiga.  No tiene balón en la punta, por tanto, no puede permanecer insertado en la vejiga. Sonda Nelaton 16 french - 381 mm Estériles. Desechables.Para drenaje urinario de una sola entrada. Empaque individual Blíster con una cara de película y otra de papel sellada herméticamente. Fecha de vencimiento. </t>
  </si>
  <si>
    <t>Cateter vesical - Sonda NELATON 20 french</t>
  </si>
  <si>
    <t xml:space="preserve">Dispositivo medico= tubo suave fabricado con látex de uso a corto plazo utilizado para el drenaje de orina de la vejiga.  No tiene balón en la punta, por tanto, no puede permanecer insertado en la vejiga. Sonda Nelaton 20 french - 381 mm Estériles. Desechables.Para drenaje urinario de una sola entrada. Empaque individual Blíster con una cara de película y otra de papel sellada herméticamente. Fecha de vencimiento. </t>
  </si>
  <si>
    <t>Cateter vesical - Sonda NELATON 24 french</t>
  </si>
  <si>
    <t xml:space="preserve">Dispositivo medico= tubo suave fabricado con látex de uso a corto plazo utilizado para el drenaje de orina de la vejiga.  No tiene balón en la punta, por tanto, no puede permanecer insertado en la vejiga. Sonda Nelaton 24 french - 381 mm Estériles. Desechables.Para drenaje urinario de una sola entrada. Empaque individual Blíster con una cara de película y otra de papel sellada herméticamente. Fecha de vencimiento. </t>
  </si>
  <si>
    <t>Equipo  Macrogotero, con camara de goteo flexible transparente, con controlador de flujo. Con conector en “Y” para uso quirúrgico, de 10 gotas por minuto.</t>
  </si>
  <si>
    <t xml:space="preserve">Composición: PVC,ABS,polietileno de baja densidad, polipropileno, caucho làtex, acrìlico, policarbonato. 
</t>
  </si>
  <si>
    <t>Equipo  Macrogotero, con camara de goteo flexible transparente, con controlador de flujo. Con conector en “Y” para uso quirúrgico, de 20 gotas por minuto.</t>
  </si>
  <si>
    <t xml:space="preserve">Equipo  Microgotero, con camara de goteo flexible transparente, con controlador de flujo. Con conector en “Y” para uso quirúrgico, de 60 gotas por minuto. </t>
  </si>
  <si>
    <t>Equipo para transfusion de sangre y hemoderivados</t>
  </si>
  <si>
    <t>Descartable, estéril en superficies internas y aéreas bajo protectores Atóxicos, libre de pirógenos, componente de plástico grado médico Cámara de goteo flexible y transparente con filtro para coágulos Válvula de cierre Tubo transparente flexible y atoxico Esterilización: Eto, óxido de etileno</t>
  </si>
  <si>
    <t>Equipo Ventury Adulto</t>
  </si>
  <si>
    <t>Máscara elongada con clip ajustable a la nariz y banda elástica ajustable libre de látex, de uso unipersonal, desechable, manguera corrugada corta y línea de oxigeno universal de 213 cms. Sistema para administración de oxígeno con diales codificados por color, entrega oxígeno con fracción inspirada de oxigeno de 24%, 28%, 31%, 35%, 40% y 50%. ESTERIL</t>
  </si>
  <si>
    <t>Equipo Ventury pediátrico</t>
  </si>
  <si>
    <t xml:space="preserve">Esparadrapo de tela tipo hospitalario. Tubo x 5 unidades surtidas (1 rollo de 1", 2 rollos de 2", 1 rollo de 3", 1 rollo de 4") 
</t>
  </si>
  <si>
    <t>Esparadrapo Micropore 2,5 cm x 9 mt</t>
  </si>
  <si>
    <t>Cinta médica de rayón no tejida, microporosa, libre de látex e hipoalergénica que es suave con la piel del paciente aunque, se adhiere bien especialmente, en piel húmeda y en aplicaciones prolongadas Color piel. Caja  x 12</t>
  </si>
  <si>
    <t>Esparadrapo Micropore  5 cm x 9.2 mt</t>
  </si>
  <si>
    <t>Cinta médica de rayón no tejida, microporosa, libre de látex e hipoalergénica que es suave con la piel del paciente aunque, se adhiere bien especialmente, en piel húmeda y en aplicaciones prolongadas.Caja  x 6</t>
  </si>
  <si>
    <t xml:space="preserve">Esparadrapo plástico micro perforado hipoalergénico. 2,5 cm x 9 mt </t>
  </si>
  <si>
    <t>Cinta Quirúrgica perforada de polietileno, no oclusiva y adhesivo hipoalergénico de acrilato, color blanco. Caja  x 12</t>
  </si>
  <si>
    <t>Recipiente Recolector de Orina</t>
  </si>
  <si>
    <t>Funda Hospitalaria</t>
  </si>
  <si>
    <t>Gasa Esteril  Precortada.</t>
  </si>
  <si>
    <t xml:space="preserve">Glucometro </t>
  </si>
  <si>
    <t>Glutaraldehido al 2% solucion desinfectante</t>
  </si>
  <si>
    <t xml:space="preserve">Recipiente  para desechos  cortopunzantes 2,8 lt </t>
  </si>
  <si>
    <t>Elaborado en Polipropileno de alta densidad que no contenga PVC, de paredes rígidas, color rojo. Calibre de las paredes 1.2 mm. Soportado por la ficha técnica del fabricante</t>
  </si>
  <si>
    <t xml:space="preserve">Recipiente  para desechos  cortopunzantes 1,5 lt </t>
  </si>
  <si>
    <t xml:space="preserve">Recipiente  para desechos  cortopunzantes 0,6 lt </t>
  </si>
  <si>
    <t>Humidificador de oxigeno tapa azul</t>
  </si>
  <si>
    <t>Botella en polipropileno, capacidad maxima 380 ml, indicador de nivel máximo y mínimo. Conexiones de salida universales, válvula de seguridad de presion</t>
  </si>
  <si>
    <t>Humidificador de oxígeno  tapa café</t>
  </si>
  <si>
    <t>Humidificador de oxigeno tapa verde</t>
  </si>
  <si>
    <t>Incentivo Respiratorio - espirómetro - de tres esferas</t>
  </si>
  <si>
    <t>Dispositivo que permite estimular al paciente para realizar una inspiración o expiración máxima sostenida. Uso único, no reutilizable. Contenido: Boquilla, Cámaras de aire, Balón de Estimulo y Manguera Flexible.</t>
  </si>
  <si>
    <t>Inhalocamara con válvula, mascarilla  adulto</t>
  </si>
  <si>
    <t>Mascara elaborada en PVC atóxico grado medio. Libre de Látex. Desmontable para facilitar su limpieza. Desarmable en tres partes para facilitar su limpieza. Mascara ergonómica, suave y flexible, adaptable a la cara del paciente. Capacidad de 500ml. Válvula unidireccional de flujo (opcional). Dispositivo médico para la óptima dosificación de medicamentos en aerosol (mediante inhalación). Uso de un solo paciente. Dimensiones sin mascara: 20Cm Largo x 24 Cm Diámetro. Dimensiones con mascara: 24Cm Largo. Mascara: 9.5 Cm Diámetro.</t>
  </si>
  <si>
    <t>Inhalocamara con válvula, mascarilla  pediatrica</t>
  </si>
  <si>
    <t xml:space="preserve">Mascara elaborada en PVC atóxico grado medio. Libre de Látex. Desmontable para facilitar su limpieza. Desarmable en tres partes para facilitar su limpieza. Mascara ergonómica, suave y flexible, adaptable a la cara del paciente. Capacidad de 400 ml. Válvula unidireccional de flujo (opcional). Dispositivo médico para la óptima dosificación de medicamentos en aerosol (mediante inhalación). Uso de un solo paciente. </t>
  </si>
  <si>
    <t>Jabon quirurgico - gluconato de clorhexidina al 4%</t>
  </si>
  <si>
    <t>Jeringa de 1 ml  con aguja 30G x 3 mm (1/2")</t>
  </si>
  <si>
    <t>Insulina -color blanca, esteril, atóxica,  empaque individual estéril de fácil apertura con identificación: fecha de caducidad, número de lote. Caja x100</t>
  </si>
  <si>
    <t>Insulina -color blanca, esteril, atóxica,  empaque individual estéril de fácil apertura con identificación: fecha de caducidad, número de lote. caja x 100</t>
  </si>
  <si>
    <t>Jeringa Desechable x 2 cc  con aguja 21G * 1 1/2</t>
  </si>
  <si>
    <t xml:space="preserve">Jeringa Desechable x 3 cc. </t>
  </si>
  <si>
    <t>Jeringa Desechable x 5 cc.  con aguja 21G * 1 1/2</t>
  </si>
  <si>
    <t>Jeringa Desechable x 10 cc.  con aguja 21G * 1 1/2</t>
  </si>
  <si>
    <t>Jeringa Desechable x 20 cc. con aguja 21G * 1 1/2</t>
  </si>
  <si>
    <t>Jeringa Desechable x 50 cc. con aguja 21G * 1 1/2</t>
  </si>
  <si>
    <t>Jeringa punta de cateter de  60 ml</t>
  </si>
  <si>
    <t>Vial de vidrio claro con tapón de caucho para agrafe boca 20. vol 5 ml</t>
  </si>
  <si>
    <t>Vial de vidrio claro con tapón de caucho para agrafe boca 20. vol 5 ml. caja x 30</t>
  </si>
  <si>
    <t>Kit de Férulas de Inmovilización Semirrígidas</t>
  </si>
  <si>
    <t xml:space="preserve">Juego de mínimo cuatro férulas inmovilizadoras maleables para adultos elaboradas en material hipo alérgico, con cierres ajustables en velcro y táctil. Que incluya: • Inmovilizador de mano. • Inmovilizador de pierna. • Inmovilizador de brazo y antebrazo. • Inmovilizador de pie y tobillo. Paquete por cuatro ferula </t>
  </si>
  <si>
    <t>Lancetas para puncion capilar</t>
  </si>
  <si>
    <t>Lidocaina Gel. Tubo</t>
  </si>
  <si>
    <t>Miples</t>
  </si>
  <si>
    <t>Acople para conexión de oxigeno. Plastico.</t>
  </si>
  <si>
    <t>OXIMETRO de pulso portátil</t>
  </si>
  <si>
    <t xml:space="preserve">Pañal Adulto. </t>
  </si>
  <si>
    <t>Pañal recien Nacido</t>
  </si>
  <si>
    <t>Paño Absorbente Desechable - Reutilizable</t>
  </si>
  <si>
    <t>Paño Absorbente Desechable - Reutilizable. Color blanco. Rollo x 80 paños</t>
  </si>
  <si>
    <t>Pasta para Colostomía</t>
  </si>
  <si>
    <t>Pasta para Colostomia. Pasta protectora y niveladora de la piel peri y paraostomal con hidrocoloides. Individual. Tubo x 56.7 gramos</t>
  </si>
  <si>
    <t>Pato Coprologico</t>
  </si>
  <si>
    <t>Pato Orinal</t>
  </si>
  <si>
    <t>Pato Orinal Adulto Plastico - Pisingo Adulto - Plástico - 1000 cc - con tapa rosca</t>
  </si>
  <si>
    <t>Platones Plasticos</t>
  </si>
  <si>
    <t xml:space="preserve">Pluma de insulina desechable rellenada. </t>
  </si>
  <si>
    <t>Pluma de insulina desechable rellenada. Didactica.</t>
  </si>
  <si>
    <t>Mascarilla Rcp Pocket Para Reanimación</t>
  </si>
  <si>
    <t>Mascarilla facial con acolchado de aire (PVC) Tamaño: 13 x 11 x 4 cm. No contiene látex. Peso 110g. Cinta elástica de fijación al rostro. Conector en codo para la entrada de oxígeno (PC) Filtro (PP) Válvula unidireccional (goma siliconada: válvula/entrada de oxígeno), que evita el paso de secreciones corporales del paciente al realizador de la maniobra. Válvula para la conexión de la cánula de oxígeno. Máscara, filtro y válvula unidireccional: 5.2 cm H2O. La máscara puede ser limpiada y reutilizada. La válvula unidireccional puede ser limpiada y reutilizada repetidamente para entrenamientos con maniquís, pero debe ser desechada para pacientes después de un solo uso. El filtro debe ser desechado tras cada uso.</t>
  </si>
  <si>
    <t>Polainas de Proteccion</t>
  </si>
  <si>
    <t>Polvo para Colostomia</t>
  </si>
  <si>
    <t>Polvo para Colostomia. Polvo protector de piel peri y paraostomal con hidrocoloides para la regeneración de la piel. Individual. Frasco x 30 gramos</t>
  </si>
  <si>
    <t xml:space="preserve">Sonda de alimentacion enteral 10 french. Elaborada en poliuretano. </t>
  </si>
  <si>
    <t xml:space="preserve">Sonda de alimentacion enteral 12 french. Elaborada en poliuretano. </t>
  </si>
  <si>
    <t xml:space="preserve">Sonda de alimentacion enteral 14 french. Elaborada en poliuretano. </t>
  </si>
  <si>
    <t xml:space="preserve">Sonda de alimentacion enteral 16 french. Elaborada en poliuretano. </t>
  </si>
  <si>
    <t xml:space="preserve">Sonda de alimentacion enteral 8 french. Elaborada en poliuretano. </t>
  </si>
  <si>
    <t>Sonda de succión calibre 12</t>
  </si>
  <si>
    <t>Sonda de succión calibre 10</t>
  </si>
  <si>
    <t>Sonda de succión calibre 8</t>
  </si>
  <si>
    <t>Tiras reactivas glucosa en sangre Tarro x 50</t>
  </si>
  <si>
    <t>Vendaje elastico 5"</t>
  </si>
  <si>
    <t>Vendaje elastico 6"</t>
  </si>
  <si>
    <t>Bata medica larga, desechable. Manga Larga, amarraderas en la parte posterior 2 a nivel de cuello y 2 a nivel de la cintura en tela sms 35 gramos. Paquete por 20 unidades</t>
  </si>
  <si>
    <t>Compresa</t>
  </si>
  <si>
    <t>Cubeta Plastica</t>
  </si>
  <si>
    <t xml:space="preserve">Cubeta Plastica con Tapa. Transparente. PEAO (Polietileno de alta densidad) 65050 y PEBO (Polietileno de baja densidad) 17070. Un litro de capacidad. </t>
  </si>
  <si>
    <t>Delantal Plastico</t>
  </si>
  <si>
    <t>Delantal plastico desechable. Fabricado en polietileno de baja densidad, adaptable mediante cinta de plástico a la espalda. paquete por 12 unidades</t>
  </si>
  <si>
    <t>Papel kraft</t>
  </si>
  <si>
    <t>Papel Crepado</t>
  </si>
  <si>
    <t>Papel Electrocardiografo</t>
  </si>
  <si>
    <t>Papel Electrocardiografo. Papel termosensible 80mm x 25cm. Rollo</t>
  </si>
  <si>
    <t>Papel termoselladora</t>
  </si>
  <si>
    <t>Paquete general</t>
  </si>
  <si>
    <t>Paquete General para Cirugia. Contiene sabana principal, campos fenestrados, campos auxiliares, fundas para mesas, compresas, batas personal de salud. Esteril y desechable.</t>
  </si>
  <si>
    <t>Perilla de succión</t>
  </si>
  <si>
    <t>Silicona líquida</t>
  </si>
  <si>
    <t>RESUCITADOR-MANUAL O BOLSA-AUTOINFLABLE: Resucitador Silicona Oval, Adulto,  no contiene látex. La bolsa está hecha de silicona.  válvula limitadora de presión, bolsa reservorio de O2 y mascarilla de silicona tamaño 5,  peso corporal desde 30Kg (10 años) Volumen 1475 ml. Dimensiones (largo x diámetro) 291 mm x 128 mm (11.45 pulg. x 5 pulg.) Conector del paciente: Exterior 22 mm (ISO) Interior15 mm ( ISO). REUTILIZABLE.</t>
  </si>
  <si>
    <t>Caja para recolección de muestra de heces fecales, Contiene una espátula. Capacidad: 60 ml. Material: polipropileno original. Tapa rosca ancha. Bolsa x 50 unidades</t>
  </si>
  <si>
    <t>Cánula de poliuretano, aguja con bisel trifecetado, lineas radioopacas, cámara transparente.  Desechable, fecha de vencimiento. Numero de lote. Caja x 50</t>
  </si>
  <si>
    <t>Cánula de poliuretano, aguja con bisel trifecetado, lineas radioopacas, cámara transparente.  Desechable, fecha de vencimiento. Numero de lote. Caja  x 50</t>
  </si>
  <si>
    <t>Bolsa de recolección de orina PEDIATRICA</t>
  </si>
  <si>
    <t>Bolsa para recolección de orina pediátrica, capacidad útil hasta 60cc, libre de patógenos, fabricada en polietileno de baja densidad, impresión serigráfica, área para inscripción de la información del paciente, adhesivo hipoalergénico con baja resistencia al desprendimiento para evitar laceración en la piel del paciente. Bolsa x 50 unidades</t>
  </si>
  <si>
    <t>Antiseptic ogluconato de clorhexidina al 4% por galón</t>
  </si>
  <si>
    <t>Jeringa para insulina -  pibote color naranja esteril, atóxica, empaque individual estéril de fácil apertura con identificación: fecha de caducidad, número de lote.Caja x100</t>
  </si>
  <si>
    <t>Jeringa para insulina -  pibote color naranja esteril, atóxica, empaque individual estéril de fácil apertura con identificación: fecha de caducidad, número de lote. Caja x100</t>
  </si>
  <si>
    <t>Insulina - pibote color naranja esteril, atóxica,  empaque individual estéril de fácil apertura con identificación: fecha de caducidad, número de lote. Caja x100</t>
  </si>
  <si>
    <t>Esteril, atóxica,  empaque individual estéril de fácil apertura con identificación: fecha de caducidad, número de lote. caja x 100</t>
  </si>
  <si>
    <t>Esteril, atóxica,  empaque individual estéril de fácil apertura con identificación: fecha de caducidad, número de lote.caja x 100</t>
  </si>
  <si>
    <t>Empaque individual estéril de fácil apertura con identificación: fecha de caducidad, número de lote. caja x 100</t>
  </si>
  <si>
    <t>Plastico (PVC:CLORURO DE POLIVNILO )grado medico, atoxico, libre de latex, biocompatible, antiadherente. Forma  : transparente de 85cm com un embudo verde  en su parte superior, extremocon cuatro(4) orificio en fora  alterna y marcancion  que indica el nivel de introduccion de la sonda. Desechable. Fecha de venciomiento. Numero de Lote.</t>
  </si>
  <si>
    <t>Plastico (PVC:CLORURO DE POLIVNILO )grado medico, atoxico, libre de latex, biocompatible, antiadherente. Forma  : transparente de 85cm com un embudo verde  en su parte superior, extremocon cuatro(4) orificio en fora  alterna y marcancion  que indica el nivel de introduccion de la sonda Desechable. Fecha de venciomiento. Numero de Lote.</t>
  </si>
  <si>
    <t xml:space="preserve">Vendaje Elastico 5". - Venda Elástica de tejido plano; de algodón con fibras sintéticas. Venda elástica con soporte poroso de poliester con filamentos distensibles de Dacron y adhesivo cohesivo. en forma de cinta plana enrollada sobre sí misma, elaborada de algodón y fibras sintéticas, blanqueadas o crudas.Resistente al agua.
</t>
  </si>
  <si>
    <t xml:space="preserve">Vendaje Elastico 6". - Venda Elástica de tejido plano; de algodón con fibras sintéticas. Venda elástica con soporte poroso de poliester con filamentos distensibles de Dacron y adhesivo cohesivo. en forma de cinta plana enrollada sobre sí misma, elaborada de algodón y fibras sintéticas, blanqueadas o crudas.Resistente al agua.
</t>
  </si>
  <si>
    <t>Polainas. Resortadas corta par con ajuste elástico. Tipo bota con tira de amarre en el extremo superior. Tipo tubo con tira de amarre en el extremo superior e inferior. Productos fabricados en tela SMS. Paquete x 50 pares</t>
  </si>
  <si>
    <t>Serrucho Curvo Podador 12 " Hoja curva para cortes rápidos, fabricada en acero resistente al desgaste. Dientes con traba y triple filo para cortes más rápidos, Mango en madera ergonómico . Unidad</t>
  </si>
  <si>
    <t>Bayetilla blanca medidas 50X60 centimestros, práctico para secar, brillar,limpiar, material algodón, uso institucional. Paquete x 5 unidades</t>
  </si>
  <si>
    <t>Block</t>
  </si>
  <si>
    <t>Pegante en envase* 100 mililitros</t>
  </si>
  <si>
    <t>Memoria usb de 64 Gb puerto 3,0</t>
  </si>
  <si>
    <t>Pincel plano pelo de marta No. 12, paquete x 12 unidades</t>
  </si>
  <si>
    <t>Lápices de colores. Caja por 24 unidades</t>
  </si>
  <si>
    <t>51111605 </t>
  </si>
  <si>
    <t>Bolsa blanca</t>
  </si>
  <si>
    <t>Bolsa negra</t>
  </si>
  <si>
    <t xml:space="preserve">Bolsa verde </t>
  </si>
  <si>
    <t>Bolsa para desechos biológicos</t>
  </si>
  <si>
    <t>Bolsa roja plástico 65 x 90 cm calibre mínimo de 1,6 milésimas de pulgada</t>
  </si>
  <si>
    <t>Caneca plástica roja</t>
  </si>
  <si>
    <t>Caneca plástica con mecanismo de pedal en polipropileno con capacidad para 20 litros roja.</t>
  </si>
  <si>
    <t xml:space="preserve">Caneca plástica verde </t>
  </si>
  <si>
    <t xml:space="preserve">Caneca plástica con mecanismo de pedal en polipropileno con capacidad para 20 litros verde </t>
  </si>
  <si>
    <t>Contenedor de cortopunzantes de 1,5 lt</t>
  </si>
  <si>
    <t>Glutaraldehido al 2%</t>
  </si>
  <si>
    <t>Desinfectante líquido con PH est galon able y preservantes que protegen el corte del instrumental con vida útil de 33 meses, y biodegradable</t>
  </si>
  <si>
    <t xml:space="preserve">Gorros Quirúrgicos Desechables </t>
  </si>
  <si>
    <t>Jabón Líquido antiséptico</t>
  </si>
  <si>
    <t xml:space="preserve">Jabon neutro liquido </t>
  </si>
  <si>
    <t>Oxido de zinc eugenol polvo 454 g</t>
  </si>
  <si>
    <t>Eugenol liquido</t>
  </si>
  <si>
    <t>Eugenol liquido eufar 15 ml</t>
  </si>
  <si>
    <t>Algodón Star Rolls Liso Bolsa x 1000 Rollos</t>
  </si>
  <si>
    <t>Marcador borrable</t>
  </si>
  <si>
    <t xml:space="preserve">Marcadores borrables colores varios, marca reconocida. Caja x 10 Unidades </t>
  </si>
  <si>
    <t>Benzaldina</t>
  </si>
  <si>
    <t>Galon de 4000 ml</t>
  </si>
  <si>
    <t>Bolsas de alginato</t>
  </si>
  <si>
    <t>Bolsa de 453 g</t>
  </si>
  <si>
    <t>Bolsa</t>
  </si>
  <si>
    <t>Yeso tipo III</t>
  </si>
  <si>
    <t>Bolsa de 450 g</t>
  </si>
  <si>
    <t>Barniz de fluor</t>
  </si>
  <si>
    <t>Pasta profilactica</t>
  </si>
  <si>
    <t>Espejo bucal + mango</t>
  </si>
  <si>
    <t>Baberos de uso odontológico X 50 UNID</t>
  </si>
  <si>
    <t>Plástico  65cm x 90 cm Calibre mínimo de 1.6 milesimas de pulgada</t>
  </si>
  <si>
    <t>Frasco x 10 ml Recipiente fabricada en polipropileno para desecho de material cortopunzante, con tapa rosca ancha, capacidad de 1,5 lt y en empaque individual.</t>
  </si>
  <si>
    <t xml:space="preserve">Jabón líquido antiséptico con triclosán y ácido láctico más emoliente natural, biodegradable. Presentacion de  450 ml </t>
  </si>
  <si>
    <t xml:space="preserve">Jabón Líquido para Manos Neutro para limpieza y humectación de las manos en personas de piel sensible o en ambientes en donde no se permiten colorantes ni aromatizantes. Contiene ingredientes bactericidas que ayudan a eliminar rápidamente el 99,9 % de bacterias Gram positivas y Gram negativas (Staphylococcus spp y Pseudomonas spp). Presentacion por 450 ml </t>
  </si>
  <si>
    <t>Oxido de zinc eugenol prodon</t>
  </si>
  <si>
    <t>Toallas de papel reutilizable scott Duramax por 3 rollos 52H</t>
  </si>
  <si>
    <t>Fluor en barniz CLINPRO 3M WHITE VARNISH por 10 MONODOSIS</t>
  </si>
  <si>
    <t>Pasta para PROFILAXIS PROQUIDENT X 60 g</t>
  </si>
  <si>
    <t>Espejo Dental No. 5 con mango Discover</t>
  </si>
  <si>
    <t>Barra agricola 12 libras alto carbono BARRA CAVADORA 1-1/8" 1200 MM X 102 MM, Largo 120 cm Escoplo 102 mm,  Diámetro 1" (25 mm). Inner 3Peso 12 lb. USOS: Agrícola: sembrar y cavar.Construcción: romper y levantar pisos. Unidad</t>
  </si>
  <si>
    <t>Bolsas para vivero de polietileno, resistentes y duraderas, ideales para la siembra y cultivo eficiente de plantas, arbustos y árboles para transplante de material o siembra de vivero de  45x45 cms calibre 5 lateral. Unidad</t>
  </si>
  <si>
    <t>Bolsas para vivero de polietileno, resistentes y duraderas, ideales para la siembra y cultivo eficiente de plantas, arbustos y árboles para transplante de material o siembra de vivero de 28x30 cms calibre 3 fondo. Unidad</t>
  </si>
  <si>
    <t>Bolsas para vivero de polietileno, resistentes y duraderas, ideales para la siembra y cultivo eficiente de plantas, arbustos y árboles para transplante de material o siembra de vivero de 15x25 cm calibre 2 lateral. Unidad</t>
  </si>
  <si>
    <t>Bolsas para vivero de polietileno, resistentes y duraderas, ideales para la siembra y cultivo eficiente de plantas, arbustos y árboles para transplante de material o siembra de vivero de  21x35 cms calibre 3 lateral. Unidad</t>
  </si>
  <si>
    <t>Bolsas para vivero de polietileno, resistentes y duraderas, ideales para la siembra y cultivo eficiente de plantas, arbustos y árboles para transplante de material o siembra de vivero de 4"x8" calibre 1 fondo. Unidad</t>
  </si>
  <si>
    <t>Bolsas para vivero de polietileno, resistentes y duraderas, ideales para la siembra y cultivo eficiente de plantas, arbustos y árboles para transplante de material o siembra de vivero de 6"x8" calibre 2 lateral. Unidad</t>
  </si>
  <si>
    <t>Bolsas para vivero de polietileno, resistentes y duraderas, ideales para la siembra y cultivo eficiente de plantas, arbustos y árboles para transplante de material o siembra de vivero de 6"x10" calibre 1 fondo. Unidad</t>
  </si>
  <si>
    <t>ITEM</t>
  </si>
  <si>
    <t>Prenda que evita el contacto de el protector de almohada con el cuerpo del huesped, ancho por largo: 2.7 cm x 2.4 cm</t>
  </si>
  <si>
    <t>Prenda decorativa para vestir la almohada hecha del mismo material del duvet que cubre la cama, ancho por largo: 2.7 cm x 2.4 cm</t>
  </si>
  <si>
    <t>100% algodón, Hotelera. Tamaño 50x70cm</t>
  </si>
  <si>
    <t>100% algodón, Hotelera. Tamaño 70x140cm</t>
  </si>
  <si>
    <t>Suplementos vitamínicos</t>
  </si>
  <si>
    <t>Desinfectantes de superficies para uso médico</t>
  </si>
  <si>
    <t xml:space="preserve">Termometro infrarojo </t>
  </si>
  <si>
    <t>Termómetro infrarojo Rango de -50 a 750° C con forma de pistola y emisividad 0.95. Resolución Spot Ratio 16:1. Con pilas de 9V.</t>
  </si>
  <si>
    <t xml:space="preserve">Caja  </t>
  </si>
  <si>
    <t>Antiestrés en polvo soluble compuesto de vitamina A 500.000 ui, vitamina D 50.000 ui, vitamina K3 500 ui, vitamina K (menadiona) 300 mg, vitamina C 2.000 mg, vitamina B2 (riboflavina) 200 mg, vitamina B12, (cianocobalamina) 500 mcg. cloruro de sodio 1.800 mcg, cloruro de potasio 1.900 mcg, excipientes c.s.p. 100 g. fecha de vencimiento: mínimo 12 meses posterior a su entrega. Presentación Sobre x 100 g</t>
  </si>
  <si>
    <t>Desinfectante y antiséptico a base de Amonio Cuaternario y Glutaraldehido, por galón (4 litros)</t>
  </si>
  <si>
    <t>Tinta para marcador recargable colores surtidos de 30 ml</t>
  </si>
  <si>
    <t>Tinta para marcador borrable</t>
  </si>
  <si>
    <t>Marcador punta fina permanente Colores Surtidos</t>
  </si>
  <si>
    <t>Marcador punta fina</t>
  </si>
  <si>
    <t>Regla metálica de 50 centímentros por Unidad</t>
  </si>
  <si>
    <t>Papel tamaño carta</t>
  </si>
  <si>
    <t>Papel bond oficio</t>
  </si>
  <si>
    <t>Papel tamaño oficio para impresión gramaje 75 grm</t>
  </si>
  <si>
    <t>Lápices de colores. Caja por 72 unidades</t>
  </si>
  <si>
    <t>Cal agricola - Fertilizante de calcio</t>
  </si>
  <si>
    <t>Libros de literatura infantil</t>
  </si>
  <si>
    <t>Sabana lenceria hospitalaria</t>
  </si>
  <si>
    <t>Papel blanco multipropósito elaborado 100% con pulpa virgen de caña de azúcar, 21,6 x 27,9 cm, (8,5x11") 75 grs. Resma por 500 unidades</t>
  </si>
  <si>
    <t xml:space="preserve">Cinta Enmascarar. Material: Adhesivo. Dimensiones: 48mm x 40m </t>
  </si>
  <si>
    <t>Pegante en barra</t>
  </si>
  <si>
    <t>Caja para archivo tipo troquelada Referencia X 200 en cartón corrugado con agarraderas laterales y tapa integrada calibre 720 , tamaño: alto 27  centimetros, ancho 20 centimetros, largo 405 centimetros, rotulada, sistema doble ventilación. Paquete por 10 unidades desarmada</t>
  </si>
  <si>
    <t>Hisopos de madera con algodón de 15 centimetros envasados por paquete por 100 Unidades</t>
  </si>
  <si>
    <t>Guantes de látex</t>
  </si>
  <si>
    <t>Gaza esteril paquete por 100 und</t>
  </si>
  <si>
    <t>Borrador de nata blanco, pz20 por caja por 20 unidades</t>
  </si>
  <si>
    <t>Cosedora Grapadora Metálica De Pinza Alicate Calidad Superior</t>
  </si>
  <si>
    <t>Papel seda estampado x 10 unidades</t>
  </si>
  <si>
    <t>Ganchos para cosedora o grapadora semiindustrial, especiales para trabajo pesado hasta 120 hojas. Kit contiene 4 cajas con grapas por 1000 unidades, medidas 1/4; 5/16; 3/8</t>
  </si>
  <si>
    <t>Par</t>
  </si>
  <si>
    <t>Papel bond 75 gramos color blanco, medidas 70 centimetros x 100 centimetros. Unidad</t>
  </si>
  <si>
    <t>Marcador permanente colores  Negro, rojo, azul, verde.  Caja por 10 Unidades</t>
  </si>
  <si>
    <t>Cartulina multicolor por 1/8 paquete x 20 unidades</t>
  </si>
  <si>
    <t>Foamy por 1/8 en diferentes colores por 10 unidades</t>
  </si>
  <si>
    <t xml:space="preserve">Set de cosedor de oficina estándar, ganchos + sacaganchos. Metálica, Con revestimiento Plástico. Ergonomica.                                                                                                </t>
  </si>
  <si>
    <t>Papel Periodico, Pliego de 70 x 100 cms</t>
  </si>
  <si>
    <t>Papel kraft por 90x100 cm ancho por 100 mts</t>
  </si>
  <si>
    <t>Tinta para marcador borrable gotero  de 30 ml, colores azul, negro, rojo y verde. Caja por 4 unidades</t>
  </si>
  <si>
    <t>Foamy por pliego en diferentes colores por 10 unidades</t>
  </si>
  <si>
    <t>Cinta transparente Adhesiva angosta transparente estándar 24mm x 40 mts delgada</t>
  </si>
  <si>
    <t>Tijera Punta Roma Acero Inoxidable</t>
  </si>
  <si>
    <t>Tijeras multiuso 7" mango plástico en acero inoxidable. Unidad</t>
  </si>
  <si>
    <t>Block  Bond carta cuadriculado por 80 hojas</t>
  </si>
  <si>
    <t>Brocha plana 1,5 pulgadas mango corto en madera, 100% sintético. Juego por 3 unidades</t>
  </si>
  <si>
    <t>Caja para archivo tipo troquelada Referencia X 100 en cartón corrugado con agarraderas laterales y tapa integrada calibre 720 , tamaño: alto 27  centimetros, ancho 20 centimetros, largo 405 centimetros, rotulada, sistema doble ventilación. Paquete por 10 unidades desarmada</t>
  </si>
  <si>
    <t>Cinta de tela adhesiva, superficie rotulable, para refuerzo y reparación de lomos y cubiertas, material lino libre de ácido, teñido con colores naturales , grosor 20mm. Rollo por 50 metros</t>
  </si>
  <si>
    <t>Cinta falla para archivos de 16mm. Rollo por 100 metros</t>
  </si>
  <si>
    <t>Carton corrugado Rollo por 25 metros cuadrados</t>
  </si>
  <si>
    <t>Formas de carton corrugado</t>
  </si>
  <si>
    <t>Carton corrugado en diferentes colores 70x100 cm pliego</t>
  </si>
  <si>
    <t>Cinta doble Cara Extra Fuerte Vhb Trasparente Rollo 19mmx5m</t>
  </si>
  <si>
    <t>Crayola Marcadores Lavables Super Tips por 20 unidades</t>
  </si>
  <si>
    <t>Juego Interactivo Tarjetas Didácticas Lectura Escritura Niño Tamaño: 37 x 28 x 5cm cada pzs Marca Clementoni. Editorial Education. Nombre del juego de mesa Lectura Escritura. Edición Educación</t>
  </si>
  <si>
    <t xml:space="preserve">Papel seda surtido - 50 x 70 cm por 50 unidades </t>
  </si>
  <si>
    <t>Papeles colores multiusos x 50 unidades de 1/8 fluorescentes grafitonos</t>
  </si>
  <si>
    <t>Pintura de tempera liquida lista para usar Prang botella de 16 onzas colores surtidos</t>
  </si>
  <si>
    <t>Ojos móviles colores variados autoadhesivos aprox 65 pares</t>
  </si>
  <si>
    <t>Kit X6 Títeres De Animales.Títere de mano, Largo: 28 cm. Titeres de mano con diseños suaves en felpa y comodos. Largo: 20 cm</t>
  </si>
  <si>
    <t>Juego</t>
  </si>
  <si>
    <t>Disfraces. Vestido Con Volantes, Falda Tutú Para Adultos color arcoíris. Material: tela de malla; - Talla: talla única.</t>
  </si>
  <si>
    <t>4 Colchonetas Para Jardines Infantiles y Gimnasios 120x60x5</t>
  </si>
  <si>
    <t>Kit De Marcadores Rotuladores, Set Doble Punta Alcohol por 80 unidades con funda</t>
  </si>
  <si>
    <t>Pintura en pasta. Paleta de 12 Colores Para el Cuerpo y la Cara</t>
  </si>
  <si>
    <t>Navaja de Injerto Plegable Para Jardinería Acero Inoxidable. Longitud abierta: 16,2 cm Longitud cerrada: 10 cm</t>
  </si>
  <si>
    <t>Machete de 18" con funda. Unidad</t>
  </si>
  <si>
    <t>Semilla de Ají para clima calido sobre x 20 grs</t>
  </si>
  <si>
    <t>Semillas de Pimenton rojo clima calido por 5 grs con prueba de germinacion no superior a 2 meses a partir de la fecha de entrega clima calido</t>
  </si>
  <si>
    <t>Semillas de Pimenton verde calido por 5 grs con prueba de germinacion no superior a 2 meses a partir de la fecha de entrega clima calido</t>
  </si>
  <si>
    <t>Semillas de Cebollin por 2 grs clima calido a templado con prueba de germinacion no superior a 2 meses a partir de la fecha de entrega</t>
  </si>
  <si>
    <t>Alambre resistente de acero, Calibre #12. Kilo</t>
  </si>
  <si>
    <t xml:space="preserve">Jabón Potásico Insecticida Orgánico pasta Para Disolver Jardín 250g </t>
  </si>
  <si>
    <t>Barra agricola</t>
  </si>
  <si>
    <t>Termohigrometro digital medir temperatura y humedad relativa, reloj y calendario digital todo en uno, el cual tiene una pantalla LCD.Especificaciones: DIMENSIONES (LxAxP cm)10 x 9 x 2.5 cm; PESO (kg) 140 g; COLOR Blanco/negro; MATERIAL ABS Blanco + Negro: TIPO: Ref. HTC-2; FUENTE DE ALIMENTACIÓN 1 pila AAA de 1.5 V. UNIDAD</t>
  </si>
  <si>
    <t>Lupa entomologica 40x Metalica Con Iluminacion con luz blanca</t>
  </si>
  <si>
    <t>Clavo de hierro, delgado y alargado, con punta filosa en forma de diamante utilizado para sujetar dos o más objetos en madera,de 2 pulgadas de largo, denominado puntilla por 400 grs</t>
  </si>
  <si>
    <t>Manguera para conducir agua para riego, elaborada con polietileno de alta resistencia a la presión de riego, de 1/2" de diámetro. Metro</t>
  </si>
  <si>
    <t>Micorrizas: Ingrediente Activo: Glomus Spp  Entrophospora Spp Sclerocystis Spp Scutellospora Spp  Acaulospora Spp Bioestimulante Radicular, Aumenta La Biomasa Total De La Planta Y El Porcentaje De Enraizamiento. Incrementa La Absorción Y Disponibilidad De Nutrientes. Protege La Raíz Del Ataque De Fito patógenos. Concentración: Mínimo 230 Esporas/Gr.Presentación bulto x  50 kilos.</t>
  </si>
  <si>
    <t>Micorrizas arbusculares. Inoculante biológico,  en sustrato solido  (Tierra o suelo) con alto contenido de esporas de hongos micorrizógenos para uso en agricultura. Ingrediente activo: No menor a 50 esporas/gramo de sustrato seco. Kilo</t>
  </si>
  <si>
    <t>Germoplasma vegetal  frutal certificado. Libra</t>
  </si>
  <si>
    <t>Germoplasma vegetal maderable certificado.Libra</t>
  </si>
  <si>
    <t>Palas. Ancho de la cabeza: 6'' (15.2cm), Calibre de la cabeza: 16, Empaque: Atado, Longitud de la cabeza: 14 3/4'' (37.4cm), Longitud del mango: 20'' (50.8cm), Longitud total: 27'' (68.5cm) Peso: 880 g. Unidad</t>
  </si>
  <si>
    <t>Lona</t>
  </si>
  <si>
    <t>Regadera de jardin, metálico entre 5-10 litros de capacidad. Unidad</t>
  </si>
  <si>
    <t>Apósito de un sustrato de poliéster blanco no tejido, revestido con un adhesivo de poliacrilato agradable a la piel. Material blando y flexible se adapta bien al contorno del cuerpo. Permeable al aire y la humedad ayuda a reducir el riesgo de maceración. Rollo 10 cm x 10 mts</t>
  </si>
  <si>
    <t>Bajalenguas desechables, de uso médico, elaborado de madera con borde redondeado, pulido, aséptico, de superficie uniforme, lisa y sin astillas ni perforaciones. Paquete x 20 unidades</t>
  </si>
  <si>
    <t>Bolsa Verde para Residuos. Bolsas biodegradables. BOLSA VERDE PARA PAPELERA DE 20 LTS 65cm x 90 cm. Calibre mínimo de 1.6 milesimas de pulgada. Paquete x 100 unidades</t>
  </si>
  <si>
    <t>Cateter vesical -Sonda Foley 22 french. 3 vias</t>
  </si>
  <si>
    <t>Cateter vesical -Sonda Foley 20 french. 3 vias</t>
  </si>
  <si>
    <t>Esperadrapo de Tela de algodón con soporte en látex. Esparadrapo de tela tipo hospitalario. Tubo x 5 unidades surtidas (1 rollo de 1", 2 rollos de 2", 1 rollo de 3", 1 rollo de 4"). Tubo x 5 rollos</t>
  </si>
  <si>
    <t>Frascos para recolección de orina, recolectores de citoquímicos, recolector desechable para orina,libres de patógenos, tienen una capacidad de 33 cc. fabricados 100 % en polipropileno original clarificado. Bolsa x 50 unidades</t>
  </si>
  <si>
    <t>Funda hospitalaria. Material: desechable almohada hospitalaria  70 cm X 50 cm. Color : Azul Quirúrgico</t>
  </si>
  <si>
    <t>Gasa esteril precortada. Material: poliester y viscosa. no tejida.  7,5 cm  x 7,5 cm.  Sobre x 3 ud, caja x 20 sobres</t>
  </si>
  <si>
    <t>Gasa no tejida de poliester Elasticada a lo ancho, recubierta por una cara por un adhesivo acrílico hipoalergénico. El área adhesiva está completamente cubierta de papel impreso siliconado, rollo.5 cm  x 10 mts.</t>
  </si>
  <si>
    <t>Gasa no tejida de poliéster elasticada y adhesiva tipo fixomull.  10 cm  x 10 mts</t>
  </si>
  <si>
    <t>Gasa no tejida de poliéster elasticada y adhesiva tipo fixomull.  5 cm  x 10 mts</t>
  </si>
  <si>
    <t>Gasa no tejida de poliester Elasticada a lo ancho, recubierta por una cara por un adhesivo acrílico hipoalergénico. El área adhesiva está completamente cubierta de papel impreso siliconado, rollo 10 cm  x 10 mts.</t>
  </si>
  <si>
    <t xml:space="preserve">Glucometro. Dispositivo médico que permite realizar la determinación fotométrica de la glucosa mediante tinción de glucosa con oxidorreductasas. (Sinónimo: reacción mediante glucosa deshidrogenasa pirrolquinolinaquinona o PQQ). Capacidad de memoria: Hasta 350 mediciones con fecha y hora. 7, 14 y 30 días Transferencia de datos: Por interfaz de infrarrojo (inalámbrica). Apagado automático: 30 o 90 segundos según el estado de funcionamiento, con tirillas compatibles incluidas.       </t>
  </si>
  <si>
    <t>Glutaraldehido al 2% solucion desinfectante. Características técnicas • Solución: glutaraldehido al 2% con un surfactante, para una mayor penetración en superficies difíciles. • Activador: sales tampón en solución para estandarizar el pH de trabajo, por Galon</t>
  </si>
  <si>
    <t>Jeringa para tuberculina, esteril, atóxica, desechable,  empaque individual estéril de fácil apertura con identificación: fecha de caducidad, número de lote. Caja por 100 uns</t>
  </si>
  <si>
    <t>Jeringa de 1 ml con aguja 23G *1"</t>
  </si>
  <si>
    <t>Jeringa de 1 ml con aguja 23G *1 1/2</t>
  </si>
  <si>
    <t xml:space="preserve">Jeringa de 1 ml  con aguja 5G x 16 mm </t>
  </si>
  <si>
    <t xml:space="preserve">Jeringa para insulina de  0.3 ml con Aguja 31G x 6 mm
</t>
  </si>
  <si>
    <t xml:space="preserve">Jeringa para insulina de  0.5 ml con aguja 31G x 8 mm
</t>
  </si>
  <si>
    <t xml:space="preserve">Jeringa de 1 ml  con aguja 30GX 1/2 </t>
  </si>
  <si>
    <t>Lancetas de plástico  desechables estériles para muestras rápidas y cómodas de sangre capilar. Caja x 200 unidades</t>
  </si>
  <si>
    <t>Lidocaina Clorhidrato al 2%  jalea Tubo 30 gramo en gel</t>
  </si>
  <si>
    <t>Oximetro de pulso (PULSOXIMETRO), PORTATIL SENSOR TIPO DEDO INTEGRADO</t>
  </si>
  <si>
    <t>Pañal Adulto. Paquete x 30 unidades.</t>
  </si>
  <si>
    <t>Pañal Recien Nacido. Paquete x 30 unidades.</t>
  </si>
  <si>
    <t>Pato coprologico Plastico, poliestileno de alta fabricacion por inyecccion peso unitario 250 gramos aproximados medidas largo 37 centímetros medidas ancho maximo 28 centímetros capacidad litros 4 litros tope resistencia 92 kilos colores disponibles blanco ,azul  beige, verde y gris</t>
  </si>
  <si>
    <t xml:space="preserve">Platones o poncheras de 10 litro material plastico  </t>
  </si>
  <si>
    <t xml:space="preserve">Juego de Sábana hospitalaria sencilla sin resorte.  1.20 mt X 1.90 mt x 18 cm. Tela Universal Cloro Resistente 100% poliéster. Con protección antifluido. Alta resistencia al rasgado. </t>
  </si>
  <si>
    <t>Silicona Liquida, Frasco por 250ml</t>
  </si>
  <si>
    <t>Perilla de succión, perita o perilla de goma para succionar  líquido o secreciones oronasales del RN.</t>
  </si>
  <si>
    <t>Papel para Termoselladora. Libre de plomo, metales pesados o materiales tóxicos. Identificación sencilla del contenido. La lámina de plástico transparente presenta un ligero color azul que permite visualizar fácilmente las lineas de sellado. Rollo para esterilizar pelable de 70 mts</t>
  </si>
  <si>
    <t>Toalla de Papel para secado de manos. Paquete por 150 unidades</t>
  </si>
  <si>
    <t xml:space="preserve">Papel para manualidades de origami </t>
  </si>
  <si>
    <t xml:space="preserve">Papel Seda colores variados. Papel fino y suave, de colores vivos. Pliego de De 52x76 cm. </t>
  </si>
  <si>
    <t>Papel Crepado. Rollo por  100 metros /de 60 gr</t>
  </si>
  <si>
    <t>Papel contact adhesivo</t>
  </si>
  <si>
    <t>Papel contact autoadhesivo transparente, Rollo de 45cms por 20 metros</t>
  </si>
  <si>
    <t>Compresa Quirurgica Esteril.  Compresa quirúrgica de tela de gasa. Con orillas dobladas. Alto grado de pureza y calidad. Alta resistencia. Alta absorbencia. Suavidad al tacto. Radiopacas de 4 capas. Paquete por 5 unidades de 45 por 45</t>
  </si>
  <si>
    <t>Cinta de control para esterilizacion</t>
  </si>
  <si>
    <t>Cinta Control Esterilizacion de 18mm por 50 metros</t>
  </si>
  <si>
    <t>Gorro Quirurgico. Paquete x 50 unidades. Fabricada con tela no tejida 100% polipropileno. 3 capas de material. Fibras largas y continuas que proveen durabilidad y fuerza al material.</t>
  </si>
  <si>
    <t>Bata medica desechable</t>
  </si>
  <si>
    <t xml:space="preserve">Bata medica desechable </t>
  </si>
  <si>
    <t>Tubo de Laboratorio con sistema de extraccion al vacio Color Azul. con Citrato al 3.2% para pruebas regulares de tiempos de coagulaciónTubo utilizado para obtención de sangre total con Citrato. Gradilla por 50 unidades DE plastico, tapon hemogard * de 6.0 ml (13 x 100 mm) aditivo siliconizado</t>
  </si>
  <si>
    <t xml:space="preserve">Tubo de Laboratorio </t>
  </si>
  <si>
    <t>Tubo de Laboratorio con sistema de extraccion al vacio Color Marron. Gradilla por 50 unidades DE plastico, tapon hemogard * de 6.0 ml (13 x 100 mm) aditivo siliconizado</t>
  </si>
  <si>
    <t>Tubo de Laboratorio con sistema de extraccion al vacio Tubo utilizado para la obtención de SANGRE TOTAL anticoagulada con EDTA, utilizado para hematología. Gradilla por 50 unidades</t>
  </si>
  <si>
    <t>Toalla para paciente</t>
  </si>
  <si>
    <t>Toalla Cuerpo 70x140x320gr. Tela 100% algodón.</t>
  </si>
  <si>
    <t>Toallasde papel desechable</t>
  </si>
  <si>
    <t>Toalla de papel</t>
  </si>
  <si>
    <t>Tapon salinizado  para cateter intravenoso. Transparente. Cubierta externa de acrilonitrilo butadieno estireno (ABS). Caja x 100 unidades</t>
  </si>
  <si>
    <t>Tapon salinizado para cateter intravenoso.</t>
  </si>
  <si>
    <t>Sonda de succión, tubo de conexión de succión, tubos de succión médica, sonda para succión de secreciones bronquiales. Caja por 100 unidades</t>
  </si>
  <si>
    <t>Cal agricola por 40 kilos</t>
  </si>
  <si>
    <t>Abono orgánico al compost y al lombricompuesto. Producto estabilizado, resultante de la fermentación de la mezcla equilibrada de materiales orgánicos, elaborado con el fin de nutrir las plantas y el suelo. Kilo</t>
  </si>
  <si>
    <t>Abono orgánico compuesto;  Orbiagro Acondicionador órgano mineral de suelo a base de insumos orgánicos (de procedencia animal y vegetal) con complementos biológicos para enriquecer la flora microbiana. Con registro  ICA, BULTO 50kg</t>
  </si>
  <si>
    <t>PROGRAMA</t>
  </si>
  <si>
    <t>REGULAR</t>
  </si>
  <si>
    <t>Mango cable electrico</t>
  </si>
  <si>
    <t>Conector de telecomunicaciones</t>
  </si>
  <si>
    <t>Router Inalámbrico</t>
  </si>
  <si>
    <t>Kits de muestreo y pruebas del agua</t>
  </si>
  <si>
    <t xml:space="preserve">Medidor de PH digital </t>
  </si>
  <si>
    <t>Medidores de agua</t>
  </si>
  <si>
    <t>Botella de plastico</t>
  </si>
  <si>
    <t>Capa impermeable</t>
  </si>
  <si>
    <t>Sombrero</t>
  </si>
  <si>
    <t>Binoculares</t>
  </si>
  <si>
    <t>Siplementos alimenticios veterinarios</t>
  </si>
  <si>
    <t>Baldes para limpieza</t>
  </si>
  <si>
    <t>Rociadores</t>
  </si>
  <si>
    <t>Lamparas eléctricas / luminarias</t>
  </si>
  <si>
    <t>Lima triangular de tres escuadras</t>
  </si>
  <si>
    <t>Desinfectantes para uso domestico</t>
  </si>
  <si>
    <t>Ivermectina</t>
  </si>
  <si>
    <t>Semilla o plantulas de Cilandro</t>
  </si>
  <si>
    <t>Semilla o plantulas de Maiz</t>
  </si>
  <si>
    <t>Semilla o plantulas de Melon</t>
  </si>
  <si>
    <t>Semillas o plantulas de frutas</t>
  </si>
  <si>
    <t>Rastrillos</t>
  </si>
  <si>
    <t>Pulsera antiestática, correa de muñeca de banda de cable de descarga electrostática Esd pulsera estática antiestática electrostática ESD correa de muñeca</t>
  </si>
  <si>
    <t>Router Inalámbrico doble banda (2.4GHz y 5GHz), estándar minimo 802.11ac o superior, con al menos 4puertos LAN 10/100/1000 Mbps y 1 puerto WAN, soporte para DHCP, NAT, control de acceso y configuración mediante interfaz web. Incluye fuente de alimentación.</t>
  </si>
  <si>
    <t>Brocha de 3 pulgadas con cerdas suaves antiesteticas, mango aislante, apta para limpieza de polvo en trajetas electrónicas y equipos de computo, sin desprendimiento de fibra.</t>
  </si>
  <si>
    <t>Kit de prueba para agua potable x 125 tiras reactivas multiparámetro para análisis rápido de calidad de agua, diseñado para la medición simultánea de hasta 16 parámetros fisicoquímicos, entre ellos pH, dureza total, cloro libre, cloro total, nitratos, nitritos, alcalinidad, hierro y presencia de metales pesados; sistema de lectura colorimétrica directa mediante comparación con tabla patrón incluida, .</t>
  </si>
  <si>
    <t>Medidor digital 4 en 1 diseñado para evaluar la calidad del agua mediante la medición simultánea de pH (rango 0,00–14,00 pH con resolución 0,01), TDS (sólidos totales disueltos en ppm), EC (conductividad eléctrica en μS/cm) y temperatura de la muestra con compensación automática de temperatura (ATC);  pantalla digital LCD para visualización clara de los valores, función de retención de lectura (Hold</t>
  </si>
  <si>
    <t>Bolsa estéril tipo stand-up para toma de muestras líquidas o sólidas con capacidad de 4 oz (118 ml), cierre hermético autosellable, base expandible para estabilidad vertical y área externa para rotulación. Producto esterilizado, de un solo uso, libre de contaminantes y apto para procedimientos que requieren control de bioseguridad.</t>
  </si>
  <si>
    <t>Sonda de suelo de 12 pulgadas (≈30 cm) con mango en “T”, fabricada en acero inoxidable, con diámetro de barra adecuada para extracción de muestras y dos bolsas de polietileno incluidas para almacenamiento de las muestras; diseñada para muestreo manual de suelo en campo.</t>
  </si>
  <si>
    <t>Regla Limnimétrica.  Para Ríos, Canales, Aforos, Parshall (Son escalas fabricadas en PVC de dos capas grabadas de 1.5 mm de grosor, graduadas en 1 cm, con marca en los dm, y muy resistente a productos químicos.)</t>
  </si>
  <si>
    <t>Cantimplora timbo militar, plastica irrompible, sin BPA y sin saborres, 1L  abre y cierra con una vuelta</t>
  </si>
  <si>
    <t>Capa impermeable de trekking para Adultode 360 g (S/M) - Tela de EVA, 100 % impermeable. impermeable en PVC estandar con capucha.</t>
  </si>
  <si>
    <t>Pava protector de cuello en tela-algodon Rip-stop de secado rapido (Tela de galleta) color negro, cordon para ajustar en la barbilla.</t>
  </si>
  <si>
    <t>Binoculares prismáticos, aumento: 20 veces, apertura: 50mm para una mejor imagen, Visibilidad: 168M/20000M, Altura: 22cm, Ancho: 20cm, tipo de binocular: largo alcance, A prueba de agua: si, con enfoque manual: si, adaptable a trípode, incluye: estuche, tapas cubiertas para lentes, 1 correa para el cuello, 2 Protectores delantero, 2 Protectores trasero.</t>
  </si>
  <si>
    <t>Vitaminas presentación en polvo sobre de 25 gramos para pollos de engorde formulacion de multivitaminas con electrolitos</t>
  </si>
  <si>
    <t>Bebedero avícola manual plástico de galón, capacidad 8 litros.</t>
  </si>
  <si>
    <t>Bomba de fumigar 20 Lt de espalda, tanque de polietileno de alta densidad, diseño de boca ancha e inclinada con tapa de cierre rapido, Bomba hidraulica de piston en polimero o laton con alta resistencia y camara de presion, lanza de acero inoxidable o plastico resistente, longitud  de 43 cm, correas ajustables y acolchadas para soportar cargas pesadas, boquillas de dos tipos una metalica de cono hueco aprox 1000 cc/min y una de polimero de cortina aprox 600 cc/min, filtro con diseño conico, llave de paso; robusta y ergonomica con tres posiciones continua, intermitente y bloqueo total,Manguera en PVC reforzada de alta resistencia, Palanca intercambiable.</t>
  </si>
  <si>
    <t>Lámpara de emergencia recargable 90 Led (largo aprox 58 cm).</t>
  </si>
  <si>
    <t>Lima triangular con mango 8".</t>
  </si>
  <si>
    <t>Malla tipo gallinero de 1 1/4 de pulgada en alambre galvanizado, presentación rollo de 36 m de largo x 1,80 m de alto.</t>
  </si>
  <si>
    <t>Ivermectina al 1%  medicina veterinaria; para cerdos solucion de administración oral o inyectable de 500ml</t>
  </si>
  <si>
    <t>Semilla de melon sobre 5 gramos con registro ICA, empaque en bolsa metalizada sellada que la protege de la humedad del ambiente.</t>
  </si>
  <si>
    <t>Semilla de patilla o sandía bolsa de 100 g con registro ICA.</t>
  </si>
  <si>
    <t>Semilla de pepino cohombro sobre 5 gramos con registro ICA, empaque en bolsa metalizada sellada que la protege de la humedad del ambiente.</t>
  </si>
  <si>
    <t xml:space="preserve">Rastrillo jardinero metalico con mango cabeza de 30 cm, con cabo </t>
  </si>
  <si>
    <t>Tijera podadora de 8"cuchilla en acero, mango recubierto</t>
  </si>
  <si>
    <t>ART MEDIA</t>
  </si>
  <si>
    <t>LOTE No.</t>
  </si>
  <si>
    <t xml:space="preserve">Bolsas para muestras solidas y liquidas </t>
  </si>
  <si>
    <t xml:space="preserve">Muestreador de suelo 2 piezas </t>
  </si>
  <si>
    <t>Tapabocas desechables en empaque individual azul de tres filtros con elástico de sujeción al oído y adaptador nasal anatómico. Caja por 100 unidades</t>
  </si>
  <si>
    <t>Lapiz Mina Negra No. 2</t>
  </si>
  <si>
    <t>Lapices de colores</t>
  </si>
  <si>
    <t>Guantes de Nitrilo</t>
  </si>
  <si>
    <t>Marcador borrable Recargable</t>
  </si>
  <si>
    <t xml:space="preserve">Marcadorres borrables Negro. Caja x 10 Unidades </t>
  </si>
  <si>
    <t>Boligrafo Tinta Negra</t>
  </si>
  <si>
    <t>Boligrafo clásico tinta negra. Caja por 12 unidades</t>
  </si>
  <si>
    <t xml:space="preserve">Carpeta 4 aletas desacificadas para archivo de documentos, sin necesidad de perforación con aletas que guardan el documento dimensión 37.0 x 25.0 Paquete por 10 unidades
</t>
  </si>
  <si>
    <t>Carpeta 4 Aletas Blanca tamaño Oficio Propalcote 320 Grs Paquete por 50 unidades</t>
  </si>
  <si>
    <t>Caja de uso general</t>
  </si>
  <si>
    <t>Caja para archivo tipo troquelada Referencia X 200 en cartón corrugado con agarraderas laterales y tapa integrada calibre 720 , tamaño: alto 27  centimetros, ancho 20 centimetros, largo 405 centimetros, rotulada, sistema doble ventilación. Paquete por 20 unidades desarmada</t>
  </si>
  <si>
    <t>Borrador de nata rectangular. Caja por 12 unidades</t>
  </si>
  <si>
    <t>Tajalapiz metálico. Caja por 24 unidades</t>
  </si>
  <si>
    <t>Conector de Red RJ45 Cat6. Bolsa por 100 unidades. Terminal RJ45</t>
  </si>
  <si>
    <t>Jack RJ45 Categoria 6x1. Unidad Azul</t>
  </si>
  <si>
    <t>Ponchadora</t>
  </si>
  <si>
    <t>Botiquin-Kit de primeros auxilios</t>
  </si>
  <si>
    <t>Botiquin morral sencillo elaborado en lona morral de 35cm X 30cm X 8 cm compuesto por dos bolsillos (uno grande y uno pequeño), reata para cargar en hombros, estampado a una tinta, dotado con 26 elementos: 1 alcohol antiséptico frasco x 120ml, 1 algodón paquete x 25 gr, 1 aplicador paquete x 20 unidades, 2 apósito ocular adulto, 1 bajalenguas paquete x 20 unidades, 2 bolsa plástica roja pequeña, 1 cuello ortopédico blando espuma tipo thomas, 10 cura unidad, 1 esfero, 1 esparadrapo de 1/2" x 5 yardas, 1 gancho nodriza, 5 gasa estéril 7.5x7.5, 3 guante par empacado Individual, 1 inmovilizador maleable para extremidades superior o inferior, 1 libreta, 1 linterna dinamo recargable no necesita pílas, 1 manual de primeros auxilios, 1 sobre suero oral sales para rehidratación, 1 termómetro digital, 1 tijera sencilla, 1 venda de algodón 3" x 5 yardas, 1 venda elástica 2" x 5 yardas, 1 venda elástica 3" x 5 yardas, 1 venda elástica 5" x 5 Yardas, 1 venda triangular, 1 yodopovidona solución 120ml.</t>
  </si>
  <si>
    <t>Balanza digital de 40 kg recargable, de carga superior bandeja en acero inoxidable + pilas</t>
  </si>
  <si>
    <t>Balde de 20 lt, con aforado</t>
  </si>
  <si>
    <t>Bebederos</t>
  </si>
  <si>
    <t>Bomba, Globos Satin y Comunes R12x25unid Calidad Premium</t>
  </si>
  <si>
    <t>Comedero de tolva plástico rígido  de 12 kilos de capacidad con gancho sujetador y cuerda calibradora para uso en avicultura.</t>
  </si>
  <si>
    <t>Decametro</t>
  </si>
  <si>
    <t>Decametro o cinta métrica topográfica x 50m.</t>
  </si>
  <si>
    <t>Cinta decorativas diseño regalo x 30 unidades</t>
  </si>
  <si>
    <t>Creolina concentrada</t>
  </si>
  <si>
    <t>Malla tipo gallinero</t>
  </si>
  <si>
    <t>Polisombra Malla multifilamento de polipropileno de color negro al 50% 4 y 7.2, Rollo por 100metro, para agricultura</t>
  </si>
  <si>
    <t>Tela verde 65 gr/m², Rollo por 100m x 2m ancho, para cerramiento de galpones.</t>
  </si>
  <si>
    <t>Tela para sombras para agricultura</t>
  </si>
  <si>
    <t xml:space="preserve">Kilo </t>
  </si>
  <si>
    <t>Semilla certificada de cilantro con registro ICA, empacada en bolsa de polietileno microperforado o bolsa metalizada sellada que la protege de la humedad del ambiente. Debe contener la información técnica del producto.  Variedad pura, calidad  seleccionada, porcentaje  de germinación  y  pureza  superior  al  95%. Vigencia de la Semilla superior a un año. Libra</t>
  </si>
  <si>
    <t>Semillas o plantulas de pepino</t>
  </si>
  <si>
    <t>Semillas o plantulas de fríjol</t>
  </si>
  <si>
    <t>Semillas o plantulas cebolla</t>
  </si>
  <si>
    <t>Semillas de tomate chonto santa clara para clima calido por 5 grs con prueba de germinacion no superior a 2 meses a partir de la fecha de entrega</t>
  </si>
  <si>
    <t>Semilla de maracuya sobre de 2 gramos  para clima calido - Templado</t>
  </si>
  <si>
    <t>Guantes de látex Talla S, M, L de látex de color azul ligeramente con polvo, lisos. Fabricados conforme a los estándares ASTM D3578 (01) y a la norma europea EN455 (01). Caja por 100 unidades</t>
  </si>
  <si>
    <t>Guantes de latex. Talla M, cuentan con borde, su aql es de 1.5, son ambidiestros, no son estériles, son preentalcados con almidón, vienen en un empaque tipo dispensador, ligeramente con polvo, lisos. Fabricados conforme a los estándares ASTM D3578 (01) y a la norma europea EN455 (01). Caja x 100 und.</t>
  </si>
  <si>
    <t>Guantes de latex. Talla S, cuentan con borde, su aql es de 1.5, son ambidiestros, no son estériles, son preentalcados con almidón, vienen en un empaque tipo dispensador, ligeramente con polvo, lisos. Fabricados conforme a los estándares ASTM D3578 (01) y a la norma europea EN455 (01). Caja x 100 und.</t>
  </si>
  <si>
    <t>Abono orgánico compuesto con registro ICA BULTO 50kg;  Orbiagro Acondicionador órgano mineral de suelo a base de insumos orgánicos (de procedencia animal y vegetal) con complementos biológicos para enriquecer la flora microbiana. Hay presencia de hongos antagonistas y de nutrientes básicos para la nutrición mineral de la planta. COMPOSICION:1. Roca fosforica;2. Compost de cachaza;3.Vinaza;4.Compost animal;5. Vermicompost;6. Hongos Antagonistas y preotectantes;7. Aditivos;8. Reforzamiento mineral</t>
  </si>
  <si>
    <t>LOTE 1 - ARCHIVO</t>
  </si>
  <si>
    <t>LOTE 2 - AGROPECUARIA</t>
  </si>
  <si>
    <t>LOTE 3 - SANEAMIENTO</t>
  </si>
  <si>
    <t>LOTE 4 - HOTELERIA</t>
  </si>
  <si>
    <t>LOTE 5 - PELUQUERIA</t>
  </si>
  <si>
    <t>LOTE 6 - SISTEMAS</t>
  </si>
  <si>
    <t>LOTE 7 - PAPELERIA</t>
  </si>
  <si>
    <t>LOTE 8 - PRIMERA INFANCIA</t>
  </si>
  <si>
    <t>LOTE 9 - SALUD</t>
  </si>
  <si>
    <t>LOTE 10 - ARTICULACION</t>
  </si>
  <si>
    <t>Guantes de nitrilo color azul caja x 50 pares-Talla M,L</t>
  </si>
  <si>
    <t>Cal viva para procesos de desinfección de instalaciones pecuarias, Bulto x 10kg</t>
  </si>
  <si>
    <t xml:space="preserve">Marcador Permanente tipo Sharpie Punta Cincel Caja X 12 colores: negro, rojo, azul, verde
</t>
  </si>
  <si>
    <t>Técnico en Asistencia en Organización de Archivos, ficha No. 3230354, 3123254, 3230336</t>
  </si>
  <si>
    <t>Tecnico en Saneamiento y Salud Ambiental, ficha 3182518</t>
  </si>
  <si>
    <t>Tecnologo Coordinación de servicio hoteleros, ficha 3171579</t>
  </si>
  <si>
    <t>Tecnico en Peluqueria, ficha 3313903</t>
  </si>
  <si>
    <t>Atención Integral a la Primera Infancia, ficha 3313857</t>
  </si>
  <si>
    <t>Articulación con la Media</t>
  </si>
  <si>
    <t>Formaciones area agropecuaria, ficha No. 3291298, 3355565, 3406610</t>
  </si>
  <si>
    <t>Tecnico Sistemas y Audiovisuales, Ficha 3230332, 3179477</t>
  </si>
  <si>
    <t>Gestion del Talento Humano, Supervisión ficha 3230379, 3165512, 3099920, 3368636</t>
  </si>
  <si>
    <t>Enfermeria y Salud Oral, ficha 3230317, 3313795</t>
  </si>
  <si>
    <t>OBJETO: Suministro de materiales de formación por lote para los programas de acciones regulares y articulación con la media que desarrolla el Centro para la Biodiversidad y el Turismo del Amazonas del SENA Regional Amazonas.</t>
  </si>
  <si>
    <t>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</si>
</sst>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2"/>
      <color rgb="FFFF0000"/>
      <name val="Calibri"/>
      <family val="2"/>
      <scheme val="minor"/>
    </font>
    <font>
      <sz val="10"/>
      <name val="Arial"/>
      <family val="2"/>
    </font>
    <font>
      <sz val="11"/>
      <name val="Calibri"/>
      <family val="2"/>
    </font>
    <font>
      <sz val="12"/>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3" fillId="0" borderId="0"/>
  </cellStyleXfs>
  <cellXfs count="23">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Border="1"/>
    <xf numFmtId="0" fontId="2" fillId="0" borderId="1" xfId="0" applyFont="1" applyBorder="1"/>
    <xf numFmtId="0" fontId="0" fillId="0" borderId="1" xfId="0" applyBorder="1" applyAlignment="1">
      <alignment horizontal="center" vertical="center"/>
    </xf>
    <xf numFmtId="0" fontId="4" fillId="0" borderId="1" xfId="1" applyFont="1" applyBorder="1" applyAlignment="1">
      <alignment horizontal="center"/>
    </xf>
    <xf numFmtId="0" fontId="5" fillId="0" borderId="1" xfId="0" applyFont="1" applyBorder="1"/>
    <xf numFmtId="0" fontId="1" fillId="0" borderId="1" xfId="0" applyFont="1" applyBorder="1" applyAlignment="1">
      <alignment horizontal="center"/>
    </xf>
    <xf numFmtId="0" fontId="0" fillId="0" borderId="2" xfId="0" applyBorder="1" applyAlignment="1">
      <alignment horizontal="center"/>
    </xf>
    <xf numFmtId="0" fontId="5" fillId="0" borderId="2" xfId="0" applyFont="1" applyBorder="1"/>
    <xf numFmtId="0" fontId="0" fillId="0" borderId="2" xfId="0" applyBorder="1"/>
    <xf numFmtId="0" fontId="0" fillId="0" borderId="0" xfId="0" applyFill="1" applyAlignment="1">
      <alignment horizontal="center"/>
    </xf>
    <xf numFmtId="0" fontId="1" fillId="0" borderId="1" xfId="0" applyFont="1" applyFill="1" applyBorder="1" applyAlignment="1">
      <alignment horizontal="center"/>
    </xf>
    <xf numFmtId="0" fontId="0" fillId="0" borderId="1" xfId="0" applyFill="1" applyBorder="1" applyAlignment="1">
      <alignment horizontal="center"/>
    </xf>
    <xf numFmtId="0" fontId="0" fillId="0" borderId="2" xfId="0" applyFill="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6" xfId="0" applyBorder="1" applyAlignment="1">
      <alignment horizontal="center" wrapText="1"/>
    </xf>
    <xf numFmtId="0" fontId="0" fillId="0" borderId="8" xfId="0" applyBorder="1" applyAlignment="1">
      <alignment horizontal="center" wrapText="1"/>
    </xf>
    <xf numFmtId="0" fontId="0" fillId="0" borderId="7" xfId="0" applyBorder="1" applyAlignment="1">
      <alignment horizontal="center" wrapText="1"/>
    </xf>
    <xf numFmtId="0" fontId="0" fillId="0" borderId="1" xfId="0" applyFont="1" applyBorder="1" applyAlignment="1">
      <alignment horizontal="center"/>
    </xf>
  </cellXfs>
  <cellStyles count="2">
    <cellStyle name="Normal" xfId="0" builtinId="0"/>
    <cellStyle name="Normal 6" xfId="1" xr:uid="{7F95E6CC-3423-419E-83DC-17D2A95847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17/10/relationships/person" Target="persons/person.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2C9118-7414-4247-8B66-3B59872A6FC0}">
  <sheetPr>
    <tabColor rgb="FFFF0000"/>
  </sheetPr>
  <dimension ref="A1:I577"/>
  <sheetViews>
    <sheetView tabSelected="1" topLeftCell="A577" zoomScale="90" zoomScaleNormal="90" workbookViewId="0">
      <selection activeCell="C583" sqref="C583"/>
    </sheetView>
  </sheetViews>
  <sheetFormatPr baseColWidth="10" defaultRowHeight="14.5" x14ac:dyDescent="0.35"/>
  <cols>
    <col min="1" max="1" width="6.26953125" style="1" customWidth="1"/>
    <col min="2" max="2" width="15.1796875" style="1" customWidth="1"/>
    <col min="3" max="3" width="26" style="1" customWidth="1"/>
    <col min="4" max="4" width="15.1796875" style="1" customWidth="1"/>
    <col min="5" max="5" width="14.453125" style="1" customWidth="1"/>
    <col min="6" max="6" width="29.81640625" customWidth="1"/>
    <col min="7" max="7" width="35.81640625" customWidth="1"/>
    <col min="8" max="8" width="15.453125" style="1" customWidth="1"/>
    <col min="9" max="9" width="11.453125" style="12"/>
  </cols>
  <sheetData>
    <row r="1" spans="1:9" ht="15" thickBot="1" x14ac:dyDescent="0.4">
      <c r="C1" s="16" t="s">
        <v>944</v>
      </c>
      <c r="D1" s="17"/>
      <c r="E1" s="17"/>
      <c r="F1" s="17"/>
      <c r="G1" s="17"/>
      <c r="H1" s="18"/>
    </row>
    <row r="2" spans="1:9" ht="29.5" customHeight="1" thickBot="1" x14ac:dyDescent="0.4">
      <c r="B2" s="19" t="s">
        <v>943</v>
      </c>
      <c r="C2" s="20"/>
      <c r="D2" s="20"/>
      <c r="E2" s="20"/>
      <c r="F2" s="20"/>
      <c r="G2" s="20"/>
      <c r="H2" s="20"/>
      <c r="I2" s="21"/>
    </row>
    <row r="4" spans="1:9" x14ac:dyDescent="0.35">
      <c r="A4" s="8" t="s">
        <v>677</v>
      </c>
      <c r="B4" s="8" t="s">
        <v>23</v>
      </c>
      <c r="C4" s="8" t="s">
        <v>874</v>
      </c>
      <c r="D4" s="8" t="s">
        <v>825</v>
      </c>
      <c r="E4" s="8" t="s">
        <v>208</v>
      </c>
      <c r="F4" s="8" t="s">
        <v>0</v>
      </c>
      <c r="G4" s="8" t="s">
        <v>24</v>
      </c>
      <c r="H4" s="8" t="s">
        <v>25</v>
      </c>
      <c r="I4" s="13" t="s">
        <v>26</v>
      </c>
    </row>
    <row r="5" spans="1:9" ht="15.5" x14ac:dyDescent="0.35">
      <c r="A5" s="2"/>
      <c r="B5" s="2"/>
      <c r="C5" s="2"/>
      <c r="D5" s="2"/>
      <c r="E5" s="2"/>
      <c r="F5" s="4" t="s">
        <v>933</v>
      </c>
      <c r="G5" s="3"/>
      <c r="H5" s="2"/>
      <c r="I5" s="14"/>
    </row>
    <row r="6" spans="1:9" x14ac:dyDescent="0.35">
      <c r="A6" s="2">
        <v>1</v>
      </c>
      <c r="B6" s="5">
        <v>44121708</v>
      </c>
      <c r="C6" s="5" t="s">
        <v>920</v>
      </c>
      <c r="D6" s="5" t="s">
        <v>826</v>
      </c>
      <c r="E6" s="2">
        <v>3230354</v>
      </c>
      <c r="F6" s="3" t="s">
        <v>881</v>
      </c>
      <c r="G6" s="3" t="s">
        <v>209</v>
      </c>
      <c r="H6" s="2" t="s">
        <v>21</v>
      </c>
      <c r="I6" s="14">
        <f>4+3+3-8</f>
        <v>2</v>
      </c>
    </row>
    <row r="7" spans="1:9" x14ac:dyDescent="0.35">
      <c r="A7" s="2">
        <v>2</v>
      </c>
      <c r="B7" s="2">
        <v>44111515</v>
      </c>
      <c r="C7" s="5" t="s">
        <v>920</v>
      </c>
      <c r="D7" s="5" t="s">
        <v>826</v>
      </c>
      <c r="E7" s="2">
        <v>3230354</v>
      </c>
      <c r="F7" s="3" t="s">
        <v>1</v>
      </c>
      <c r="G7" s="3" t="s">
        <v>704</v>
      </c>
      <c r="H7" s="2" t="s">
        <v>116</v>
      </c>
      <c r="I7" s="14">
        <f>1+10+10-4</f>
        <v>17</v>
      </c>
    </row>
    <row r="8" spans="1:9" x14ac:dyDescent="0.35">
      <c r="A8" s="2">
        <v>3</v>
      </c>
      <c r="B8" s="2">
        <v>44111515</v>
      </c>
      <c r="C8" s="5" t="s">
        <v>920</v>
      </c>
      <c r="D8" s="5" t="s">
        <v>826</v>
      </c>
      <c r="E8" s="2">
        <v>3230354</v>
      </c>
      <c r="F8" s="3" t="s">
        <v>2</v>
      </c>
      <c r="G8" s="3" t="s">
        <v>727</v>
      </c>
      <c r="H8" s="2" t="s">
        <v>116</v>
      </c>
      <c r="I8" s="14">
        <f>2+10+10-1</f>
        <v>21</v>
      </c>
    </row>
    <row r="9" spans="1:9" x14ac:dyDescent="0.35">
      <c r="A9" s="2">
        <v>4</v>
      </c>
      <c r="B9" s="2">
        <v>44122003</v>
      </c>
      <c r="C9" s="5" t="s">
        <v>920</v>
      </c>
      <c r="D9" s="5" t="s">
        <v>826</v>
      </c>
      <c r="E9" s="2">
        <v>3230354</v>
      </c>
      <c r="F9" s="3" t="s">
        <v>3</v>
      </c>
      <c r="G9" s="3" t="s">
        <v>885</v>
      </c>
      <c r="H9" s="2" t="s">
        <v>116</v>
      </c>
      <c r="I9" s="14">
        <f>10+30+30-10</f>
        <v>60</v>
      </c>
    </row>
    <row r="10" spans="1:9" x14ac:dyDescent="0.35">
      <c r="A10" s="2">
        <v>5</v>
      </c>
      <c r="B10" s="2">
        <v>60105705</v>
      </c>
      <c r="C10" s="5" t="s">
        <v>920</v>
      </c>
      <c r="D10" s="5" t="s">
        <v>826</v>
      </c>
      <c r="E10" s="2">
        <v>3230354</v>
      </c>
      <c r="F10" s="3" t="s">
        <v>4</v>
      </c>
      <c r="G10" s="3" t="s">
        <v>728</v>
      </c>
      <c r="H10" s="2" t="s">
        <v>20</v>
      </c>
      <c r="I10" s="14">
        <v>3</v>
      </c>
    </row>
    <row r="11" spans="1:9" x14ac:dyDescent="0.35">
      <c r="A11" s="2">
        <v>6</v>
      </c>
      <c r="B11" s="2">
        <v>11161703</v>
      </c>
      <c r="C11" s="5" t="s">
        <v>920</v>
      </c>
      <c r="D11" s="5" t="s">
        <v>826</v>
      </c>
      <c r="E11" s="2">
        <v>3230354</v>
      </c>
      <c r="F11" s="3" t="s">
        <v>5</v>
      </c>
      <c r="G11" s="3" t="s">
        <v>210</v>
      </c>
      <c r="H11" s="2" t="s">
        <v>116</v>
      </c>
      <c r="I11" s="14">
        <f>6+19+19</f>
        <v>44</v>
      </c>
    </row>
    <row r="12" spans="1:9" x14ac:dyDescent="0.35">
      <c r="A12" s="2">
        <v>7</v>
      </c>
      <c r="B12" s="2">
        <v>42181502</v>
      </c>
      <c r="C12" s="5" t="s">
        <v>920</v>
      </c>
      <c r="D12" s="5" t="s">
        <v>826</v>
      </c>
      <c r="E12" s="2">
        <v>3230354</v>
      </c>
      <c r="F12" s="3" t="s">
        <v>6</v>
      </c>
      <c r="G12" s="3" t="s">
        <v>705</v>
      </c>
      <c r="H12" s="2" t="s">
        <v>20</v>
      </c>
      <c r="I12" s="14">
        <f>1+19+19-3</f>
        <v>36</v>
      </c>
    </row>
    <row r="13" spans="1:9" x14ac:dyDescent="0.35">
      <c r="A13" s="2">
        <v>8</v>
      </c>
      <c r="B13" s="2">
        <v>60121229</v>
      </c>
      <c r="C13" s="5" t="s">
        <v>920</v>
      </c>
      <c r="D13" s="5" t="s">
        <v>826</v>
      </c>
      <c r="E13" s="2">
        <v>3230354</v>
      </c>
      <c r="F13" s="3" t="s">
        <v>7</v>
      </c>
      <c r="G13" s="3" t="s">
        <v>211</v>
      </c>
      <c r="H13" s="2" t="s">
        <v>116</v>
      </c>
      <c r="I13" s="14">
        <f>3+10+10-9</f>
        <v>14</v>
      </c>
    </row>
    <row r="14" spans="1:9" x14ac:dyDescent="0.35">
      <c r="A14" s="2">
        <v>9</v>
      </c>
      <c r="B14" s="2">
        <v>31211904</v>
      </c>
      <c r="C14" s="5" t="s">
        <v>920</v>
      </c>
      <c r="D14" s="5" t="s">
        <v>826</v>
      </c>
      <c r="E14" s="2">
        <v>3230354</v>
      </c>
      <c r="F14" s="3" t="s">
        <v>8</v>
      </c>
      <c r="G14" s="3" t="s">
        <v>212</v>
      </c>
      <c r="H14" s="2" t="s">
        <v>20</v>
      </c>
      <c r="I14" s="14">
        <f>1+2+2</f>
        <v>5</v>
      </c>
    </row>
    <row r="15" spans="1:9" x14ac:dyDescent="0.35">
      <c r="A15" s="2">
        <v>10</v>
      </c>
      <c r="B15" s="2">
        <v>31211904</v>
      </c>
      <c r="C15" s="5" t="s">
        <v>920</v>
      </c>
      <c r="D15" s="5" t="s">
        <v>826</v>
      </c>
      <c r="E15" s="2">
        <v>3230354</v>
      </c>
      <c r="F15" s="3" t="s">
        <v>9</v>
      </c>
      <c r="G15" s="3" t="s">
        <v>726</v>
      </c>
      <c r="H15" s="2" t="s">
        <v>20</v>
      </c>
      <c r="I15" s="14">
        <f>10+6+6</f>
        <v>22</v>
      </c>
    </row>
    <row r="16" spans="1:9" x14ac:dyDescent="0.35">
      <c r="A16" s="2">
        <v>11</v>
      </c>
      <c r="B16" s="2">
        <v>31201503</v>
      </c>
      <c r="C16" s="5" t="s">
        <v>920</v>
      </c>
      <c r="D16" s="5" t="s">
        <v>826</v>
      </c>
      <c r="E16" s="2">
        <v>3230354</v>
      </c>
      <c r="F16" s="3" t="s">
        <v>112</v>
      </c>
      <c r="G16" s="3" t="s">
        <v>702</v>
      </c>
      <c r="H16" s="2" t="s">
        <v>20</v>
      </c>
      <c r="I16" s="14">
        <f>3-1</f>
        <v>2</v>
      </c>
    </row>
    <row r="17" spans="1:9" x14ac:dyDescent="0.35">
      <c r="A17" s="2">
        <v>12</v>
      </c>
      <c r="B17" s="2">
        <v>44122107</v>
      </c>
      <c r="C17" s="5" t="s">
        <v>920</v>
      </c>
      <c r="D17" s="5" t="s">
        <v>826</v>
      </c>
      <c r="E17" s="2">
        <v>3230354</v>
      </c>
      <c r="F17" s="3" t="s">
        <v>11</v>
      </c>
      <c r="G17" s="3" t="s">
        <v>711</v>
      </c>
      <c r="H17" s="2" t="s">
        <v>21</v>
      </c>
      <c r="I17" s="14">
        <v>1</v>
      </c>
    </row>
    <row r="18" spans="1:9" x14ac:dyDescent="0.35">
      <c r="A18" s="2">
        <v>13</v>
      </c>
      <c r="B18" s="2">
        <v>43202000</v>
      </c>
      <c r="C18" s="5" t="s">
        <v>920</v>
      </c>
      <c r="D18" s="5" t="s">
        <v>826</v>
      </c>
      <c r="E18" s="2">
        <v>3230354</v>
      </c>
      <c r="F18" s="3" t="s">
        <v>12</v>
      </c>
      <c r="G18" s="3" t="s">
        <v>213</v>
      </c>
      <c r="H18" s="2" t="s">
        <v>20</v>
      </c>
      <c r="I18" s="14">
        <f>25+14+14-35</f>
        <v>18</v>
      </c>
    </row>
    <row r="19" spans="1:9" x14ac:dyDescent="0.35">
      <c r="A19" s="2">
        <v>14</v>
      </c>
      <c r="B19" s="2">
        <v>60121500</v>
      </c>
      <c r="C19" s="5" t="s">
        <v>920</v>
      </c>
      <c r="D19" s="5" t="s">
        <v>826</v>
      </c>
      <c r="E19" s="2">
        <v>3230354</v>
      </c>
      <c r="F19" s="3" t="s">
        <v>13</v>
      </c>
      <c r="G19" s="3" t="s">
        <v>708</v>
      </c>
      <c r="H19" s="2" t="s">
        <v>21</v>
      </c>
      <c r="I19" s="14">
        <f>3+6+6-1-7</f>
        <v>7</v>
      </c>
    </row>
    <row r="20" spans="1:9" x14ac:dyDescent="0.35">
      <c r="A20" s="2">
        <v>15</v>
      </c>
      <c r="B20" s="2">
        <v>12171703</v>
      </c>
      <c r="C20" s="5" t="s">
        <v>920</v>
      </c>
      <c r="D20" s="5" t="s">
        <v>826</v>
      </c>
      <c r="E20" s="2">
        <v>3230354</v>
      </c>
      <c r="F20" s="3" t="s">
        <v>690</v>
      </c>
      <c r="G20" s="3" t="s">
        <v>720</v>
      </c>
      <c r="H20" s="2" t="s">
        <v>21</v>
      </c>
      <c r="I20" s="14">
        <f>3+3+3-8</f>
        <v>1</v>
      </c>
    </row>
    <row r="21" spans="1:9" x14ac:dyDescent="0.35">
      <c r="A21" s="2">
        <v>16</v>
      </c>
      <c r="B21" s="2">
        <v>44111912</v>
      </c>
      <c r="C21" s="5" t="s">
        <v>920</v>
      </c>
      <c r="D21" s="5" t="s">
        <v>826</v>
      </c>
      <c r="E21" s="2">
        <v>3230354</v>
      </c>
      <c r="F21" s="3" t="s">
        <v>389</v>
      </c>
      <c r="G21" s="3" t="s">
        <v>215</v>
      </c>
      <c r="H21" s="2" t="s">
        <v>20</v>
      </c>
      <c r="I21" s="14">
        <f>2+4+4-4</f>
        <v>6</v>
      </c>
    </row>
    <row r="22" spans="1:9" x14ac:dyDescent="0.35">
      <c r="A22" s="2">
        <v>17</v>
      </c>
      <c r="B22" s="2">
        <v>44121619</v>
      </c>
      <c r="C22" s="5" t="s">
        <v>920</v>
      </c>
      <c r="D22" s="5" t="s">
        <v>826</v>
      </c>
      <c r="E22" s="2">
        <v>3230354</v>
      </c>
      <c r="F22" s="3" t="s">
        <v>14</v>
      </c>
      <c r="G22" s="3" t="s">
        <v>890</v>
      </c>
      <c r="H22" s="2" t="s">
        <v>21</v>
      </c>
      <c r="I22" s="14">
        <f>1+1+1-1</f>
        <v>2</v>
      </c>
    </row>
    <row r="23" spans="1:9" x14ac:dyDescent="0.35">
      <c r="A23" s="2">
        <v>18</v>
      </c>
      <c r="B23" s="2">
        <v>44121701</v>
      </c>
      <c r="C23" s="5" t="s">
        <v>920</v>
      </c>
      <c r="D23" s="5" t="s">
        <v>826</v>
      </c>
      <c r="E23" s="2">
        <v>3230354</v>
      </c>
      <c r="F23" s="3" t="s">
        <v>883</v>
      </c>
      <c r="G23" s="3" t="s">
        <v>884</v>
      </c>
      <c r="H23" s="2" t="s">
        <v>21</v>
      </c>
      <c r="I23" s="14">
        <f>4+6+6-12</f>
        <v>4</v>
      </c>
    </row>
    <row r="24" spans="1:9" x14ac:dyDescent="0.35">
      <c r="A24" s="2">
        <v>19</v>
      </c>
      <c r="B24" s="2">
        <v>44121618</v>
      </c>
      <c r="C24" s="5" t="s">
        <v>920</v>
      </c>
      <c r="D24" s="5" t="s">
        <v>826</v>
      </c>
      <c r="E24" s="2">
        <v>3230354</v>
      </c>
      <c r="F24" s="3" t="s">
        <v>114</v>
      </c>
      <c r="G24" s="3" t="s">
        <v>723</v>
      </c>
      <c r="H24" s="2" t="s">
        <v>20</v>
      </c>
      <c r="I24" s="14">
        <f>30+6-20</f>
        <v>16</v>
      </c>
    </row>
    <row r="25" spans="1:9" x14ac:dyDescent="0.35">
      <c r="A25" s="2">
        <v>20</v>
      </c>
      <c r="B25" s="5">
        <v>44121708</v>
      </c>
      <c r="C25" s="5" t="s">
        <v>920</v>
      </c>
      <c r="D25" s="5" t="s">
        <v>826</v>
      </c>
      <c r="E25" s="2">
        <v>3230354</v>
      </c>
      <c r="F25" s="3" t="s">
        <v>16</v>
      </c>
      <c r="G25" s="3" t="s">
        <v>714</v>
      </c>
      <c r="H25" s="2" t="s">
        <v>21</v>
      </c>
      <c r="I25" s="14">
        <f>3+2+2</f>
        <v>7</v>
      </c>
    </row>
    <row r="26" spans="1:9" x14ac:dyDescent="0.35">
      <c r="A26" s="2">
        <v>21</v>
      </c>
      <c r="B26" s="2">
        <v>26111701</v>
      </c>
      <c r="C26" s="5" t="s">
        <v>920</v>
      </c>
      <c r="D26" s="5" t="s">
        <v>826</v>
      </c>
      <c r="E26" s="2">
        <v>3230354</v>
      </c>
      <c r="F26" s="3" t="s">
        <v>323</v>
      </c>
      <c r="G26" s="3" t="s">
        <v>314</v>
      </c>
      <c r="H26" s="2" t="s">
        <v>116</v>
      </c>
      <c r="I26" s="14">
        <v>4</v>
      </c>
    </row>
    <row r="27" spans="1:9" x14ac:dyDescent="0.35">
      <c r="A27" s="2">
        <v>22</v>
      </c>
      <c r="B27" s="2">
        <v>42132203</v>
      </c>
      <c r="C27" s="5" t="s">
        <v>920</v>
      </c>
      <c r="D27" s="5" t="s">
        <v>826</v>
      </c>
      <c r="E27" s="2">
        <v>3230354</v>
      </c>
      <c r="F27" s="3" t="s">
        <v>706</v>
      </c>
      <c r="G27" s="3" t="s">
        <v>916</v>
      </c>
      <c r="H27" s="2" t="s">
        <v>21</v>
      </c>
      <c r="I27" s="14">
        <f>3+5+5-4</f>
        <v>9</v>
      </c>
    </row>
    <row r="28" spans="1:9" x14ac:dyDescent="0.35">
      <c r="A28" s="2">
        <v>23</v>
      </c>
      <c r="B28" s="2">
        <v>42131602</v>
      </c>
      <c r="C28" s="5" t="s">
        <v>920</v>
      </c>
      <c r="D28" s="5" t="s">
        <v>826</v>
      </c>
      <c r="E28" s="2">
        <v>3230354</v>
      </c>
      <c r="F28" s="3" t="s">
        <v>18</v>
      </c>
      <c r="G28" s="3" t="s">
        <v>877</v>
      </c>
      <c r="H28" s="2" t="s">
        <v>686</v>
      </c>
      <c r="I28" s="14">
        <f>4+5+5-12</f>
        <v>2</v>
      </c>
    </row>
    <row r="29" spans="1:9" x14ac:dyDescent="0.35">
      <c r="A29" s="2">
        <v>24</v>
      </c>
      <c r="B29" s="2">
        <v>12170000</v>
      </c>
      <c r="C29" s="5" t="s">
        <v>920</v>
      </c>
      <c r="D29" s="5" t="s">
        <v>826</v>
      </c>
      <c r="E29" s="2">
        <v>3230354</v>
      </c>
      <c r="F29" s="3" t="s">
        <v>19</v>
      </c>
      <c r="G29" s="3" t="s">
        <v>729</v>
      </c>
      <c r="H29" s="2" t="s">
        <v>20</v>
      </c>
      <c r="I29" s="14">
        <v>4</v>
      </c>
    </row>
    <row r="30" spans="1:9" x14ac:dyDescent="0.35">
      <c r="A30" s="2">
        <v>25</v>
      </c>
      <c r="B30" s="5">
        <v>44111515</v>
      </c>
      <c r="C30" s="5" t="s">
        <v>920</v>
      </c>
      <c r="D30" s="5" t="s">
        <v>826</v>
      </c>
      <c r="E30" s="2">
        <v>3123254</v>
      </c>
      <c r="F30" s="3" t="s">
        <v>160</v>
      </c>
      <c r="G30" s="3" t="s">
        <v>297</v>
      </c>
      <c r="H30" s="2" t="s">
        <v>116</v>
      </c>
      <c r="I30" s="14">
        <f>10+10-2</f>
        <v>18</v>
      </c>
    </row>
    <row r="31" spans="1:9" ht="15.5" x14ac:dyDescent="0.35">
      <c r="A31" s="2"/>
      <c r="B31" s="2"/>
      <c r="C31" s="2"/>
      <c r="D31" s="5"/>
      <c r="E31" s="2"/>
      <c r="F31" s="7"/>
      <c r="G31" s="3"/>
      <c r="H31" s="2"/>
      <c r="I31" s="14"/>
    </row>
    <row r="32" spans="1:9" ht="15.5" x14ac:dyDescent="0.35">
      <c r="A32" s="2"/>
      <c r="B32" s="2"/>
      <c r="C32" s="2"/>
      <c r="D32" s="5"/>
      <c r="E32" s="2"/>
      <c r="F32" s="4" t="s">
        <v>939</v>
      </c>
      <c r="G32" s="3"/>
      <c r="H32" s="2"/>
      <c r="I32" s="14"/>
    </row>
    <row r="33" spans="1:9" x14ac:dyDescent="0.35">
      <c r="A33" s="2">
        <v>1</v>
      </c>
      <c r="B33" s="2">
        <v>10101900</v>
      </c>
      <c r="C33" s="2" t="s">
        <v>921</v>
      </c>
      <c r="D33" s="5" t="s">
        <v>826</v>
      </c>
      <c r="E33" s="2">
        <v>3291298</v>
      </c>
      <c r="F33" s="3" t="s">
        <v>217</v>
      </c>
      <c r="G33" s="3" t="s">
        <v>89</v>
      </c>
      <c r="H33" s="2" t="s">
        <v>108</v>
      </c>
      <c r="I33" s="14">
        <v>6</v>
      </c>
    </row>
    <row r="34" spans="1:9" x14ac:dyDescent="0.35">
      <c r="A34" s="2">
        <v>2</v>
      </c>
      <c r="B34" s="2">
        <v>10101900</v>
      </c>
      <c r="C34" s="2" t="s">
        <v>921</v>
      </c>
      <c r="D34" s="5" t="s">
        <v>826</v>
      </c>
      <c r="E34" s="2">
        <v>3291298</v>
      </c>
      <c r="F34" s="3" t="s">
        <v>27</v>
      </c>
      <c r="G34" s="3" t="s">
        <v>218</v>
      </c>
      <c r="H34" s="2" t="s">
        <v>108</v>
      </c>
      <c r="I34" s="14">
        <v>6</v>
      </c>
    </row>
    <row r="35" spans="1:9" x14ac:dyDescent="0.35">
      <c r="A35" s="2">
        <v>3</v>
      </c>
      <c r="B35" s="2">
        <v>10101900</v>
      </c>
      <c r="C35" s="2" t="s">
        <v>921</v>
      </c>
      <c r="D35" s="5" t="s">
        <v>826</v>
      </c>
      <c r="E35" s="2">
        <v>3291298</v>
      </c>
      <c r="F35" s="3" t="s">
        <v>28</v>
      </c>
      <c r="G35" s="3" t="s">
        <v>219</v>
      </c>
      <c r="H35" s="2" t="s">
        <v>108</v>
      </c>
      <c r="I35" s="14">
        <v>6</v>
      </c>
    </row>
    <row r="36" spans="1:9" x14ac:dyDescent="0.35">
      <c r="A36" s="2">
        <v>4</v>
      </c>
      <c r="B36" s="2">
        <v>10101900</v>
      </c>
      <c r="C36" s="2" t="s">
        <v>921</v>
      </c>
      <c r="D36" s="5" t="s">
        <v>826</v>
      </c>
      <c r="E36" s="2">
        <v>3291298</v>
      </c>
      <c r="F36" s="3" t="s">
        <v>29</v>
      </c>
      <c r="G36" s="3" t="s">
        <v>220</v>
      </c>
      <c r="H36" s="2" t="s">
        <v>108</v>
      </c>
      <c r="I36" s="14">
        <v>6</v>
      </c>
    </row>
    <row r="37" spans="1:9" x14ac:dyDescent="0.35">
      <c r="A37" s="2">
        <v>5</v>
      </c>
      <c r="B37" s="2">
        <v>10101900</v>
      </c>
      <c r="C37" s="2" t="s">
        <v>921</v>
      </c>
      <c r="D37" s="5" t="s">
        <v>826</v>
      </c>
      <c r="E37" s="2">
        <v>3291298</v>
      </c>
      <c r="F37" s="3" t="s">
        <v>30</v>
      </c>
      <c r="G37" s="3" t="s">
        <v>221</v>
      </c>
      <c r="H37" s="2" t="s">
        <v>108</v>
      </c>
      <c r="I37" s="14">
        <v>6</v>
      </c>
    </row>
    <row r="38" spans="1:9" x14ac:dyDescent="0.35">
      <c r="A38" s="2">
        <v>6</v>
      </c>
      <c r="B38" s="2">
        <v>10101900</v>
      </c>
      <c r="C38" s="2" t="s">
        <v>921</v>
      </c>
      <c r="D38" s="5" t="s">
        <v>826</v>
      </c>
      <c r="E38" s="2">
        <v>3291298</v>
      </c>
      <c r="F38" s="3" t="s">
        <v>31</v>
      </c>
      <c r="G38" s="3" t="s">
        <v>90</v>
      </c>
      <c r="H38" s="2" t="s">
        <v>106</v>
      </c>
      <c r="I38" s="14">
        <v>2</v>
      </c>
    </row>
    <row r="39" spans="1:9" x14ac:dyDescent="0.35">
      <c r="A39" s="2">
        <v>7</v>
      </c>
      <c r="B39" s="2">
        <v>10171801</v>
      </c>
      <c r="C39" s="2" t="s">
        <v>921</v>
      </c>
      <c r="D39" s="5" t="s">
        <v>826</v>
      </c>
      <c r="E39" s="2">
        <v>3291298</v>
      </c>
      <c r="F39" s="3" t="s">
        <v>32</v>
      </c>
      <c r="G39" s="3" t="s">
        <v>222</v>
      </c>
      <c r="H39" s="2" t="s">
        <v>106</v>
      </c>
      <c r="I39" s="14">
        <v>1</v>
      </c>
    </row>
    <row r="40" spans="1:9" x14ac:dyDescent="0.35">
      <c r="A40" s="2">
        <v>8</v>
      </c>
      <c r="B40" s="2">
        <v>10171801</v>
      </c>
      <c r="C40" s="2" t="s">
        <v>921</v>
      </c>
      <c r="D40" s="5" t="s">
        <v>826</v>
      </c>
      <c r="E40" s="2">
        <v>3291298</v>
      </c>
      <c r="F40" s="3" t="s">
        <v>33</v>
      </c>
      <c r="G40" s="3" t="s">
        <v>223</v>
      </c>
      <c r="H40" s="2" t="s">
        <v>106</v>
      </c>
      <c r="I40" s="14">
        <v>3</v>
      </c>
    </row>
    <row r="41" spans="1:9" x14ac:dyDescent="0.35">
      <c r="A41" s="2">
        <v>9</v>
      </c>
      <c r="B41" s="2">
        <v>51171606</v>
      </c>
      <c r="C41" s="2" t="s">
        <v>921</v>
      </c>
      <c r="D41" s="5" t="s">
        <v>826</v>
      </c>
      <c r="E41" s="2">
        <v>3291298</v>
      </c>
      <c r="F41" s="3" t="s">
        <v>224</v>
      </c>
      <c r="G41" s="3" t="s">
        <v>91</v>
      </c>
      <c r="H41" s="2" t="s">
        <v>105</v>
      </c>
      <c r="I41" s="14">
        <v>3</v>
      </c>
    </row>
    <row r="42" spans="1:9" x14ac:dyDescent="0.35">
      <c r="A42" s="2">
        <v>10</v>
      </c>
      <c r="B42" s="2">
        <v>11101611</v>
      </c>
      <c r="C42" s="2" t="s">
        <v>921</v>
      </c>
      <c r="D42" s="5" t="s">
        <v>826</v>
      </c>
      <c r="E42" s="2">
        <v>3291298</v>
      </c>
      <c r="F42" s="3" t="s">
        <v>34</v>
      </c>
      <c r="G42" s="3" t="s">
        <v>92</v>
      </c>
      <c r="H42" s="2" t="s">
        <v>105</v>
      </c>
      <c r="I42" s="14">
        <v>3</v>
      </c>
    </row>
    <row r="43" spans="1:9" x14ac:dyDescent="0.35">
      <c r="A43" s="2">
        <v>11</v>
      </c>
      <c r="B43" s="2">
        <v>12141804</v>
      </c>
      <c r="C43" s="2" t="s">
        <v>921</v>
      </c>
      <c r="D43" s="5" t="s">
        <v>826</v>
      </c>
      <c r="E43" s="2">
        <v>3291298</v>
      </c>
      <c r="F43" s="3" t="s">
        <v>35</v>
      </c>
      <c r="G43" s="3" t="s">
        <v>93</v>
      </c>
      <c r="H43" s="2" t="s">
        <v>105</v>
      </c>
      <c r="I43" s="14">
        <v>3</v>
      </c>
    </row>
    <row r="44" spans="1:9" x14ac:dyDescent="0.35">
      <c r="A44" s="2">
        <v>12</v>
      </c>
      <c r="B44" s="2">
        <v>11101601</v>
      </c>
      <c r="C44" s="2" t="s">
        <v>921</v>
      </c>
      <c r="D44" s="5" t="s">
        <v>826</v>
      </c>
      <c r="E44" s="2">
        <v>3291298</v>
      </c>
      <c r="F44" s="3" t="s">
        <v>36</v>
      </c>
      <c r="G44" s="3" t="s">
        <v>94</v>
      </c>
      <c r="H44" s="2" t="s">
        <v>105</v>
      </c>
      <c r="I44" s="14">
        <v>3</v>
      </c>
    </row>
    <row r="45" spans="1:9" x14ac:dyDescent="0.35">
      <c r="A45" s="2">
        <v>13</v>
      </c>
      <c r="B45" s="2">
        <v>51211624</v>
      </c>
      <c r="C45" s="2" t="s">
        <v>921</v>
      </c>
      <c r="D45" s="5" t="s">
        <v>826</v>
      </c>
      <c r="E45" s="2">
        <v>3291298</v>
      </c>
      <c r="F45" s="3" t="s">
        <v>37</v>
      </c>
      <c r="G45" s="3" t="s">
        <v>225</v>
      </c>
      <c r="H45" s="2" t="s">
        <v>105</v>
      </c>
      <c r="I45" s="14">
        <v>3</v>
      </c>
    </row>
    <row r="46" spans="1:9" x14ac:dyDescent="0.35">
      <c r="A46" s="2">
        <v>14</v>
      </c>
      <c r="B46" s="2">
        <v>12141750</v>
      </c>
      <c r="C46" s="2" t="s">
        <v>921</v>
      </c>
      <c r="D46" s="5" t="s">
        <v>826</v>
      </c>
      <c r="E46" s="2">
        <v>3291298</v>
      </c>
      <c r="F46" s="3" t="s">
        <v>38</v>
      </c>
      <c r="G46" s="3" t="s">
        <v>95</v>
      </c>
      <c r="H46" s="2" t="s">
        <v>105</v>
      </c>
      <c r="I46" s="14">
        <v>3</v>
      </c>
    </row>
    <row r="47" spans="1:9" x14ac:dyDescent="0.35">
      <c r="A47" s="2">
        <v>15</v>
      </c>
      <c r="B47" s="2">
        <v>11101615</v>
      </c>
      <c r="C47" s="2" t="s">
        <v>921</v>
      </c>
      <c r="D47" s="5" t="s">
        <v>826</v>
      </c>
      <c r="E47" s="2">
        <v>3291298</v>
      </c>
      <c r="F47" s="3" t="s">
        <v>39</v>
      </c>
      <c r="G47" s="3" t="s">
        <v>226</v>
      </c>
      <c r="H47" s="2" t="s">
        <v>105</v>
      </c>
      <c r="I47" s="14">
        <v>2</v>
      </c>
    </row>
    <row r="48" spans="1:9" x14ac:dyDescent="0.35">
      <c r="A48" s="2">
        <v>16</v>
      </c>
      <c r="B48" s="2">
        <v>12141806</v>
      </c>
      <c r="C48" s="2" t="s">
        <v>921</v>
      </c>
      <c r="D48" s="5" t="s">
        <v>826</v>
      </c>
      <c r="E48" s="2">
        <v>3291298</v>
      </c>
      <c r="F48" s="3" t="s">
        <v>40</v>
      </c>
      <c r="G48" s="3" t="s">
        <v>227</v>
      </c>
      <c r="H48" s="2" t="s">
        <v>105</v>
      </c>
      <c r="I48" s="14">
        <v>2</v>
      </c>
    </row>
    <row r="49" spans="1:9" x14ac:dyDescent="0.35">
      <c r="A49" s="2">
        <v>17</v>
      </c>
      <c r="B49" s="2">
        <v>51241204</v>
      </c>
      <c r="C49" s="2" t="s">
        <v>921</v>
      </c>
      <c r="D49" s="5" t="s">
        <v>826</v>
      </c>
      <c r="E49" s="2">
        <v>3291298</v>
      </c>
      <c r="F49" s="3" t="s">
        <v>41</v>
      </c>
      <c r="G49" s="3" t="s">
        <v>228</v>
      </c>
      <c r="H49" s="2" t="s">
        <v>105</v>
      </c>
      <c r="I49" s="14">
        <v>3</v>
      </c>
    </row>
    <row r="50" spans="1:9" x14ac:dyDescent="0.35">
      <c r="A50" s="2">
        <v>18</v>
      </c>
      <c r="B50" s="2">
        <v>51101607</v>
      </c>
      <c r="C50" s="2" t="s">
        <v>921</v>
      </c>
      <c r="D50" s="5" t="s">
        <v>826</v>
      </c>
      <c r="E50" s="2">
        <v>3291298</v>
      </c>
      <c r="F50" s="3" t="s">
        <v>42</v>
      </c>
      <c r="G50" s="3" t="s">
        <v>191</v>
      </c>
      <c r="H50" s="2" t="s">
        <v>229</v>
      </c>
      <c r="I50" s="14">
        <v>4</v>
      </c>
    </row>
    <row r="51" spans="1:9" x14ac:dyDescent="0.35">
      <c r="A51" s="2">
        <v>19</v>
      </c>
      <c r="B51" s="2">
        <v>70171700</v>
      </c>
      <c r="C51" s="2" t="s">
        <v>921</v>
      </c>
      <c r="D51" s="5" t="s">
        <v>826</v>
      </c>
      <c r="E51" s="2">
        <v>3291298</v>
      </c>
      <c r="F51" s="3" t="s">
        <v>43</v>
      </c>
      <c r="G51" s="3" t="s">
        <v>275</v>
      </c>
      <c r="H51" s="2" t="s">
        <v>237</v>
      </c>
      <c r="I51" s="14">
        <v>2</v>
      </c>
    </row>
    <row r="52" spans="1:9" x14ac:dyDescent="0.35">
      <c r="A52" s="2">
        <v>20</v>
      </c>
      <c r="B52" s="2">
        <v>10171601</v>
      </c>
      <c r="C52" s="2" t="s">
        <v>921</v>
      </c>
      <c r="D52" s="5" t="s">
        <v>826</v>
      </c>
      <c r="E52" s="2">
        <v>3291298</v>
      </c>
      <c r="F52" s="3" t="s">
        <v>44</v>
      </c>
      <c r="G52" s="3" t="s">
        <v>759</v>
      </c>
      <c r="H52" s="2" t="s">
        <v>229</v>
      </c>
      <c r="I52" s="14">
        <f>3+2</f>
        <v>5</v>
      </c>
    </row>
    <row r="53" spans="1:9" x14ac:dyDescent="0.35">
      <c r="A53" s="2">
        <v>21</v>
      </c>
      <c r="B53" s="2">
        <v>50221002</v>
      </c>
      <c r="C53" s="2" t="s">
        <v>921</v>
      </c>
      <c r="D53" s="5" t="s">
        <v>826</v>
      </c>
      <c r="E53" s="2">
        <v>3291298</v>
      </c>
      <c r="F53" s="3" t="s">
        <v>45</v>
      </c>
      <c r="G53" s="3" t="s">
        <v>96</v>
      </c>
      <c r="H53" s="2" t="s">
        <v>229</v>
      </c>
      <c r="I53" s="14">
        <v>4</v>
      </c>
    </row>
    <row r="54" spans="1:9" x14ac:dyDescent="0.35">
      <c r="A54" s="2">
        <v>22</v>
      </c>
      <c r="B54" s="2">
        <v>10171801</v>
      </c>
      <c r="C54" s="2" t="s">
        <v>921</v>
      </c>
      <c r="D54" s="5" t="s">
        <v>826</v>
      </c>
      <c r="E54" s="2">
        <v>3291298</v>
      </c>
      <c r="F54" s="3" t="s">
        <v>46</v>
      </c>
      <c r="G54" s="3" t="s">
        <v>230</v>
      </c>
      <c r="H54" s="2" t="s">
        <v>183</v>
      </c>
      <c r="I54" s="14">
        <v>2</v>
      </c>
    </row>
    <row r="55" spans="1:9" x14ac:dyDescent="0.35">
      <c r="A55" s="2">
        <v>23</v>
      </c>
      <c r="B55" s="2">
        <v>15101603</v>
      </c>
      <c r="C55" s="2" t="s">
        <v>921</v>
      </c>
      <c r="D55" s="5" t="s">
        <v>826</v>
      </c>
      <c r="E55" s="2">
        <v>3291298</v>
      </c>
      <c r="F55" s="3" t="s">
        <v>47</v>
      </c>
      <c r="G55" s="3" t="s">
        <v>231</v>
      </c>
      <c r="H55" s="2" t="s">
        <v>229</v>
      </c>
      <c r="I55" s="14">
        <v>2</v>
      </c>
    </row>
    <row r="56" spans="1:9" x14ac:dyDescent="0.35">
      <c r="A56" s="2">
        <v>24</v>
      </c>
      <c r="B56" s="2">
        <v>21101612</v>
      </c>
      <c r="C56" s="2" t="s">
        <v>921</v>
      </c>
      <c r="D56" s="5" t="s">
        <v>826</v>
      </c>
      <c r="E56" s="2">
        <v>3291298</v>
      </c>
      <c r="F56" s="3" t="s">
        <v>48</v>
      </c>
      <c r="G56" s="3" t="s">
        <v>232</v>
      </c>
      <c r="H56" s="2" t="s">
        <v>20</v>
      </c>
      <c r="I56" s="14">
        <v>15</v>
      </c>
    </row>
    <row r="57" spans="1:9" x14ac:dyDescent="0.35">
      <c r="A57" s="2">
        <v>25</v>
      </c>
      <c r="B57" s="2">
        <v>27112007</v>
      </c>
      <c r="C57" s="2" t="s">
        <v>921</v>
      </c>
      <c r="D57" s="5" t="s">
        <v>826</v>
      </c>
      <c r="E57" s="2">
        <v>3291298</v>
      </c>
      <c r="F57" s="3" t="s">
        <v>49</v>
      </c>
      <c r="G57" s="3" t="s">
        <v>97</v>
      </c>
      <c r="H57" s="2" t="s">
        <v>20</v>
      </c>
      <c r="I57" s="14">
        <f>3+4</f>
        <v>7</v>
      </c>
    </row>
    <row r="58" spans="1:9" x14ac:dyDescent="0.35">
      <c r="A58" s="2">
        <v>26</v>
      </c>
      <c r="B58" s="2">
        <v>27112041</v>
      </c>
      <c r="C58" s="2" t="s">
        <v>921</v>
      </c>
      <c r="D58" s="5" t="s">
        <v>826</v>
      </c>
      <c r="E58" s="2">
        <v>3291298</v>
      </c>
      <c r="F58" s="3" t="s">
        <v>50</v>
      </c>
      <c r="G58" s="3" t="s">
        <v>746</v>
      </c>
      <c r="H58" s="2" t="s">
        <v>20</v>
      </c>
      <c r="I58" s="14">
        <v>6</v>
      </c>
    </row>
    <row r="59" spans="1:9" x14ac:dyDescent="0.35">
      <c r="A59" s="2">
        <v>27</v>
      </c>
      <c r="B59" s="2">
        <v>27112001</v>
      </c>
      <c r="C59" s="2" t="s">
        <v>921</v>
      </c>
      <c r="D59" s="5" t="s">
        <v>826</v>
      </c>
      <c r="E59" s="2">
        <v>3291298</v>
      </c>
      <c r="F59" s="3" t="s">
        <v>55</v>
      </c>
      <c r="G59" s="3" t="s">
        <v>747</v>
      </c>
      <c r="H59" s="2" t="s">
        <v>20</v>
      </c>
      <c r="I59" s="14">
        <f>10-4</f>
        <v>6</v>
      </c>
    </row>
    <row r="60" spans="1:9" x14ac:dyDescent="0.35">
      <c r="A60" s="2">
        <v>28</v>
      </c>
      <c r="B60" s="2">
        <v>24121807</v>
      </c>
      <c r="C60" s="2" t="s">
        <v>921</v>
      </c>
      <c r="D60" s="5" t="s">
        <v>826</v>
      </c>
      <c r="E60" s="2">
        <v>3291298</v>
      </c>
      <c r="F60" s="3" t="s">
        <v>80</v>
      </c>
      <c r="G60" s="3" t="s">
        <v>189</v>
      </c>
      <c r="H60" s="2" t="s">
        <v>20</v>
      </c>
      <c r="I60" s="14">
        <f>2+2</f>
        <v>4</v>
      </c>
    </row>
    <row r="61" spans="1:9" x14ac:dyDescent="0.35">
      <c r="A61" s="2">
        <v>29</v>
      </c>
      <c r="B61" s="2">
        <v>10171504</v>
      </c>
      <c r="C61" s="2" t="s">
        <v>921</v>
      </c>
      <c r="D61" s="5" t="s">
        <v>826</v>
      </c>
      <c r="E61" s="2">
        <v>3291298</v>
      </c>
      <c r="F61" s="3" t="s">
        <v>74</v>
      </c>
      <c r="G61" s="3" t="s">
        <v>824</v>
      </c>
      <c r="H61" s="2" t="s">
        <v>229</v>
      </c>
      <c r="I61" s="14">
        <v>4</v>
      </c>
    </row>
    <row r="62" spans="1:9" x14ac:dyDescent="0.35">
      <c r="A62" s="2">
        <v>30</v>
      </c>
      <c r="B62" s="2">
        <v>27112001</v>
      </c>
      <c r="C62" s="2" t="s">
        <v>921</v>
      </c>
      <c r="D62" s="5" t="s">
        <v>826</v>
      </c>
      <c r="E62" s="2">
        <v>3291298</v>
      </c>
      <c r="F62" s="3" t="s">
        <v>55</v>
      </c>
      <c r="G62" s="3" t="s">
        <v>235</v>
      </c>
      <c r="H62" s="2" t="s">
        <v>20</v>
      </c>
      <c r="I62" s="14">
        <v>10</v>
      </c>
    </row>
    <row r="63" spans="1:9" x14ac:dyDescent="0.35">
      <c r="A63" s="2">
        <v>31</v>
      </c>
      <c r="B63" s="2">
        <v>31151503</v>
      </c>
      <c r="C63" s="2" t="s">
        <v>921</v>
      </c>
      <c r="D63" s="5" t="s">
        <v>826</v>
      </c>
      <c r="E63" s="2">
        <v>3291298</v>
      </c>
      <c r="F63" s="3" t="s">
        <v>56</v>
      </c>
      <c r="G63" s="3" t="s">
        <v>236</v>
      </c>
      <c r="H63" s="2" t="s">
        <v>237</v>
      </c>
      <c r="I63" s="14">
        <f>6-1</f>
        <v>5</v>
      </c>
    </row>
    <row r="64" spans="1:9" x14ac:dyDescent="0.35">
      <c r="A64" s="2">
        <v>32</v>
      </c>
      <c r="B64" s="2">
        <v>10171611</v>
      </c>
      <c r="C64" s="2" t="s">
        <v>921</v>
      </c>
      <c r="D64" s="5" t="s">
        <v>826</v>
      </c>
      <c r="E64" s="2">
        <v>3291298</v>
      </c>
      <c r="F64" s="3" t="s">
        <v>698</v>
      </c>
      <c r="G64" s="3" t="s">
        <v>822</v>
      </c>
      <c r="H64" s="2" t="s">
        <v>229</v>
      </c>
      <c r="I64" s="14">
        <v>2</v>
      </c>
    </row>
    <row r="65" spans="1:9" x14ac:dyDescent="0.35">
      <c r="A65" s="2">
        <v>33</v>
      </c>
      <c r="B65" s="2">
        <v>10151521</v>
      </c>
      <c r="C65" s="2" t="s">
        <v>921</v>
      </c>
      <c r="D65" s="5" t="s">
        <v>826</v>
      </c>
      <c r="E65" s="2">
        <v>3291298</v>
      </c>
      <c r="F65" s="3" t="s">
        <v>238</v>
      </c>
      <c r="G65" s="3" t="s">
        <v>748</v>
      </c>
      <c r="H65" s="2" t="s">
        <v>240</v>
      </c>
      <c r="I65" s="14">
        <v>10</v>
      </c>
    </row>
    <row r="66" spans="1:9" x14ac:dyDescent="0.35">
      <c r="A66" s="2">
        <v>34</v>
      </c>
      <c r="B66" s="2">
        <v>10151518</v>
      </c>
      <c r="C66" s="2" t="s">
        <v>921</v>
      </c>
      <c r="D66" s="5" t="s">
        <v>826</v>
      </c>
      <c r="E66" s="2">
        <v>3291298</v>
      </c>
      <c r="F66" s="3" t="s">
        <v>239</v>
      </c>
      <c r="G66" s="3" t="s">
        <v>914</v>
      </c>
      <c r="H66" s="2" t="s">
        <v>240</v>
      </c>
      <c r="I66" s="14">
        <v>15</v>
      </c>
    </row>
    <row r="67" spans="1:9" x14ac:dyDescent="0.35">
      <c r="A67" s="2">
        <v>35</v>
      </c>
      <c r="B67" s="2">
        <v>10151507</v>
      </c>
      <c r="C67" s="2" t="s">
        <v>921</v>
      </c>
      <c r="D67" s="5" t="s">
        <v>826</v>
      </c>
      <c r="E67" s="2">
        <v>3291298</v>
      </c>
      <c r="F67" s="3" t="s">
        <v>911</v>
      </c>
      <c r="G67" s="3" t="s">
        <v>870</v>
      </c>
      <c r="H67" s="2" t="s">
        <v>240</v>
      </c>
      <c r="I67" s="14">
        <v>15</v>
      </c>
    </row>
    <row r="68" spans="1:9" x14ac:dyDescent="0.35">
      <c r="A68" s="2">
        <v>36</v>
      </c>
      <c r="B68" s="2">
        <v>10151501</v>
      </c>
      <c r="C68" s="2" t="s">
        <v>921</v>
      </c>
      <c r="D68" s="5" t="s">
        <v>826</v>
      </c>
      <c r="E68" s="2">
        <v>3291298</v>
      </c>
      <c r="F68" s="3" t="s">
        <v>912</v>
      </c>
      <c r="G68" s="3" t="s">
        <v>241</v>
      </c>
      <c r="H68" s="2" t="s">
        <v>909</v>
      </c>
      <c r="I68" s="14">
        <v>2</v>
      </c>
    </row>
    <row r="69" spans="1:9" x14ac:dyDescent="0.35">
      <c r="A69" s="2">
        <v>37</v>
      </c>
      <c r="B69" s="2">
        <v>10151521</v>
      </c>
      <c r="C69" s="2" t="s">
        <v>921</v>
      </c>
      <c r="D69" s="5" t="s">
        <v>826</v>
      </c>
      <c r="E69" s="2">
        <v>3291298</v>
      </c>
      <c r="F69" s="3" t="s">
        <v>238</v>
      </c>
      <c r="G69" s="3" t="s">
        <v>749</v>
      </c>
      <c r="H69" s="2" t="s">
        <v>240</v>
      </c>
      <c r="I69" s="14">
        <v>15</v>
      </c>
    </row>
    <row r="70" spans="1:9" x14ac:dyDescent="0.35">
      <c r="A70" s="2">
        <v>38</v>
      </c>
      <c r="B70" s="2">
        <v>10151521</v>
      </c>
      <c r="C70" s="2" t="s">
        <v>921</v>
      </c>
      <c r="D70" s="5" t="s">
        <v>826</v>
      </c>
      <c r="E70" s="2">
        <v>3291298</v>
      </c>
      <c r="F70" s="3" t="s">
        <v>238</v>
      </c>
      <c r="G70" s="3" t="s">
        <v>750</v>
      </c>
      <c r="H70" s="2" t="s">
        <v>240</v>
      </c>
      <c r="I70" s="14">
        <v>15</v>
      </c>
    </row>
    <row r="71" spans="1:9" x14ac:dyDescent="0.35">
      <c r="A71" s="2">
        <v>39</v>
      </c>
      <c r="B71" s="2">
        <v>10152001</v>
      </c>
      <c r="C71" s="2" t="s">
        <v>921</v>
      </c>
      <c r="D71" s="5" t="s">
        <v>826</v>
      </c>
      <c r="E71" s="2">
        <v>3291298</v>
      </c>
      <c r="F71" s="3" t="s">
        <v>847</v>
      </c>
      <c r="G71" s="3" t="s">
        <v>915</v>
      </c>
      <c r="H71" s="2" t="s">
        <v>240</v>
      </c>
      <c r="I71" s="14">
        <v>5</v>
      </c>
    </row>
    <row r="72" spans="1:9" x14ac:dyDescent="0.35">
      <c r="A72" s="2">
        <v>40</v>
      </c>
      <c r="B72" s="2">
        <v>10151515</v>
      </c>
      <c r="C72" s="2" t="s">
        <v>921</v>
      </c>
      <c r="D72" s="5" t="s">
        <v>826</v>
      </c>
      <c r="E72" s="2">
        <v>3291298</v>
      </c>
      <c r="F72" s="3" t="s">
        <v>913</v>
      </c>
      <c r="G72" s="3" t="s">
        <v>751</v>
      </c>
      <c r="H72" s="2" t="s">
        <v>240</v>
      </c>
      <c r="I72" s="14">
        <v>5</v>
      </c>
    </row>
    <row r="73" spans="1:9" x14ac:dyDescent="0.35">
      <c r="A73" s="2">
        <v>41</v>
      </c>
      <c r="B73" s="2">
        <v>42281603</v>
      </c>
      <c r="C73" s="2" t="s">
        <v>921</v>
      </c>
      <c r="D73" s="5" t="s">
        <v>826</v>
      </c>
      <c r="E73" s="2">
        <v>3291298</v>
      </c>
      <c r="F73" s="3" t="s">
        <v>57</v>
      </c>
      <c r="G73" s="3" t="s">
        <v>242</v>
      </c>
      <c r="H73" s="2" t="s">
        <v>183</v>
      </c>
      <c r="I73" s="14">
        <v>1</v>
      </c>
    </row>
    <row r="74" spans="1:9" x14ac:dyDescent="0.35">
      <c r="A74" s="2">
        <v>42</v>
      </c>
      <c r="B74" s="2">
        <v>10171504</v>
      </c>
      <c r="C74" s="2" t="s">
        <v>921</v>
      </c>
      <c r="D74" s="5" t="s">
        <v>826</v>
      </c>
      <c r="E74" s="2">
        <v>3291298</v>
      </c>
      <c r="F74" s="3" t="s">
        <v>54</v>
      </c>
      <c r="G74" s="3" t="s">
        <v>100</v>
      </c>
      <c r="H74" s="2" t="s">
        <v>229</v>
      </c>
      <c r="I74" s="14">
        <v>20</v>
      </c>
    </row>
    <row r="75" spans="1:9" x14ac:dyDescent="0.35">
      <c r="A75" s="2">
        <v>43</v>
      </c>
      <c r="B75" s="2">
        <v>10171702</v>
      </c>
      <c r="C75" s="2" t="s">
        <v>921</v>
      </c>
      <c r="D75" s="5" t="s">
        <v>826</v>
      </c>
      <c r="E75" s="2">
        <v>3291298</v>
      </c>
      <c r="F75" s="3" t="s">
        <v>62</v>
      </c>
      <c r="G75" s="3" t="s">
        <v>247</v>
      </c>
      <c r="H75" s="2" t="s">
        <v>106</v>
      </c>
      <c r="I75" s="14">
        <v>2</v>
      </c>
    </row>
    <row r="76" spans="1:9" x14ac:dyDescent="0.35">
      <c r="A76" s="2">
        <v>44</v>
      </c>
      <c r="B76" s="2">
        <v>10171702</v>
      </c>
      <c r="C76" s="2" t="s">
        <v>921</v>
      </c>
      <c r="D76" s="5" t="s">
        <v>826</v>
      </c>
      <c r="E76" s="2">
        <v>3291298</v>
      </c>
      <c r="F76" s="3" t="s">
        <v>62</v>
      </c>
      <c r="G76" s="3" t="s">
        <v>753</v>
      </c>
      <c r="H76" s="2" t="s">
        <v>20</v>
      </c>
      <c r="I76" s="14">
        <v>3</v>
      </c>
    </row>
    <row r="77" spans="1:9" x14ac:dyDescent="0.35">
      <c r="A77" s="2">
        <v>45</v>
      </c>
      <c r="B77" s="2">
        <v>10171801</v>
      </c>
      <c r="C77" s="2" t="s">
        <v>921</v>
      </c>
      <c r="D77" s="5" t="s">
        <v>826</v>
      </c>
      <c r="E77" s="2">
        <v>3291298</v>
      </c>
      <c r="F77" s="3" t="s">
        <v>63</v>
      </c>
      <c r="G77" s="3" t="s">
        <v>101</v>
      </c>
      <c r="H77" s="2" t="s">
        <v>229</v>
      </c>
      <c r="I77" s="14">
        <v>10</v>
      </c>
    </row>
    <row r="78" spans="1:9" x14ac:dyDescent="0.35">
      <c r="A78" s="2">
        <v>46</v>
      </c>
      <c r="B78" s="2">
        <v>20122510</v>
      </c>
      <c r="C78" s="2" t="s">
        <v>921</v>
      </c>
      <c r="D78" s="5" t="s">
        <v>826</v>
      </c>
      <c r="E78" s="2">
        <v>3291298</v>
      </c>
      <c r="F78" s="3" t="s">
        <v>754</v>
      </c>
      <c r="G78" s="3" t="s">
        <v>669</v>
      </c>
      <c r="H78" s="2" t="s">
        <v>20</v>
      </c>
      <c r="I78" s="14">
        <v>2</v>
      </c>
    </row>
    <row r="79" spans="1:9" x14ac:dyDescent="0.35">
      <c r="A79" s="2">
        <v>47</v>
      </c>
      <c r="B79" s="2">
        <v>27112047</v>
      </c>
      <c r="C79" s="2" t="s">
        <v>921</v>
      </c>
      <c r="D79" s="5" t="s">
        <v>826</v>
      </c>
      <c r="E79" s="2">
        <v>3291298</v>
      </c>
      <c r="F79" s="3" t="s">
        <v>65</v>
      </c>
      <c r="G79" s="3" t="s">
        <v>620</v>
      </c>
      <c r="H79" s="2" t="s">
        <v>20</v>
      </c>
      <c r="I79" s="14">
        <v>3</v>
      </c>
    </row>
    <row r="80" spans="1:9" x14ac:dyDescent="0.35">
      <c r="A80" s="2">
        <v>48</v>
      </c>
      <c r="B80" s="2">
        <v>10171702</v>
      </c>
      <c r="C80" s="2" t="s">
        <v>921</v>
      </c>
      <c r="D80" s="5" t="s">
        <v>826</v>
      </c>
      <c r="E80" s="2">
        <v>3291298</v>
      </c>
      <c r="F80" s="3" t="s">
        <v>62</v>
      </c>
      <c r="G80" s="3" t="s">
        <v>249</v>
      </c>
      <c r="H80" s="2" t="s">
        <v>20</v>
      </c>
      <c r="I80" s="14">
        <v>4</v>
      </c>
    </row>
    <row r="81" spans="1:9" x14ac:dyDescent="0.35">
      <c r="A81" s="2">
        <v>49</v>
      </c>
      <c r="B81" s="2">
        <v>41115615</v>
      </c>
      <c r="C81" s="2" t="s">
        <v>921</v>
      </c>
      <c r="D81" s="5" t="s">
        <v>826</v>
      </c>
      <c r="E81" s="2">
        <v>3291298</v>
      </c>
      <c r="F81" s="3" t="s">
        <v>59</v>
      </c>
      <c r="G81" s="3" t="s">
        <v>755</v>
      </c>
      <c r="H81" s="2" t="s">
        <v>20</v>
      </c>
      <c r="I81" s="14">
        <v>2</v>
      </c>
    </row>
    <row r="82" spans="1:9" x14ac:dyDescent="0.35">
      <c r="A82" s="2">
        <v>50</v>
      </c>
      <c r="B82" s="2">
        <v>10191509</v>
      </c>
      <c r="C82" s="2" t="s">
        <v>921</v>
      </c>
      <c r="D82" s="5" t="s">
        <v>826</v>
      </c>
      <c r="E82" s="2">
        <v>3291298</v>
      </c>
      <c r="F82" s="3" t="s">
        <v>250</v>
      </c>
      <c r="G82" s="3" t="s">
        <v>102</v>
      </c>
      <c r="H82" s="2" t="s">
        <v>106</v>
      </c>
      <c r="I82" s="14">
        <v>3</v>
      </c>
    </row>
    <row r="83" spans="1:9" x14ac:dyDescent="0.35">
      <c r="A83" s="2">
        <v>51</v>
      </c>
      <c r="B83" s="2">
        <v>12141901</v>
      </c>
      <c r="C83" s="2" t="s">
        <v>921</v>
      </c>
      <c r="D83" s="5" t="s">
        <v>826</v>
      </c>
      <c r="E83" s="2">
        <v>3291298</v>
      </c>
      <c r="F83" s="3" t="s">
        <v>251</v>
      </c>
      <c r="G83" s="3" t="s">
        <v>103</v>
      </c>
      <c r="H83" s="2" t="s">
        <v>183</v>
      </c>
      <c r="I83" s="14">
        <v>3</v>
      </c>
    </row>
    <row r="84" spans="1:9" x14ac:dyDescent="0.35">
      <c r="A84" s="2">
        <v>52</v>
      </c>
      <c r="B84" s="2">
        <v>41111714</v>
      </c>
      <c r="C84" s="2" t="s">
        <v>921</v>
      </c>
      <c r="D84" s="5" t="s">
        <v>826</v>
      </c>
      <c r="E84" s="2">
        <v>3291298</v>
      </c>
      <c r="F84" s="3" t="s">
        <v>66</v>
      </c>
      <c r="G84" s="3" t="s">
        <v>756</v>
      </c>
      <c r="H84" s="2" t="s">
        <v>20</v>
      </c>
      <c r="I84" s="14">
        <v>5</v>
      </c>
    </row>
    <row r="85" spans="1:9" x14ac:dyDescent="0.35">
      <c r="A85" s="2">
        <v>53</v>
      </c>
      <c r="B85" s="2">
        <v>47121804</v>
      </c>
      <c r="C85" s="2" t="s">
        <v>921</v>
      </c>
      <c r="D85" s="5" t="s">
        <v>826</v>
      </c>
      <c r="E85" s="2">
        <v>3291298</v>
      </c>
      <c r="F85" s="3" t="s">
        <v>67</v>
      </c>
      <c r="G85" s="3" t="s">
        <v>252</v>
      </c>
      <c r="H85" s="2" t="s">
        <v>20</v>
      </c>
      <c r="I85" s="14">
        <v>8</v>
      </c>
    </row>
    <row r="86" spans="1:9" x14ac:dyDescent="0.35">
      <c r="A86" s="2">
        <v>54</v>
      </c>
      <c r="B86" s="2">
        <v>47121804</v>
      </c>
      <c r="C86" s="2" t="s">
        <v>921</v>
      </c>
      <c r="D86" s="5" t="s">
        <v>826</v>
      </c>
      <c r="E86" s="2">
        <v>3291298</v>
      </c>
      <c r="F86" s="3" t="s">
        <v>67</v>
      </c>
      <c r="G86" s="3" t="s">
        <v>253</v>
      </c>
      <c r="H86" s="2" t="s">
        <v>20</v>
      </c>
      <c r="I86" s="14">
        <v>8</v>
      </c>
    </row>
    <row r="87" spans="1:9" x14ac:dyDescent="0.35">
      <c r="A87" s="2">
        <v>55</v>
      </c>
      <c r="B87" s="2">
        <v>13102022</v>
      </c>
      <c r="C87" s="2" t="s">
        <v>921</v>
      </c>
      <c r="D87" s="5" t="s">
        <v>826</v>
      </c>
      <c r="E87" s="2">
        <v>3291298</v>
      </c>
      <c r="F87" s="3" t="s">
        <v>68</v>
      </c>
      <c r="G87" s="3" t="s">
        <v>906</v>
      </c>
      <c r="H87" s="2" t="s">
        <v>237</v>
      </c>
      <c r="I87" s="14">
        <v>3</v>
      </c>
    </row>
    <row r="88" spans="1:9" x14ac:dyDescent="0.35">
      <c r="A88" s="2">
        <v>56</v>
      </c>
      <c r="B88" s="2">
        <v>31152200</v>
      </c>
      <c r="C88" s="2" t="s">
        <v>921</v>
      </c>
      <c r="D88" s="5" t="s">
        <v>826</v>
      </c>
      <c r="E88" s="2">
        <v>3291298</v>
      </c>
      <c r="F88" s="3" t="s">
        <v>254</v>
      </c>
      <c r="G88" s="3" t="s">
        <v>752</v>
      </c>
      <c r="H88" s="2" t="s">
        <v>105</v>
      </c>
      <c r="I88" s="14">
        <v>15</v>
      </c>
    </row>
    <row r="89" spans="1:9" x14ac:dyDescent="0.35">
      <c r="A89" s="2">
        <v>57</v>
      </c>
      <c r="B89" s="2">
        <v>31162000</v>
      </c>
      <c r="C89" s="2" t="s">
        <v>921</v>
      </c>
      <c r="D89" s="5" t="s">
        <v>826</v>
      </c>
      <c r="E89" s="2">
        <v>3291298</v>
      </c>
      <c r="F89" s="3" t="s">
        <v>69</v>
      </c>
      <c r="G89" s="3" t="s">
        <v>757</v>
      </c>
      <c r="H89" s="2" t="s">
        <v>116</v>
      </c>
      <c r="I89" s="14">
        <v>15</v>
      </c>
    </row>
    <row r="90" spans="1:9" x14ac:dyDescent="0.35">
      <c r="A90" s="2">
        <v>58</v>
      </c>
      <c r="B90" s="2">
        <v>40142018</v>
      </c>
      <c r="C90" s="2" t="s">
        <v>921</v>
      </c>
      <c r="D90" s="5" t="s">
        <v>826</v>
      </c>
      <c r="E90" s="2">
        <v>3291298</v>
      </c>
      <c r="F90" s="3" t="s">
        <v>70</v>
      </c>
      <c r="G90" s="3" t="s">
        <v>758</v>
      </c>
      <c r="H90" s="2" t="s">
        <v>107</v>
      </c>
      <c r="I90" s="14">
        <v>50</v>
      </c>
    </row>
    <row r="91" spans="1:9" x14ac:dyDescent="0.35">
      <c r="A91" s="2">
        <v>59</v>
      </c>
      <c r="B91" s="2">
        <v>21101800</v>
      </c>
      <c r="C91" s="2" t="s">
        <v>921</v>
      </c>
      <c r="D91" s="5" t="s">
        <v>826</v>
      </c>
      <c r="E91" s="2">
        <v>3291298</v>
      </c>
      <c r="F91" s="3" t="s">
        <v>71</v>
      </c>
      <c r="G91" s="3" t="s">
        <v>255</v>
      </c>
      <c r="H91" s="2" t="s">
        <v>20</v>
      </c>
      <c r="I91" s="14">
        <v>24</v>
      </c>
    </row>
    <row r="92" spans="1:9" x14ac:dyDescent="0.35">
      <c r="A92" s="2">
        <v>60</v>
      </c>
      <c r="B92" s="2">
        <v>21101612</v>
      </c>
      <c r="C92" s="2" t="s">
        <v>921</v>
      </c>
      <c r="D92" s="5" t="s">
        <v>826</v>
      </c>
      <c r="E92" s="2">
        <v>3291298</v>
      </c>
      <c r="F92" s="3" t="s">
        <v>72</v>
      </c>
      <c r="G92" s="3" t="s">
        <v>256</v>
      </c>
      <c r="H92" s="2" t="s">
        <v>20</v>
      </c>
      <c r="I92" s="14">
        <v>30</v>
      </c>
    </row>
    <row r="93" spans="1:9" x14ac:dyDescent="0.35">
      <c r="A93" s="2">
        <v>61</v>
      </c>
      <c r="B93" s="2">
        <v>24111503</v>
      </c>
      <c r="C93" s="2" t="s">
        <v>921</v>
      </c>
      <c r="D93" s="5" t="s">
        <v>826</v>
      </c>
      <c r="E93" s="2">
        <v>3291298</v>
      </c>
      <c r="F93" s="3" t="s">
        <v>73</v>
      </c>
      <c r="G93" s="3" t="s">
        <v>670</v>
      </c>
      <c r="H93" s="2" t="s">
        <v>20</v>
      </c>
      <c r="I93" s="14">
        <v>250</v>
      </c>
    </row>
    <row r="94" spans="1:9" x14ac:dyDescent="0.35">
      <c r="A94" s="2">
        <v>62</v>
      </c>
      <c r="B94" s="2">
        <v>24111503</v>
      </c>
      <c r="C94" s="2" t="s">
        <v>921</v>
      </c>
      <c r="D94" s="5" t="s">
        <v>826</v>
      </c>
      <c r="E94" s="2">
        <v>3291298</v>
      </c>
      <c r="F94" s="3" t="s">
        <v>73</v>
      </c>
      <c r="G94" s="3" t="s">
        <v>671</v>
      </c>
      <c r="H94" s="2" t="s">
        <v>20</v>
      </c>
      <c r="I94" s="14">
        <v>250</v>
      </c>
    </row>
    <row r="95" spans="1:9" x14ac:dyDescent="0.35">
      <c r="A95" s="2">
        <v>63</v>
      </c>
      <c r="B95" s="2">
        <v>24111503</v>
      </c>
      <c r="C95" s="2" t="s">
        <v>921</v>
      </c>
      <c r="D95" s="5" t="s">
        <v>826</v>
      </c>
      <c r="E95" s="2">
        <v>3291298</v>
      </c>
      <c r="F95" s="3" t="s">
        <v>73</v>
      </c>
      <c r="G95" s="3" t="s">
        <v>672</v>
      </c>
      <c r="H95" s="2" t="s">
        <v>20</v>
      </c>
      <c r="I95" s="14">
        <v>250</v>
      </c>
    </row>
    <row r="96" spans="1:9" x14ac:dyDescent="0.35">
      <c r="A96" s="2">
        <v>64</v>
      </c>
      <c r="B96" s="2">
        <v>24111503</v>
      </c>
      <c r="C96" s="2" t="s">
        <v>921</v>
      </c>
      <c r="D96" s="5" t="s">
        <v>826</v>
      </c>
      <c r="E96" s="2">
        <v>3291298</v>
      </c>
      <c r="F96" s="3" t="s">
        <v>73</v>
      </c>
      <c r="G96" s="3" t="s">
        <v>673</v>
      </c>
      <c r="H96" s="2" t="s">
        <v>20</v>
      </c>
      <c r="I96" s="14">
        <v>250</v>
      </c>
    </row>
    <row r="97" spans="1:9" x14ac:dyDescent="0.35">
      <c r="A97" s="2">
        <v>65</v>
      </c>
      <c r="B97" s="2">
        <v>24111503</v>
      </c>
      <c r="C97" s="2" t="s">
        <v>921</v>
      </c>
      <c r="D97" s="5" t="s">
        <v>826</v>
      </c>
      <c r="E97" s="2">
        <v>3291298</v>
      </c>
      <c r="F97" s="3" t="s">
        <v>73</v>
      </c>
      <c r="G97" s="3" t="s">
        <v>674</v>
      </c>
      <c r="H97" s="2" t="s">
        <v>20</v>
      </c>
      <c r="I97" s="14">
        <v>500</v>
      </c>
    </row>
    <row r="98" spans="1:9" x14ac:dyDescent="0.35">
      <c r="A98" s="2">
        <v>66</v>
      </c>
      <c r="B98" s="2">
        <v>24111503</v>
      </c>
      <c r="C98" s="2" t="s">
        <v>921</v>
      </c>
      <c r="D98" s="5" t="s">
        <v>826</v>
      </c>
      <c r="E98" s="2">
        <v>3291298</v>
      </c>
      <c r="F98" s="3" t="s">
        <v>73</v>
      </c>
      <c r="G98" s="3" t="s">
        <v>675</v>
      </c>
      <c r="H98" s="2" t="s">
        <v>20</v>
      </c>
      <c r="I98" s="14">
        <v>500</v>
      </c>
    </row>
    <row r="99" spans="1:9" x14ac:dyDescent="0.35">
      <c r="A99" s="2">
        <v>67</v>
      </c>
      <c r="B99" s="2">
        <v>24111503</v>
      </c>
      <c r="C99" s="2" t="s">
        <v>921</v>
      </c>
      <c r="D99" s="5" t="s">
        <v>826</v>
      </c>
      <c r="E99" s="2">
        <v>3291298</v>
      </c>
      <c r="F99" s="3" t="s">
        <v>73</v>
      </c>
      <c r="G99" s="3" t="s">
        <v>676</v>
      </c>
      <c r="H99" s="2" t="s">
        <v>20</v>
      </c>
      <c r="I99" s="14">
        <v>500</v>
      </c>
    </row>
    <row r="100" spans="1:9" x14ac:dyDescent="0.35">
      <c r="A100" s="2">
        <v>68</v>
      </c>
      <c r="B100" s="2">
        <v>10171500</v>
      </c>
      <c r="C100" s="2" t="s">
        <v>921</v>
      </c>
      <c r="D100" s="5" t="s">
        <v>826</v>
      </c>
      <c r="E100" s="2">
        <v>3291298</v>
      </c>
      <c r="F100" s="3" t="s">
        <v>74</v>
      </c>
      <c r="G100" s="3" t="s">
        <v>823</v>
      </c>
      <c r="H100" s="2" t="s">
        <v>105</v>
      </c>
      <c r="I100" s="14">
        <v>50</v>
      </c>
    </row>
    <row r="101" spans="1:9" x14ac:dyDescent="0.35">
      <c r="A101" s="2">
        <v>69</v>
      </c>
      <c r="B101" s="2">
        <v>10171502</v>
      </c>
      <c r="C101" s="2" t="s">
        <v>921</v>
      </c>
      <c r="D101" s="5" t="s">
        <v>826</v>
      </c>
      <c r="E101" s="2">
        <v>3291298</v>
      </c>
      <c r="F101" s="3" t="s">
        <v>75</v>
      </c>
      <c r="G101" s="3" t="s">
        <v>760</v>
      </c>
      <c r="H101" s="2" t="s">
        <v>105</v>
      </c>
      <c r="I101" s="14">
        <v>15</v>
      </c>
    </row>
    <row r="102" spans="1:9" x14ac:dyDescent="0.35">
      <c r="A102" s="2">
        <v>70</v>
      </c>
      <c r="B102" s="2">
        <v>10151500</v>
      </c>
      <c r="C102" s="2" t="s">
        <v>921</v>
      </c>
      <c r="D102" s="5" t="s">
        <v>826</v>
      </c>
      <c r="E102" s="2">
        <v>3291298</v>
      </c>
      <c r="F102" s="3" t="s">
        <v>76</v>
      </c>
      <c r="G102" s="3" t="s">
        <v>257</v>
      </c>
      <c r="H102" s="2" t="s">
        <v>108</v>
      </c>
      <c r="I102" s="14">
        <v>2</v>
      </c>
    </row>
    <row r="103" spans="1:9" x14ac:dyDescent="0.35">
      <c r="A103" s="2">
        <v>71</v>
      </c>
      <c r="B103" s="2">
        <v>10151500</v>
      </c>
      <c r="C103" s="2" t="s">
        <v>921</v>
      </c>
      <c r="D103" s="5" t="s">
        <v>826</v>
      </c>
      <c r="E103" s="2">
        <v>3291298</v>
      </c>
      <c r="F103" s="3" t="s">
        <v>77</v>
      </c>
      <c r="G103" s="3" t="s">
        <v>761</v>
      </c>
      <c r="H103" s="2" t="s">
        <v>108</v>
      </c>
      <c r="I103" s="14">
        <v>1</v>
      </c>
    </row>
    <row r="104" spans="1:9" x14ac:dyDescent="0.35">
      <c r="A104" s="2">
        <v>72</v>
      </c>
      <c r="B104" s="2">
        <v>10151500</v>
      </c>
      <c r="C104" s="2" t="s">
        <v>921</v>
      </c>
      <c r="D104" s="5" t="s">
        <v>826</v>
      </c>
      <c r="E104" s="2">
        <v>3291298</v>
      </c>
      <c r="F104" s="3" t="s">
        <v>78</v>
      </c>
      <c r="G104" s="3" t="s">
        <v>762</v>
      </c>
      <c r="H104" s="2" t="s">
        <v>108</v>
      </c>
      <c r="I104" s="14">
        <v>1</v>
      </c>
    </row>
    <row r="105" spans="1:9" x14ac:dyDescent="0.35">
      <c r="A105" s="2">
        <v>73</v>
      </c>
      <c r="B105" s="2">
        <v>10171502</v>
      </c>
      <c r="C105" s="2" t="s">
        <v>921</v>
      </c>
      <c r="D105" s="5" t="s">
        <v>826</v>
      </c>
      <c r="E105" s="2">
        <v>3291298</v>
      </c>
      <c r="F105" s="3" t="s">
        <v>81</v>
      </c>
      <c r="G105" s="3" t="s">
        <v>104</v>
      </c>
      <c r="H105" s="2" t="s">
        <v>20</v>
      </c>
      <c r="I105" s="14">
        <v>2</v>
      </c>
    </row>
    <row r="106" spans="1:9" x14ac:dyDescent="0.35">
      <c r="A106" s="2">
        <v>74</v>
      </c>
      <c r="B106" s="2">
        <v>10171600</v>
      </c>
      <c r="C106" s="2" t="s">
        <v>921</v>
      </c>
      <c r="D106" s="5" t="s">
        <v>826</v>
      </c>
      <c r="E106" s="2">
        <v>3291298</v>
      </c>
      <c r="F106" s="3" t="s">
        <v>82</v>
      </c>
      <c r="G106" s="3" t="s">
        <v>258</v>
      </c>
      <c r="H106" s="2" t="s">
        <v>105</v>
      </c>
      <c r="I106" s="14">
        <v>20</v>
      </c>
    </row>
    <row r="107" spans="1:9" x14ac:dyDescent="0.35">
      <c r="A107" s="2">
        <v>75</v>
      </c>
      <c r="B107" s="6">
        <v>10171601</v>
      </c>
      <c r="C107" s="2" t="s">
        <v>921</v>
      </c>
      <c r="D107" s="5" t="s">
        <v>826</v>
      </c>
      <c r="E107" s="2">
        <v>3291298</v>
      </c>
      <c r="F107" s="3" t="s">
        <v>83</v>
      </c>
      <c r="G107" s="3" t="s">
        <v>259</v>
      </c>
      <c r="H107" s="2" t="s">
        <v>105</v>
      </c>
      <c r="I107" s="14">
        <v>20</v>
      </c>
    </row>
    <row r="108" spans="1:9" x14ac:dyDescent="0.35">
      <c r="A108" s="2">
        <v>76</v>
      </c>
      <c r="B108" s="2">
        <v>10171600</v>
      </c>
      <c r="C108" s="2" t="s">
        <v>921</v>
      </c>
      <c r="D108" s="5" t="s">
        <v>826</v>
      </c>
      <c r="E108" s="2">
        <v>3291298</v>
      </c>
      <c r="F108" s="3" t="s">
        <v>84</v>
      </c>
      <c r="G108" s="3" t="s">
        <v>260</v>
      </c>
      <c r="H108" s="2" t="s">
        <v>105</v>
      </c>
      <c r="I108" s="14">
        <v>1</v>
      </c>
    </row>
    <row r="109" spans="1:9" x14ac:dyDescent="0.35">
      <c r="A109" s="2">
        <v>77</v>
      </c>
      <c r="B109" s="5">
        <v>10171600</v>
      </c>
      <c r="C109" s="2" t="s">
        <v>921</v>
      </c>
      <c r="D109" s="5" t="s">
        <v>826</v>
      </c>
      <c r="E109" s="2">
        <v>3291298</v>
      </c>
      <c r="F109" s="3" t="s">
        <v>85</v>
      </c>
      <c r="G109" s="3" t="s">
        <v>261</v>
      </c>
      <c r="H109" s="2" t="s">
        <v>105</v>
      </c>
      <c r="I109" s="14">
        <v>1</v>
      </c>
    </row>
    <row r="110" spans="1:9" x14ac:dyDescent="0.35">
      <c r="A110" s="2">
        <v>78</v>
      </c>
      <c r="B110" s="2">
        <v>10171600</v>
      </c>
      <c r="C110" s="2" t="s">
        <v>921</v>
      </c>
      <c r="D110" s="5" t="s">
        <v>826</v>
      </c>
      <c r="E110" s="2">
        <v>3291298</v>
      </c>
      <c r="F110" s="3" t="s">
        <v>86</v>
      </c>
      <c r="G110" s="3" t="s">
        <v>262</v>
      </c>
      <c r="H110" s="2" t="s">
        <v>105</v>
      </c>
      <c r="I110" s="14">
        <v>1</v>
      </c>
    </row>
    <row r="111" spans="1:9" x14ac:dyDescent="0.35">
      <c r="A111" s="2">
        <v>79</v>
      </c>
      <c r="B111" s="2">
        <v>10171600</v>
      </c>
      <c r="C111" s="2" t="s">
        <v>921</v>
      </c>
      <c r="D111" s="5" t="s">
        <v>826</v>
      </c>
      <c r="E111" s="2">
        <v>3291298</v>
      </c>
      <c r="F111" s="3" t="s">
        <v>87</v>
      </c>
      <c r="G111" s="3" t="s">
        <v>263</v>
      </c>
      <c r="H111" s="2" t="s">
        <v>105</v>
      </c>
      <c r="I111" s="14">
        <v>1</v>
      </c>
    </row>
    <row r="112" spans="1:9" x14ac:dyDescent="0.35">
      <c r="A112" s="2">
        <v>80</v>
      </c>
      <c r="B112" s="2">
        <v>46181504</v>
      </c>
      <c r="C112" s="2" t="s">
        <v>921</v>
      </c>
      <c r="D112" s="5" t="s">
        <v>826</v>
      </c>
      <c r="E112" s="2">
        <v>3291298</v>
      </c>
      <c r="F112" s="3" t="s">
        <v>265</v>
      </c>
      <c r="G112" s="3" t="s">
        <v>264</v>
      </c>
      <c r="H112" s="2" t="s">
        <v>712</v>
      </c>
      <c r="I112" s="14">
        <v>25</v>
      </c>
    </row>
    <row r="113" spans="1:9" x14ac:dyDescent="0.35">
      <c r="A113" s="2">
        <v>81</v>
      </c>
      <c r="B113" s="2">
        <v>31152108</v>
      </c>
      <c r="C113" s="2" t="s">
        <v>921</v>
      </c>
      <c r="D113" s="5" t="s">
        <v>826</v>
      </c>
      <c r="E113" s="2">
        <v>3291298</v>
      </c>
      <c r="F113" s="3" t="s">
        <v>88</v>
      </c>
      <c r="G113" s="3" t="s">
        <v>266</v>
      </c>
      <c r="H113" s="2" t="s">
        <v>237</v>
      </c>
      <c r="I113" s="14">
        <v>3</v>
      </c>
    </row>
    <row r="114" spans="1:9" x14ac:dyDescent="0.35">
      <c r="A114" s="2">
        <v>82</v>
      </c>
      <c r="B114" s="2">
        <v>27112004</v>
      </c>
      <c r="C114" s="2" t="s">
        <v>921</v>
      </c>
      <c r="D114" s="5" t="s">
        <v>826</v>
      </c>
      <c r="E114" s="2">
        <v>3355565</v>
      </c>
      <c r="F114" s="3" t="s">
        <v>52</v>
      </c>
      <c r="G114" s="3" t="s">
        <v>763</v>
      </c>
      <c r="H114" s="2" t="s">
        <v>20</v>
      </c>
      <c r="I114" s="14">
        <v>10</v>
      </c>
    </row>
    <row r="115" spans="1:9" x14ac:dyDescent="0.35">
      <c r="A115" s="2">
        <v>83</v>
      </c>
      <c r="B115" s="2">
        <v>27112002</v>
      </c>
      <c r="C115" s="2" t="s">
        <v>921</v>
      </c>
      <c r="D115" s="5" t="s">
        <v>826</v>
      </c>
      <c r="E115" s="2">
        <v>3355565</v>
      </c>
      <c r="F115" s="3" t="s">
        <v>53</v>
      </c>
      <c r="G115" s="3" t="s">
        <v>234</v>
      </c>
      <c r="H115" s="2" t="s">
        <v>20</v>
      </c>
      <c r="I115" s="14">
        <f>10+4</f>
        <v>14</v>
      </c>
    </row>
    <row r="116" spans="1:9" x14ac:dyDescent="0.35">
      <c r="A116" s="2">
        <v>84</v>
      </c>
      <c r="B116" s="2">
        <v>51102601</v>
      </c>
      <c r="C116" s="2" t="s">
        <v>921</v>
      </c>
      <c r="D116" s="5" t="s">
        <v>826</v>
      </c>
      <c r="E116" s="2">
        <v>3355565</v>
      </c>
      <c r="F116" s="3" t="s">
        <v>58</v>
      </c>
      <c r="G116" s="3" t="s">
        <v>99</v>
      </c>
      <c r="H116" s="2" t="s">
        <v>106</v>
      </c>
      <c r="I116" s="14">
        <v>1</v>
      </c>
    </row>
    <row r="117" spans="1:9" x14ac:dyDescent="0.35">
      <c r="A117" s="2">
        <v>85</v>
      </c>
      <c r="B117" s="2">
        <v>24111501</v>
      </c>
      <c r="C117" s="2" t="s">
        <v>921</v>
      </c>
      <c r="D117" s="5" t="s">
        <v>826</v>
      </c>
      <c r="E117" s="2">
        <v>3355565</v>
      </c>
      <c r="F117" s="3" t="s">
        <v>764</v>
      </c>
      <c r="G117" s="3" t="s">
        <v>243</v>
      </c>
      <c r="H117" s="2" t="s">
        <v>237</v>
      </c>
      <c r="I117" s="14">
        <v>2</v>
      </c>
    </row>
    <row r="118" spans="1:9" x14ac:dyDescent="0.35">
      <c r="A118" s="2">
        <v>86</v>
      </c>
      <c r="B118" s="2">
        <v>51201705</v>
      </c>
      <c r="C118" s="2" t="s">
        <v>921</v>
      </c>
      <c r="D118" s="5" t="s">
        <v>826</v>
      </c>
      <c r="E118" s="2">
        <v>3355565</v>
      </c>
      <c r="F118" s="3" t="s">
        <v>60</v>
      </c>
      <c r="G118" s="3" t="s">
        <v>244</v>
      </c>
      <c r="H118" s="2" t="s">
        <v>20</v>
      </c>
      <c r="I118" s="14">
        <v>2</v>
      </c>
    </row>
    <row r="119" spans="1:9" x14ac:dyDescent="0.35">
      <c r="A119" s="2">
        <v>87</v>
      </c>
      <c r="B119" s="2">
        <v>10121604</v>
      </c>
      <c r="C119" s="2" t="s">
        <v>921</v>
      </c>
      <c r="D119" s="5" t="s">
        <v>826</v>
      </c>
      <c r="E119" s="2">
        <v>3355565</v>
      </c>
      <c r="F119" s="3" t="s">
        <v>61</v>
      </c>
      <c r="G119" s="3" t="s">
        <v>245</v>
      </c>
      <c r="H119" s="2" t="s">
        <v>229</v>
      </c>
      <c r="I119" s="14">
        <v>4</v>
      </c>
    </row>
    <row r="120" spans="1:9" x14ac:dyDescent="0.35">
      <c r="A120" s="2">
        <v>88</v>
      </c>
      <c r="B120" s="2">
        <v>10121604</v>
      </c>
      <c r="C120" s="2" t="s">
        <v>921</v>
      </c>
      <c r="D120" s="5" t="s">
        <v>826</v>
      </c>
      <c r="E120" s="2">
        <v>3355565</v>
      </c>
      <c r="F120" s="3" t="s">
        <v>61</v>
      </c>
      <c r="G120" s="3" t="s">
        <v>246</v>
      </c>
      <c r="H120" s="2" t="s">
        <v>229</v>
      </c>
      <c r="I120" s="14">
        <v>4</v>
      </c>
    </row>
    <row r="121" spans="1:9" x14ac:dyDescent="0.35">
      <c r="A121" s="2">
        <v>89</v>
      </c>
      <c r="B121" s="2">
        <v>30111607</v>
      </c>
      <c r="C121" s="2" t="s">
        <v>921</v>
      </c>
      <c r="D121" s="5" t="s">
        <v>826</v>
      </c>
      <c r="E121" s="2">
        <v>3355565</v>
      </c>
      <c r="F121" s="3" t="s">
        <v>42</v>
      </c>
      <c r="G121" s="3" t="s">
        <v>931</v>
      </c>
      <c r="H121" s="2" t="s">
        <v>229</v>
      </c>
      <c r="I121" s="14">
        <v>4</v>
      </c>
    </row>
    <row r="122" spans="1:9" x14ac:dyDescent="0.35">
      <c r="A122" s="2">
        <v>90</v>
      </c>
      <c r="B122" s="2">
        <v>10151609</v>
      </c>
      <c r="C122" s="2" t="s">
        <v>921</v>
      </c>
      <c r="D122" s="5" t="s">
        <v>826</v>
      </c>
      <c r="E122" s="2">
        <v>3355565</v>
      </c>
      <c r="F122" s="3" t="s">
        <v>845</v>
      </c>
      <c r="G122" s="3" t="s">
        <v>248</v>
      </c>
      <c r="H122" s="2" t="s">
        <v>909</v>
      </c>
      <c r="I122" s="14">
        <v>3</v>
      </c>
    </row>
    <row r="123" spans="1:9" x14ac:dyDescent="0.35">
      <c r="A123" s="2">
        <v>91</v>
      </c>
      <c r="B123" s="2">
        <v>101515002</v>
      </c>
      <c r="C123" s="2" t="s">
        <v>921</v>
      </c>
      <c r="D123" s="5" t="s">
        <v>826</v>
      </c>
      <c r="E123" s="2">
        <v>3355565</v>
      </c>
      <c r="F123" s="3" t="s">
        <v>64</v>
      </c>
      <c r="G123" s="3" t="s">
        <v>869</v>
      </c>
      <c r="H123" s="2" t="s">
        <v>240</v>
      </c>
      <c r="I123" s="14">
        <v>10</v>
      </c>
    </row>
    <row r="124" spans="1:9" x14ac:dyDescent="0.35">
      <c r="A124" s="2">
        <v>92</v>
      </c>
      <c r="B124" s="2">
        <v>27112029</v>
      </c>
      <c r="C124" s="2" t="s">
        <v>921</v>
      </c>
      <c r="D124" s="5" t="s">
        <v>826</v>
      </c>
      <c r="E124" s="2">
        <v>3355565</v>
      </c>
      <c r="F124" s="3" t="s">
        <v>79</v>
      </c>
      <c r="G124" s="3" t="s">
        <v>765</v>
      </c>
      <c r="H124" s="2" t="s">
        <v>20</v>
      </c>
      <c r="I124" s="14">
        <v>4</v>
      </c>
    </row>
    <row r="125" spans="1:9" x14ac:dyDescent="0.35">
      <c r="A125" s="2">
        <v>93</v>
      </c>
      <c r="B125" s="22">
        <v>42132205</v>
      </c>
      <c r="C125" s="2" t="s">
        <v>921</v>
      </c>
      <c r="D125" s="5" t="s">
        <v>826</v>
      </c>
      <c r="E125" s="2">
        <v>3355565</v>
      </c>
      <c r="F125" s="3" t="s">
        <v>880</v>
      </c>
      <c r="G125" s="3" t="s">
        <v>930</v>
      </c>
      <c r="H125" s="2" t="s">
        <v>686</v>
      </c>
      <c r="I125" s="14">
        <f>4+2</f>
        <v>6</v>
      </c>
    </row>
    <row r="126" spans="1:9" x14ac:dyDescent="0.35">
      <c r="A126" s="2">
        <v>94</v>
      </c>
      <c r="B126" s="22">
        <v>51191905</v>
      </c>
      <c r="C126" s="2" t="s">
        <v>921</v>
      </c>
      <c r="D126" s="5" t="s">
        <v>826</v>
      </c>
      <c r="E126" s="2">
        <v>3355565</v>
      </c>
      <c r="F126" s="3" t="s">
        <v>682</v>
      </c>
      <c r="G126" s="3" t="s">
        <v>687</v>
      </c>
      <c r="H126" s="2" t="s">
        <v>240</v>
      </c>
      <c r="I126" s="14">
        <v>15</v>
      </c>
    </row>
    <row r="127" spans="1:9" x14ac:dyDescent="0.35">
      <c r="A127" s="2">
        <v>95</v>
      </c>
      <c r="B127" s="22">
        <v>42281604</v>
      </c>
      <c r="C127" s="2" t="s">
        <v>921</v>
      </c>
      <c r="D127" s="5" t="s">
        <v>826</v>
      </c>
      <c r="E127" s="2">
        <v>3355565</v>
      </c>
      <c r="F127" s="3" t="s">
        <v>683</v>
      </c>
      <c r="G127" s="3" t="s">
        <v>688</v>
      </c>
      <c r="H127" s="2" t="s">
        <v>183</v>
      </c>
      <c r="I127" s="14">
        <v>3</v>
      </c>
    </row>
    <row r="128" spans="1:9" x14ac:dyDescent="0.35">
      <c r="A128" s="2">
        <v>96</v>
      </c>
      <c r="B128" s="22">
        <v>42131509</v>
      </c>
      <c r="C128" s="2" t="s">
        <v>921</v>
      </c>
      <c r="D128" s="5" t="s">
        <v>826</v>
      </c>
      <c r="E128" s="2">
        <v>3355565</v>
      </c>
      <c r="F128" s="3" t="s">
        <v>809</v>
      </c>
      <c r="G128" s="3" t="s">
        <v>587</v>
      </c>
      <c r="H128" s="2" t="s">
        <v>116</v>
      </c>
      <c r="I128" s="14">
        <v>5</v>
      </c>
    </row>
    <row r="129" spans="1:9" x14ac:dyDescent="0.35">
      <c r="A129" s="2">
        <v>97</v>
      </c>
      <c r="B129" s="22">
        <v>42131606</v>
      </c>
      <c r="C129" s="2" t="s">
        <v>921</v>
      </c>
      <c r="D129" s="5" t="s">
        <v>826</v>
      </c>
      <c r="E129" s="2">
        <v>3355565</v>
      </c>
      <c r="F129" s="3" t="s">
        <v>18</v>
      </c>
      <c r="G129" s="3" t="s">
        <v>877</v>
      </c>
      <c r="H129" s="2" t="s">
        <v>686</v>
      </c>
      <c r="I129" s="14">
        <v>1</v>
      </c>
    </row>
    <row r="130" spans="1:9" x14ac:dyDescent="0.35">
      <c r="A130" s="2">
        <v>98</v>
      </c>
      <c r="B130" s="22">
        <v>41112213</v>
      </c>
      <c r="C130" s="2" t="s">
        <v>921</v>
      </c>
      <c r="D130" s="5" t="s">
        <v>826</v>
      </c>
      <c r="E130" s="2">
        <v>3355565</v>
      </c>
      <c r="F130" s="3" t="s">
        <v>684</v>
      </c>
      <c r="G130" s="3" t="s">
        <v>685</v>
      </c>
      <c r="H130" s="2" t="s">
        <v>20</v>
      </c>
      <c r="I130" s="14">
        <v>1</v>
      </c>
    </row>
    <row r="131" spans="1:9" x14ac:dyDescent="0.35">
      <c r="A131" s="2">
        <v>99</v>
      </c>
      <c r="B131" s="2">
        <v>41113910</v>
      </c>
      <c r="C131" s="2" t="s">
        <v>921</v>
      </c>
      <c r="D131" s="5" t="s">
        <v>826</v>
      </c>
      <c r="E131" s="2">
        <v>3406610</v>
      </c>
      <c r="F131" s="3" t="s">
        <v>310</v>
      </c>
      <c r="G131" s="3" t="s">
        <v>309</v>
      </c>
      <c r="H131" s="2" t="s">
        <v>20</v>
      </c>
      <c r="I131" s="14">
        <v>1</v>
      </c>
    </row>
    <row r="132" spans="1:9" x14ac:dyDescent="0.35">
      <c r="A132" s="2">
        <v>100</v>
      </c>
      <c r="B132" s="2">
        <v>27112041</v>
      </c>
      <c r="C132" s="2" t="s">
        <v>921</v>
      </c>
      <c r="D132" s="5" t="s">
        <v>826</v>
      </c>
      <c r="E132" s="2">
        <v>3406610</v>
      </c>
      <c r="F132" s="3" t="s">
        <v>50</v>
      </c>
      <c r="G132" s="3" t="s">
        <v>188</v>
      </c>
      <c r="H132" s="2" t="s">
        <v>20</v>
      </c>
      <c r="I132" s="14">
        <v>8</v>
      </c>
    </row>
    <row r="133" spans="1:9" x14ac:dyDescent="0.35">
      <c r="A133" s="2">
        <v>101</v>
      </c>
      <c r="B133" s="2">
        <v>27112004</v>
      </c>
      <c r="C133" s="2" t="s">
        <v>921</v>
      </c>
      <c r="D133" s="5" t="s">
        <v>826</v>
      </c>
      <c r="E133" s="2">
        <v>3406610</v>
      </c>
      <c r="F133" s="3" t="s">
        <v>52</v>
      </c>
      <c r="G133" s="3" t="s">
        <v>233</v>
      </c>
      <c r="H133" s="2" t="s">
        <v>20</v>
      </c>
      <c r="I133" s="14">
        <v>10</v>
      </c>
    </row>
    <row r="134" spans="1:9" x14ac:dyDescent="0.35">
      <c r="A134" s="2">
        <v>102</v>
      </c>
      <c r="B134" s="2">
        <v>27112001</v>
      </c>
      <c r="C134" s="2" t="s">
        <v>921</v>
      </c>
      <c r="D134" s="5" t="s">
        <v>826</v>
      </c>
      <c r="E134" s="2">
        <v>3406610</v>
      </c>
      <c r="F134" s="3" t="s">
        <v>51</v>
      </c>
      <c r="G134" s="3" t="s">
        <v>98</v>
      </c>
      <c r="H134" s="2" t="s">
        <v>20</v>
      </c>
      <c r="I134" s="14">
        <v>10</v>
      </c>
    </row>
    <row r="135" spans="1:9" x14ac:dyDescent="0.35">
      <c r="A135" s="2">
        <v>103</v>
      </c>
      <c r="B135" s="2">
        <v>10171504</v>
      </c>
      <c r="C135" s="2" t="s">
        <v>921</v>
      </c>
      <c r="D135" s="5" t="s">
        <v>826</v>
      </c>
      <c r="E135" s="2">
        <v>3406610</v>
      </c>
      <c r="F135" s="3" t="s">
        <v>54</v>
      </c>
      <c r="G135" s="3" t="s">
        <v>919</v>
      </c>
      <c r="H135" s="2" t="s">
        <v>229</v>
      </c>
      <c r="I135" s="14">
        <v>3</v>
      </c>
    </row>
    <row r="136" spans="1:9" x14ac:dyDescent="0.35">
      <c r="A136" s="2">
        <v>104</v>
      </c>
      <c r="B136" s="2">
        <v>10151500</v>
      </c>
      <c r="C136" s="2" t="s">
        <v>921</v>
      </c>
      <c r="D136" s="5" t="s">
        <v>826</v>
      </c>
      <c r="E136" s="2">
        <v>3406610</v>
      </c>
      <c r="F136" s="3" t="s">
        <v>184</v>
      </c>
      <c r="G136" s="3" t="s">
        <v>190</v>
      </c>
      <c r="H136" s="2" t="s">
        <v>196</v>
      </c>
      <c r="I136" s="14">
        <v>8</v>
      </c>
    </row>
    <row r="137" spans="1:9" x14ac:dyDescent="0.35">
      <c r="A137" s="2">
        <v>105</v>
      </c>
      <c r="B137" s="2">
        <v>10171801</v>
      </c>
      <c r="C137" s="2" t="s">
        <v>921</v>
      </c>
      <c r="D137" s="5" t="s">
        <v>826</v>
      </c>
      <c r="E137" s="2">
        <v>3406610</v>
      </c>
      <c r="F137" s="3" t="s">
        <v>32</v>
      </c>
      <c r="G137" s="3" t="s">
        <v>192</v>
      </c>
      <c r="H137" s="2" t="s">
        <v>106</v>
      </c>
      <c r="I137" s="14">
        <v>1</v>
      </c>
    </row>
    <row r="138" spans="1:9" x14ac:dyDescent="0.35">
      <c r="A138" s="2">
        <v>106</v>
      </c>
      <c r="B138" s="2">
        <v>10171801</v>
      </c>
      <c r="C138" s="2" t="s">
        <v>921</v>
      </c>
      <c r="D138" s="5" t="s">
        <v>826</v>
      </c>
      <c r="E138" s="2">
        <v>3406610</v>
      </c>
      <c r="F138" s="3" t="s">
        <v>33</v>
      </c>
      <c r="G138" s="3" t="s">
        <v>193</v>
      </c>
      <c r="H138" s="2" t="s">
        <v>106</v>
      </c>
      <c r="I138" s="14">
        <v>1</v>
      </c>
    </row>
    <row r="139" spans="1:9" x14ac:dyDescent="0.35">
      <c r="A139" s="2">
        <v>107</v>
      </c>
      <c r="B139" s="2">
        <v>10101900</v>
      </c>
      <c r="C139" s="2" t="s">
        <v>921</v>
      </c>
      <c r="D139" s="5" t="s">
        <v>826</v>
      </c>
      <c r="E139" s="2">
        <v>3406610</v>
      </c>
      <c r="F139" s="3" t="s">
        <v>31</v>
      </c>
      <c r="G139" s="3" t="s">
        <v>194</v>
      </c>
      <c r="H139" s="2" t="s">
        <v>106</v>
      </c>
      <c r="I139" s="14">
        <v>1</v>
      </c>
    </row>
    <row r="140" spans="1:9" x14ac:dyDescent="0.35">
      <c r="A140" s="2">
        <v>108</v>
      </c>
      <c r="B140" s="2">
        <v>27111801</v>
      </c>
      <c r="C140" s="2" t="s">
        <v>921</v>
      </c>
      <c r="D140" s="5" t="s">
        <v>826</v>
      </c>
      <c r="E140" s="2">
        <v>3406610</v>
      </c>
      <c r="F140" s="3" t="s">
        <v>185</v>
      </c>
      <c r="G140" s="3" t="s">
        <v>311</v>
      </c>
      <c r="H140" s="2" t="s">
        <v>20</v>
      </c>
      <c r="I140" s="14">
        <v>3</v>
      </c>
    </row>
    <row r="141" spans="1:9" x14ac:dyDescent="0.35">
      <c r="A141" s="2">
        <v>109</v>
      </c>
      <c r="B141" s="5">
        <v>44121708</v>
      </c>
      <c r="C141" s="2" t="s">
        <v>921</v>
      </c>
      <c r="D141" s="5" t="s">
        <v>826</v>
      </c>
      <c r="E141" s="2">
        <v>3406610</v>
      </c>
      <c r="F141" s="3" t="s">
        <v>16</v>
      </c>
      <c r="G141" s="3" t="s">
        <v>714</v>
      </c>
      <c r="H141" s="2" t="s">
        <v>21</v>
      </c>
      <c r="I141" s="14">
        <v>2</v>
      </c>
    </row>
    <row r="142" spans="1:9" x14ac:dyDescent="0.35">
      <c r="A142" s="2">
        <v>110</v>
      </c>
      <c r="B142" s="2">
        <v>41111501</v>
      </c>
      <c r="C142" s="2" t="s">
        <v>921</v>
      </c>
      <c r="D142" s="5" t="s">
        <v>826</v>
      </c>
      <c r="E142" s="2">
        <v>3406610</v>
      </c>
      <c r="F142" s="3" t="s">
        <v>186</v>
      </c>
      <c r="G142" s="3" t="s">
        <v>896</v>
      </c>
      <c r="H142" s="2" t="s">
        <v>20</v>
      </c>
      <c r="I142" s="14">
        <v>1</v>
      </c>
    </row>
    <row r="143" spans="1:9" x14ac:dyDescent="0.35">
      <c r="A143" s="2">
        <v>111</v>
      </c>
      <c r="B143" s="2">
        <v>10121604</v>
      </c>
      <c r="C143" s="2" t="s">
        <v>921</v>
      </c>
      <c r="D143" s="5" t="s">
        <v>826</v>
      </c>
      <c r="E143" s="2">
        <v>3406610</v>
      </c>
      <c r="F143" s="3" t="s">
        <v>61</v>
      </c>
      <c r="G143" s="3" t="s">
        <v>312</v>
      </c>
      <c r="H143" s="2" t="s">
        <v>229</v>
      </c>
      <c r="I143" s="14">
        <v>4</v>
      </c>
    </row>
    <row r="144" spans="1:9" x14ac:dyDescent="0.35">
      <c r="A144" s="2">
        <v>112</v>
      </c>
      <c r="B144" s="2">
        <v>10121604</v>
      </c>
      <c r="C144" s="2" t="s">
        <v>921</v>
      </c>
      <c r="D144" s="5" t="s">
        <v>826</v>
      </c>
      <c r="E144" s="2">
        <v>3406610</v>
      </c>
      <c r="F144" s="3" t="s">
        <v>61</v>
      </c>
      <c r="G144" s="3" t="s">
        <v>313</v>
      </c>
      <c r="H144" s="2" t="s">
        <v>229</v>
      </c>
      <c r="I144" s="14">
        <v>4</v>
      </c>
    </row>
    <row r="145" spans="1:9" x14ac:dyDescent="0.35">
      <c r="A145" s="2">
        <v>113</v>
      </c>
      <c r="B145" s="2">
        <v>10111304</v>
      </c>
      <c r="C145" s="2" t="s">
        <v>921</v>
      </c>
      <c r="D145" s="5" t="s">
        <v>826</v>
      </c>
      <c r="E145" s="2">
        <v>3406610</v>
      </c>
      <c r="F145" s="3" t="s">
        <v>898</v>
      </c>
      <c r="G145" s="3" t="s">
        <v>195</v>
      </c>
      <c r="H145" s="2" t="s">
        <v>20</v>
      </c>
      <c r="I145" s="14">
        <v>8</v>
      </c>
    </row>
    <row r="146" spans="1:9" x14ac:dyDescent="0.35">
      <c r="A146" s="2"/>
      <c r="B146" s="2"/>
      <c r="C146" s="2"/>
      <c r="D146" s="5"/>
      <c r="E146" s="2"/>
      <c r="F146" s="3"/>
      <c r="G146" s="3"/>
      <c r="H146" s="2"/>
      <c r="I146" s="14"/>
    </row>
    <row r="147" spans="1:9" ht="15.5" x14ac:dyDescent="0.35">
      <c r="A147" s="2"/>
      <c r="B147" s="2"/>
      <c r="C147" s="2"/>
      <c r="D147" s="5"/>
      <c r="E147" s="2"/>
      <c r="F147" s="4" t="s">
        <v>934</v>
      </c>
      <c r="G147" s="3"/>
      <c r="H147" s="2"/>
      <c r="I147" s="14"/>
    </row>
    <row r="148" spans="1:9" x14ac:dyDescent="0.35">
      <c r="A148" s="2">
        <v>1</v>
      </c>
      <c r="B148" s="2">
        <v>46181804</v>
      </c>
      <c r="C148" s="2" t="s">
        <v>922</v>
      </c>
      <c r="D148" s="5" t="s">
        <v>826</v>
      </c>
      <c r="E148" s="2">
        <v>3182518</v>
      </c>
      <c r="F148" s="3" t="s">
        <v>109</v>
      </c>
      <c r="G148" s="3" t="s">
        <v>267</v>
      </c>
      <c r="H148" s="2" t="s">
        <v>20</v>
      </c>
      <c r="I148" s="14">
        <v>25</v>
      </c>
    </row>
    <row r="149" spans="1:9" x14ac:dyDescent="0.35">
      <c r="A149" s="2">
        <v>2</v>
      </c>
      <c r="B149" s="2">
        <v>42131604</v>
      </c>
      <c r="C149" s="2" t="s">
        <v>922</v>
      </c>
      <c r="D149" s="5" t="s">
        <v>826</v>
      </c>
      <c r="E149" s="2">
        <v>3182518</v>
      </c>
      <c r="F149" s="3" t="s">
        <v>640</v>
      </c>
      <c r="G149" s="3" t="s">
        <v>808</v>
      </c>
      <c r="H149" s="2" t="s">
        <v>116</v>
      </c>
      <c r="I149" s="14">
        <f>2-1</f>
        <v>1</v>
      </c>
    </row>
    <row r="150" spans="1:9" x14ac:dyDescent="0.35">
      <c r="A150" s="2">
        <v>3</v>
      </c>
      <c r="B150" s="2">
        <v>60121124</v>
      </c>
      <c r="C150" s="2" t="s">
        <v>922</v>
      </c>
      <c r="D150" s="5" t="s">
        <v>826</v>
      </c>
      <c r="E150" s="2">
        <v>3182518</v>
      </c>
      <c r="F150" s="3" t="s">
        <v>110</v>
      </c>
      <c r="G150" s="3" t="s">
        <v>719</v>
      </c>
      <c r="H150" s="2" t="s">
        <v>237</v>
      </c>
      <c r="I150" s="14">
        <v>3</v>
      </c>
    </row>
    <row r="151" spans="1:9" x14ac:dyDescent="0.35">
      <c r="A151" s="2">
        <v>4</v>
      </c>
      <c r="B151" s="2">
        <v>44121708</v>
      </c>
      <c r="C151" s="2" t="s">
        <v>922</v>
      </c>
      <c r="D151" s="5" t="s">
        <v>826</v>
      </c>
      <c r="E151" s="2">
        <v>3182518</v>
      </c>
      <c r="F151" s="3" t="s">
        <v>692</v>
      </c>
      <c r="G151" s="3" t="s">
        <v>270</v>
      </c>
      <c r="H151" s="2" t="s">
        <v>20</v>
      </c>
      <c r="I151" s="14">
        <f>25-3</f>
        <v>22</v>
      </c>
    </row>
    <row r="152" spans="1:9" x14ac:dyDescent="0.35">
      <c r="A152" s="2">
        <v>5</v>
      </c>
      <c r="B152" s="2">
        <v>44121708</v>
      </c>
      <c r="C152" s="2" t="s">
        <v>922</v>
      </c>
      <c r="D152" s="5" t="s">
        <v>826</v>
      </c>
      <c r="E152" s="2">
        <v>3182518</v>
      </c>
      <c r="F152" s="3" t="s">
        <v>16</v>
      </c>
      <c r="G152" s="3" t="s">
        <v>714</v>
      </c>
      <c r="H152" s="2" t="s">
        <v>21</v>
      </c>
      <c r="I152" s="14">
        <v>5</v>
      </c>
    </row>
    <row r="153" spans="1:9" x14ac:dyDescent="0.35">
      <c r="A153" s="2">
        <v>6</v>
      </c>
      <c r="B153" s="2">
        <v>60121205</v>
      </c>
      <c r="C153" s="2" t="s">
        <v>922</v>
      </c>
      <c r="D153" s="5" t="s">
        <v>826</v>
      </c>
      <c r="E153" s="2">
        <v>3182518</v>
      </c>
      <c r="F153" s="3" t="s">
        <v>111</v>
      </c>
      <c r="G153" s="3" t="s">
        <v>271</v>
      </c>
      <c r="H153" s="2" t="s">
        <v>20</v>
      </c>
      <c r="I153" s="14">
        <v>20</v>
      </c>
    </row>
    <row r="154" spans="1:9" x14ac:dyDescent="0.35">
      <c r="A154" s="2">
        <v>7</v>
      </c>
      <c r="B154" s="2">
        <v>31201503</v>
      </c>
      <c r="C154" s="2" t="s">
        <v>922</v>
      </c>
      <c r="D154" s="5" t="s">
        <v>826</v>
      </c>
      <c r="E154" s="2">
        <v>3182518</v>
      </c>
      <c r="F154" s="3" t="s">
        <v>112</v>
      </c>
      <c r="G154" s="3" t="s">
        <v>702</v>
      </c>
      <c r="H154" s="2" t="s">
        <v>237</v>
      </c>
      <c r="I154" s="14">
        <v>20</v>
      </c>
    </row>
    <row r="155" spans="1:9" x14ac:dyDescent="0.35">
      <c r="A155" s="2">
        <v>8</v>
      </c>
      <c r="B155" s="2">
        <v>31201512</v>
      </c>
      <c r="C155" s="2" t="s">
        <v>922</v>
      </c>
      <c r="D155" s="5" t="s">
        <v>826</v>
      </c>
      <c r="E155" s="2">
        <v>3182518</v>
      </c>
      <c r="F155" s="3" t="s">
        <v>113</v>
      </c>
      <c r="G155" s="3" t="s">
        <v>272</v>
      </c>
      <c r="H155" s="2" t="s">
        <v>237</v>
      </c>
      <c r="I155" s="14">
        <f>7-5</f>
        <v>2</v>
      </c>
    </row>
    <row r="156" spans="1:9" x14ac:dyDescent="0.35">
      <c r="A156" s="2">
        <v>9</v>
      </c>
      <c r="B156" s="2">
        <v>44121618</v>
      </c>
      <c r="C156" s="2" t="s">
        <v>922</v>
      </c>
      <c r="D156" s="5" t="s">
        <v>826</v>
      </c>
      <c r="E156" s="2">
        <v>3182518</v>
      </c>
      <c r="F156" s="3" t="s">
        <v>114</v>
      </c>
      <c r="G156" s="3" t="s">
        <v>273</v>
      </c>
      <c r="H156" s="2" t="s">
        <v>20</v>
      </c>
      <c r="I156" s="14">
        <f>20-3</f>
        <v>17</v>
      </c>
    </row>
    <row r="157" spans="1:9" x14ac:dyDescent="0.35">
      <c r="A157" s="2">
        <v>10</v>
      </c>
      <c r="B157" s="2">
        <v>42132203</v>
      </c>
      <c r="C157" s="2" t="s">
        <v>922</v>
      </c>
      <c r="D157" s="5" t="s">
        <v>826</v>
      </c>
      <c r="E157" s="2">
        <v>3182518</v>
      </c>
      <c r="F157" s="3" t="s">
        <v>880</v>
      </c>
      <c r="G157" s="3" t="s">
        <v>930</v>
      </c>
      <c r="H157" s="2" t="s">
        <v>21</v>
      </c>
      <c r="I157" s="14">
        <v>5</v>
      </c>
    </row>
    <row r="158" spans="1:9" x14ac:dyDescent="0.35">
      <c r="A158" s="2">
        <v>11</v>
      </c>
      <c r="B158" s="2">
        <v>42131606</v>
      </c>
      <c r="C158" s="2" t="s">
        <v>922</v>
      </c>
      <c r="D158" s="5" t="s">
        <v>826</v>
      </c>
      <c r="E158" s="2">
        <v>3182518</v>
      </c>
      <c r="F158" s="3" t="s">
        <v>18</v>
      </c>
      <c r="G158" s="3" t="s">
        <v>877</v>
      </c>
      <c r="H158" s="2" t="s">
        <v>686</v>
      </c>
      <c r="I158" s="14">
        <v>5</v>
      </c>
    </row>
    <row r="159" spans="1:9" x14ac:dyDescent="0.35">
      <c r="A159" s="2">
        <v>12</v>
      </c>
      <c r="B159" s="2">
        <v>24111503</v>
      </c>
      <c r="C159" s="2" t="s">
        <v>922</v>
      </c>
      <c r="D159" s="5" t="s">
        <v>826</v>
      </c>
      <c r="E159" s="2">
        <v>3182518</v>
      </c>
      <c r="F159" s="3" t="s">
        <v>73</v>
      </c>
      <c r="G159" s="3" t="s">
        <v>274</v>
      </c>
      <c r="H159" s="2" t="s">
        <v>20</v>
      </c>
      <c r="I159" s="14">
        <v>4</v>
      </c>
    </row>
    <row r="160" spans="1:9" ht="15.5" x14ac:dyDescent="0.35">
      <c r="A160" s="2"/>
      <c r="B160" s="2"/>
      <c r="C160" s="2"/>
      <c r="D160" s="5"/>
      <c r="E160" s="2"/>
      <c r="F160" s="7"/>
      <c r="G160" s="3"/>
      <c r="H160" s="2"/>
      <c r="I160" s="14"/>
    </row>
    <row r="161" spans="1:9" ht="15.5" x14ac:dyDescent="0.35">
      <c r="A161" s="2"/>
      <c r="B161" s="2"/>
      <c r="C161" s="2"/>
      <c r="D161" s="5"/>
      <c r="E161" s="2"/>
      <c r="F161" s="4" t="s">
        <v>935</v>
      </c>
      <c r="G161" s="3"/>
      <c r="H161" s="2"/>
      <c r="I161" s="14"/>
    </row>
    <row r="162" spans="1:9" x14ac:dyDescent="0.35">
      <c r="A162" s="2">
        <v>1</v>
      </c>
      <c r="B162" s="2">
        <v>48101915</v>
      </c>
      <c r="C162" s="2" t="s">
        <v>923</v>
      </c>
      <c r="D162" s="5" t="s">
        <v>826</v>
      </c>
      <c r="E162" s="2">
        <v>3171579</v>
      </c>
      <c r="F162" s="3" t="s">
        <v>117</v>
      </c>
      <c r="G162" s="3" t="s">
        <v>135</v>
      </c>
      <c r="H162" s="2" t="s">
        <v>20</v>
      </c>
      <c r="I162" s="14">
        <v>25</v>
      </c>
    </row>
    <row r="163" spans="1:9" x14ac:dyDescent="0.35">
      <c r="A163" s="2">
        <v>2</v>
      </c>
      <c r="B163" s="2">
        <v>52121604</v>
      </c>
      <c r="C163" s="2" t="s">
        <v>923</v>
      </c>
      <c r="D163" s="5" t="s">
        <v>826</v>
      </c>
      <c r="E163" s="2">
        <v>3171579</v>
      </c>
      <c r="F163" s="3" t="s">
        <v>118</v>
      </c>
      <c r="G163" s="3" t="s">
        <v>136</v>
      </c>
      <c r="H163" s="2" t="s">
        <v>20</v>
      </c>
      <c r="I163" s="14">
        <v>10</v>
      </c>
    </row>
    <row r="164" spans="1:9" x14ac:dyDescent="0.35">
      <c r="A164" s="2">
        <v>3</v>
      </c>
      <c r="B164" s="2">
        <v>52121604</v>
      </c>
      <c r="C164" s="2" t="s">
        <v>923</v>
      </c>
      <c r="D164" s="5" t="s">
        <v>826</v>
      </c>
      <c r="E164" s="2">
        <v>3171579</v>
      </c>
      <c r="F164" s="3" t="s">
        <v>119</v>
      </c>
      <c r="G164" s="3" t="s">
        <v>137</v>
      </c>
      <c r="H164" s="2" t="s">
        <v>20</v>
      </c>
      <c r="I164" s="14">
        <v>10</v>
      </c>
    </row>
    <row r="165" spans="1:9" x14ac:dyDescent="0.35">
      <c r="A165" s="2">
        <v>4</v>
      </c>
      <c r="B165" s="2">
        <v>43191510</v>
      </c>
      <c r="C165" s="2" t="s">
        <v>923</v>
      </c>
      <c r="D165" s="5" t="s">
        <v>826</v>
      </c>
      <c r="E165" s="2">
        <v>3171579</v>
      </c>
      <c r="F165" s="3" t="s">
        <v>120</v>
      </c>
      <c r="G165" s="3" t="s">
        <v>276</v>
      </c>
      <c r="H165" s="2" t="s">
        <v>20</v>
      </c>
      <c r="I165" s="14">
        <v>3</v>
      </c>
    </row>
    <row r="166" spans="1:9" x14ac:dyDescent="0.35">
      <c r="A166" s="2">
        <v>5</v>
      </c>
      <c r="B166" s="2">
        <v>52121512</v>
      </c>
      <c r="C166" s="2" t="s">
        <v>923</v>
      </c>
      <c r="D166" s="5" t="s">
        <v>826</v>
      </c>
      <c r="E166" s="2">
        <v>3171579</v>
      </c>
      <c r="F166" s="3" t="s">
        <v>121</v>
      </c>
      <c r="G166" s="3" t="s">
        <v>678</v>
      </c>
      <c r="H166" s="2" t="s">
        <v>20</v>
      </c>
      <c r="I166" s="14">
        <f>6-4</f>
        <v>2</v>
      </c>
    </row>
    <row r="167" spans="1:9" x14ac:dyDescent="0.35">
      <c r="A167" s="2">
        <v>6</v>
      </c>
      <c r="B167" s="2">
        <v>52121512</v>
      </c>
      <c r="C167" s="2" t="s">
        <v>923</v>
      </c>
      <c r="D167" s="5" t="s">
        <v>826</v>
      </c>
      <c r="E167" s="2">
        <v>3171579</v>
      </c>
      <c r="F167" s="3" t="s">
        <v>122</v>
      </c>
      <c r="G167" s="3" t="s">
        <v>679</v>
      </c>
      <c r="H167" s="2" t="s">
        <v>20</v>
      </c>
      <c r="I167" s="14">
        <f>6-2</f>
        <v>4</v>
      </c>
    </row>
    <row r="168" spans="1:9" x14ac:dyDescent="0.35">
      <c r="A168" s="2">
        <v>7</v>
      </c>
      <c r="B168" s="2">
        <v>52121504</v>
      </c>
      <c r="C168" s="2" t="s">
        <v>923</v>
      </c>
      <c r="D168" s="5" t="s">
        <v>826</v>
      </c>
      <c r="E168" s="2">
        <v>3171579</v>
      </c>
      <c r="F168" s="3" t="s">
        <v>123</v>
      </c>
      <c r="G168" s="3" t="s">
        <v>138</v>
      </c>
      <c r="H168" s="2" t="s">
        <v>20</v>
      </c>
      <c r="I168" s="14">
        <v>5</v>
      </c>
    </row>
    <row r="169" spans="1:9" x14ac:dyDescent="0.35">
      <c r="A169" s="2">
        <v>8</v>
      </c>
      <c r="B169" s="2">
        <v>52121504</v>
      </c>
      <c r="C169" s="2" t="s">
        <v>923</v>
      </c>
      <c r="D169" s="5" t="s">
        <v>826</v>
      </c>
      <c r="E169" s="2">
        <v>3171579</v>
      </c>
      <c r="F169" s="3" t="s">
        <v>123</v>
      </c>
      <c r="G169" s="3" t="s">
        <v>139</v>
      </c>
      <c r="H169" s="2" t="s">
        <v>20</v>
      </c>
      <c r="I169" s="14">
        <v>5</v>
      </c>
    </row>
    <row r="170" spans="1:9" x14ac:dyDescent="0.35">
      <c r="A170" s="2">
        <v>9</v>
      </c>
      <c r="B170" s="2">
        <v>52121509</v>
      </c>
      <c r="C170" s="2" t="s">
        <v>923</v>
      </c>
      <c r="D170" s="5" t="s">
        <v>826</v>
      </c>
      <c r="E170" s="2">
        <v>3171579</v>
      </c>
      <c r="F170" s="3" t="s">
        <v>124</v>
      </c>
      <c r="G170" s="3" t="s">
        <v>140</v>
      </c>
      <c r="H170" s="2" t="s">
        <v>20</v>
      </c>
      <c r="I170" s="14">
        <v>5</v>
      </c>
    </row>
    <row r="171" spans="1:9" x14ac:dyDescent="0.35">
      <c r="A171" s="2">
        <v>10</v>
      </c>
      <c r="B171" s="2">
        <v>52121509</v>
      </c>
      <c r="C171" s="2" t="s">
        <v>923</v>
      </c>
      <c r="D171" s="5" t="s">
        <v>826</v>
      </c>
      <c r="E171" s="2">
        <v>3171579</v>
      </c>
      <c r="F171" s="3" t="s">
        <v>124</v>
      </c>
      <c r="G171" s="3" t="s">
        <v>141</v>
      </c>
      <c r="H171" s="2" t="s">
        <v>20</v>
      </c>
      <c r="I171" s="14">
        <v>5</v>
      </c>
    </row>
    <row r="172" spans="1:9" x14ac:dyDescent="0.35">
      <c r="A172" s="2">
        <v>11</v>
      </c>
      <c r="B172" s="2">
        <v>52121509</v>
      </c>
      <c r="C172" s="2" t="s">
        <v>923</v>
      </c>
      <c r="D172" s="5" t="s">
        <v>826</v>
      </c>
      <c r="E172" s="2">
        <v>3171579</v>
      </c>
      <c r="F172" s="3" t="s">
        <v>124</v>
      </c>
      <c r="G172" s="3" t="s">
        <v>142</v>
      </c>
      <c r="H172" s="2" t="s">
        <v>20</v>
      </c>
      <c r="I172" s="14">
        <f>2-1</f>
        <v>1</v>
      </c>
    </row>
    <row r="173" spans="1:9" x14ac:dyDescent="0.35">
      <c r="A173" s="2">
        <v>12</v>
      </c>
      <c r="B173" s="2">
        <v>52121509</v>
      </c>
      <c r="C173" s="2" t="s">
        <v>923</v>
      </c>
      <c r="D173" s="5" t="s">
        <v>826</v>
      </c>
      <c r="E173" s="2">
        <v>3171579</v>
      </c>
      <c r="F173" s="3" t="s">
        <v>124</v>
      </c>
      <c r="G173" s="3" t="s">
        <v>143</v>
      </c>
      <c r="H173" s="2" t="s">
        <v>20</v>
      </c>
      <c r="I173" s="14">
        <v>5</v>
      </c>
    </row>
    <row r="174" spans="1:9" x14ac:dyDescent="0.35">
      <c r="A174" s="2">
        <v>13</v>
      </c>
      <c r="B174" s="2">
        <v>52121509</v>
      </c>
      <c r="C174" s="2" t="s">
        <v>923</v>
      </c>
      <c r="D174" s="5" t="s">
        <v>826</v>
      </c>
      <c r="E174" s="2">
        <v>3171579</v>
      </c>
      <c r="F174" s="3" t="s">
        <v>124</v>
      </c>
      <c r="G174" s="3" t="s">
        <v>144</v>
      </c>
      <c r="H174" s="2" t="s">
        <v>20</v>
      </c>
      <c r="I174" s="14">
        <v>5</v>
      </c>
    </row>
    <row r="175" spans="1:9" x14ac:dyDescent="0.35">
      <c r="A175" s="2">
        <v>14</v>
      </c>
      <c r="B175" s="2">
        <v>52121509</v>
      </c>
      <c r="C175" s="2" t="s">
        <v>923</v>
      </c>
      <c r="D175" s="5" t="s">
        <v>826</v>
      </c>
      <c r="E175" s="2">
        <v>3171579</v>
      </c>
      <c r="F175" s="3" t="s">
        <v>124</v>
      </c>
      <c r="G175" s="3" t="s">
        <v>145</v>
      </c>
      <c r="H175" s="2" t="s">
        <v>20</v>
      </c>
      <c r="I175" s="14">
        <v>5</v>
      </c>
    </row>
    <row r="176" spans="1:9" x14ac:dyDescent="0.35">
      <c r="A176" s="2">
        <v>15</v>
      </c>
      <c r="B176" s="2">
        <v>52121509</v>
      </c>
      <c r="C176" s="2" t="s">
        <v>923</v>
      </c>
      <c r="D176" s="5" t="s">
        <v>826</v>
      </c>
      <c r="E176" s="2">
        <v>3171579</v>
      </c>
      <c r="F176" s="3" t="s">
        <v>124</v>
      </c>
      <c r="G176" s="3" t="s">
        <v>146</v>
      </c>
      <c r="H176" s="2" t="s">
        <v>20</v>
      </c>
      <c r="I176" s="14">
        <v>5</v>
      </c>
    </row>
    <row r="177" spans="1:9" x14ac:dyDescent="0.35">
      <c r="A177" s="2">
        <v>16</v>
      </c>
      <c r="B177" s="2">
        <v>52121511</v>
      </c>
      <c r="C177" s="2" t="s">
        <v>923</v>
      </c>
      <c r="D177" s="5" t="s">
        <v>826</v>
      </c>
      <c r="E177" s="2">
        <v>3171579</v>
      </c>
      <c r="F177" s="3" t="s">
        <v>125</v>
      </c>
      <c r="G177" s="3" t="s">
        <v>147</v>
      </c>
      <c r="H177" s="2" t="s">
        <v>20</v>
      </c>
      <c r="I177" s="14">
        <v>5</v>
      </c>
    </row>
    <row r="178" spans="1:9" x14ac:dyDescent="0.35">
      <c r="A178" s="2">
        <v>17</v>
      </c>
      <c r="B178" s="2">
        <v>52121511</v>
      </c>
      <c r="C178" s="2" t="s">
        <v>923</v>
      </c>
      <c r="D178" s="5" t="s">
        <v>826</v>
      </c>
      <c r="E178" s="2">
        <v>3171579</v>
      </c>
      <c r="F178" s="3" t="s">
        <v>125</v>
      </c>
      <c r="G178" s="3" t="s">
        <v>148</v>
      </c>
      <c r="H178" s="2" t="s">
        <v>20</v>
      </c>
      <c r="I178" s="14">
        <v>5</v>
      </c>
    </row>
    <row r="179" spans="1:9" x14ac:dyDescent="0.35">
      <c r="A179" s="2">
        <v>18</v>
      </c>
      <c r="B179" s="2">
        <v>52121511</v>
      </c>
      <c r="C179" s="2" t="s">
        <v>923</v>
      </c>
      <c r="D179" s="5" t="s">
        <v>826</v>
      </c>
      <c r="E179" s="2">
        <v>3171579</v>
      </c>
      <c r="F179" s="3" t="s">
        <v>125</v>
      </c>
      <c r="G179" s="3" t="s">
        <v>149</v>
      </c>
      <c r="H179" s="2" t="s">
        <v>20</v>
      </c>
      <c r="I179" s="14">
        <v>5</v>
      </c>
    </row>
    <row r="180" spans="1:9" x14ac:dyDescent="0.35">
      <c r="A180" s="2">
        <v>19</v>
      </c>
      <c r="B180" s="2">
        <v>52121701</v>
      </c>
      <c r="C180" s="2" t="s">
        <v>923</v>
      </c>
      <c r="D180" s="5" t="s">
        <v>826</v>
      </c>
      <c r="E180" s="2">
        <v>3171579</v>
      </c>
      <c r="F180" s="3" t="s">
        <v>126</v>
      </c>
      <c r="G180" s="3" t="s">
        <v>681</v>
      </c>
      <c r="H180" s="2" t="s">
        <v>20</v>
      </c>
      <c r="I180" s="14">
        <v>8</v>
      </c>
    </row>
    <row r="181" spans="1:9" x14ac:dyDescent="0.35">
      <c r="A181" s="2">
        <v>20</v>
      </c>
      <c r="B181" s="2">
        <v>52121704</v>
      </c>
      <c r="C181" s="2" t="s">
        <v>923</v>
      </c>
      <c r="D181" s="5" t="s">
        <v>826</v>
      </c>
      <c r="E181" s="2">
        <v>3171579</v>
      </c>
      <c r="F181" s="3" t="s">
        <v>127</v>
      </c>
      <c r="G181" s="3" t="s">
        <v>680</v>
      </c>
      <c r="H181" s="2" t="s">
        <v>20</v>
      </c>
      <c r="I181" s="14">
        <v>8</v>
      </c>
    </row>
    <row r="182" spans="1:9" x14ac:dyDescent="0.35">
      <c r="A182" s="2">
        <v>21</v>
      </c>
      <c r="B182" s="2">
        <v>52121705</v>
      </c>
      <c r="C182" s="2" t="s">
        <v>923</v>
      </c>
      <c r="D182" s="5" t="s">
        <v>826</v>
      </c>
      <c r="E182" s="2">
        <v>3171579</v>
      </c>
      <c r="F182" s="3" t="s">
        <v>128</v>
      </c>
      <c r="G182" s="3" t="s">
        <v>150</v>
      </c>
      <c r="H182" s="2" t="s">
        <v>20</v>
      </c>
      <c r="I182" s="14">
        <v>8</v>
      </c>
    </row>
    <row r="183" spans="1:9" x14ac:dyDescent="0.35">
      <c r="A183" s="2">
        <v>22</v>
      </c>
      <c r="B183" s="2">
        <v>47131604</v>
      </c>
      <c r="C183" s="2" t="s">
        <v>923</v>
      </c>
      <c r="D183" s="5" t="s">
        <v>826</v>
      </c>
      <c r="E183" s="2">
        <v>3171579</v>
      </c>
      <c r="F183" s="3" t="s">
        <v>129</v>
      </c>
      <c r="G183" s="3" t="s">
        <v>151</v>
      </c>
      <c r="H183" s="2" t="s">
        <v>20</v>
      </c>
      <c r="I183" s="14">
        <f>12-2</f>
        <v>10</v>
      </c>
    </row>
    <row r="184" spans="1:9" x14ac:dyDescent="0.35">
      <c r="A184" s="2">
        <v>23</v>
      </c>
      <c r="B184" s="2">
        <v>47131618</v>
      </c>
      <c r="C184" s="2" t="s">
        <v>923</v>
      </c>
      <c r="D184" s="5" t="s">
        <v>826</v>
      </c>
      <c r="E184" s="2">
        <v>3171579</v>
      </c>
      <c r="F184" s="3" t="s">
        <v>130</v>
      </c>
      <c r="G184" s="3" t="s">
        <v>152</v>
      </c>
      <c r="H184" s="2" t="s">
        <v>20</v>
      </c>
      <c r="I184" s="14">
        <f>12-2</f>
        <v>10</v>
      </c>
    </row>
    <row r="185" spans="1:9" x14ac:dyDescent="0.35">
      <c r="A185" s="2">
        <v>24</v>
      </c>
      <c r="B185" s="2">
        <v>47131617</v>
      </c>
      <c r="C185" s="2" t="s">
        <v>923</v>
      </c>
      <c r="D185" s="5" t="s">
        <v>826</v>
      </c>
      <c r="E185" s="2">
        <v>3171579</v>
      </c>
      <c r="F185" s="3" t="s">
        <v>131</v>
      </c>
      <c r="G185" s="3" t="s">
        <v>153</v>
      </c>
      <c r="H185" s="2" t="s">
        <v>20</v>
      </c>
      <c r="I185" s="14">
        <v>10</v>
      </c>
    </row>
    <row r="186" spans="1:9" x14ac:dyDescent="0.35">
      <c r="A186" s="2">
        <v>25</v>
      </c>
      <c r="B186" s="2">
        <v>47131502</v>
      </c>
      <c r="C186" s="2" t="s">
        <v>923</v>
      </c>
      <c r="D186" s="5" t="s">
        <v>826</v>
      </c>
      <c r="E186" s="2">
        <v>3171579</v>
      </c>
      <c r="F186" s="3" t="s">
        <v>132</v>
      </c>
      <c r="G186" s="3" t="s">
        <v>154</v>
      </c>
      <c r="H186" s="2" t="s">
        <v>20</v>
      </c>
      <c r="I186" s="14">
        <v>60</v>
      </c>
    </row>
    <row r="187" spans="1:9" x14ac:dyDescent="0.35">
      <c r="A187" s="2">
        <v>26</v>
      </c>
      <c r="B187" s="2">
        <v>60102902</v>
      </c>
      <c r="C187" s="2" t="s">
        <v>923</v>
      </c>
      <c r="D187" s="5" t="s">
        <v>826</v>
      </c>
      <c r="E187" s="2">
        <v>3171579</v>
      </c>
      <c r="F187" s="3" t="s">
        <v>133</v>
      </c>
      <c r="G187" s="3" t="s">
        <v>155</v>
      </c>
      <c r="H187" s="2" t="s">
        <v>20</v>
      </c>
      <c r="I187" s="14">
        <f>5-4</f>
        <v>1</v>
      </c>
    </row>
    <row r="188" spans="1:9" x14ac:dyDescent="0.35">
      <c r="A188" s="2">
        <v>27</v>
      </c>
      <c r="B188" s="2">
        <v>60102902</v>
      </c>
      <c r="C188" s="2" t="s">
        <v>923</v>
      </c>
      <c r="D188" s="5" t="s">
        <v>826</v>
      </c>
      <c r="E188" s="2">
        <v>3171579</v>
      </c>
      <c r="F188" s="3" t="s">
        <v>133</v>
      </c>
      <c r="G188" s="3" t="s">
        <v>156</v>
      </c>
      <c r="H188" s="2" t="s">
        <v>20</v>
      </c>
      <c r="I188" s="14">
        <v>10</v>
      </c>
    </row>
    <row r="189" spans="1:9" x14ac:dyDescent="0.35">
      <c r="A189" s="2">
        <v>28</v>
      </c>
      <c r="B189" s="2">
        <v>60102903</v>
      </c>
      <c r="C189" s="2" t="s">
        <v>923</v>
      </c>
      <c r="D189" s="5" t="s">
        <v>826</v>
      </c>
      <c r="E189" s="2">
        <v>3171579</v>
      </c>
      <c r="F189" s="3" t="s">
        <v>134</v>
      </c>
      <c r="G189" s="3" t="s">
        <v>157</v>
      </c>
      <c r="H189" s="2" t="s">
        <v>20</v>
      </c>
      <c r="I189" s="14">
        <v>10</v>
      </c>
    </row>
    <row r="190" spans="1:9" x14ac:dyDescent="0.35">
      <c r="A190" s="2">
        <v>29</v>
      </c>
      <c r="B190" s="2">
        <v>14111519</v>
      </c>
      <c r="C190" s="2" t="s">
        <v>923</v>
      </c>
      <c r="D190" s="5" t="s">
        <v>826</v>
      </c>
      <c r="E190" s="2">
        <v>3171579</v>
      </c>
      <c r="F190" s="3" t="s">
        <v>268</v>
      </c>
      <c r="G190" s="3" t="s">
        <v>269</v>
      </c>
      <c r="H190" s="2" t="s">
        <v>20</v>
      </c>
      <c r="I190" s="14">
        <v>6</v>
      </c>
    </row>
    <row r="191" spans="1:9" x14ac:dyDescent="0.35">
      <c r="A191" s="2">
        <v>30</v>
      </c>
      <c r="B191" s="2">
        <v>60121124</v>
      </c>
      <c r="C191" s="2" t="s">
        <v>923</v>
      </c>
      <c r="D191" s="5" t="s">
        <v>826</v>
      </c>
      <c r="E191" s="2">
        <v>3171579</v>
      </c>
      <c r="F191" s="3" t="s">
        <v>110</v>
      </c>
      <c r="G191" s="3" t="s">
        <v>719</v>
      </c>
      <c r="H191" s="2" t="s">
        <v>237</v>
      </c>
      <c r="I191" s="14">
        <v>5</v>
      </c>
    </row>
    <row r="192" spans="1:9" x14ac:dyDescent="0.35">
      <c r="A192" s="2">
        <v>31</v>
      </c>
      <c r="B192" s="2">
        <v>44121708</v>
      </c>
      <c r="C192" s="2" t="s">
        <v>923</v>
      </c>
      <c r="D192" s="5" t="s">
        <v>826</v>
      </c>
      <c r="E192" s="2">
        <v>3171579</v>
      </c>
      <c r="F192" s="3" t="s">
        <v>16</v>
      </c>
      <c r="G192" s="3" t="s">
        <v>714</v>
      </c>
      <c r="H192" s="2" t="s">
        <v>21</v>
      </c>
      <c r="I192" s="14">
        <v>1</v>
      </c>
    </row>
    <row r="193" spans="1:9" x14ac:dyDescent="0.35">
      <c r="A193" s="2">
        <v>32</v>
      </c>
      <c r="B193" s="2">
        <v>60121205</v>
      </c>
      <c r="C193" s="2" t="s">
        <v>923</v>
      </c>
      <c r="D193" s="5" t="s">
        <v>826</v>
      </c>
      <c r="E193" s="2">
        <v>3171579</v>
      </c>
      <c r="F193" s="3" t="s">
        <v>111</v>
      </c>
      <c r="G193" s="3" t="s">
        <v>115</v>
      </c>
      <c r="H193" s="2" t="s">
        <v>20</v>
      </c>
      <c r="I193" s="14">
        <v>10</v>
      </c>
    </row>
    <row r="194" spans="1:9" x14ac:dyDescent="0.35">
      <c r="A194" s="2">
        <v>33</v>
      </c>
      <c r="B194" s="2">
        <v>31201503</v>
      </c>
      <c r="C194" s="2" t="s">
        <v>923</v>
      </c>
      <c r="D194" s="5" t="s">
        <v>826</v>
      </c>
      <c r="E194" s="2">
        <v>3171579</v>
      </c>
      <c r="F194" s="3" t="s">
        <v>112</v>
      </c>
      <c r="G194" s="3" t="s">
        <v>702</v>
      </c>
      <c r="H194" s="2" t="s">
        <v>237</v>
      </c>
      <c r="I194" s="14">
        <v>5</v>
      </c>
    </row>
    <row r="195" spans="1:9" x14ac:dyDescent="0.35">
      <c r="A195" s="2">
        <v>34</v>
      </c>
      <c r="B195" s="2">
        <v>31201512</v>
      </c>
      <c r="C195" s="2" t="s">
        <v>923</v>
      </c>
      <c r="D195" s="5" t="s">
        <v>826</v>
      </c>
      <c r="E195" s="2">
        <v>3171579</v>
      </c>
      <c r="F195" s="3" t="s">
        <v>113</v>
      </c>
      <c r="G195" s="3" t="s">
        <v>272</v>
      </c>
      <c r="H195" s="2" t="s">
        <v>237</v>
      </c>
      <c r="I195" s="14">
        <v>5</v>
      </c>
    </row>
    <row r="196" spans="1:9" x14ac:dyDescent="0.35">
      <c r="A196" s="2">
        <v>35</v>
      </c>
      <c r="B196" s="2">
        <v>44121618</v>
      </c>
      <c r="C196" s="2" t="s">
        <v>923</v>
      </c>
      <c r="D196" s="5" t="s">
        <v>826</v>
      </c>
      <c r="E196" s="2">
        <v>3171579</v>
      </c>
      <c r="F196" s="3" t="s">
        <v>114</v>
      </c>
      <c r="G196" s="3" t="s">
        <v>273</v>
      </c>
      <c r="H196" s="2" t="s">
        <v>20</v>
      </c>
      <c r="I196" s="14">
        <v>10</v>
      </c>
    </row>
    <row r="197" spans="1:9" ht="15.5" x14ac:dyDescent="0.35">
      <c r="A197" s="2"/>
      <c r="B197" s="2"/>
      <c r="C197" s="2"/>
      <c r="D197" s="5"/>
      <c r="E197" s="2"/>
      <c r="F197" s="7"/>
      <c r="G197" s="3"/>
      <c r="H197" s="2"/>
      <c r="I197" s="14"/>
    </row>
    <row r="198" spans="1:9" ht="15.5" x14ac:dyDescent="0.35">
      <c r="A198" s="2"/>
      <c r="B198" s="2"/>
      <c r="C198" s="2"/>
      <c r="D198" s="5"/>
      <c r="E198" s="2"/>
      <c r="F198" s="4" t="s">
        <v>936</v>
      </c>
      <c r="G198" s="3"/>
      <c r="H198" s="2"/>
      <c r="I198" s="14"/>
    </row>
    <row r="199" spans="1:9" x14ac:dyDescent="0.35">
      <c r="A199" s="2">
        <v>1</v>
      </c>
      <c r="B199" s="5">
        <v>53131602</v>
      </c>
      <c r="C199" s="5" t="s">
        <v>924</v>
      </c>
      <c r="D199" s="5" t="s">
        <v>826</v>
      </c>
      <c r="E199" s="2">
        <v>3313903</v>
      </c>
      <c r="F199" s="3" t="s">
        <v>287</v>
      </c>
      <c r="G199" s="3" t="s">
        <v>277</v>
      </c>
      <c r="H199" s="2" t="s">
        <v>20</v>
      </c>
      <c r="I199" s="14">
        <v>10</v>
      </c>
    </row>
    <row r="200" spans="1:9" x14ac:dyDescent="0.35">
      <c r="A200" s="2">
        <v>2</v>
      </c>
      <c r="B200" s="5">
        <v>53131602</v>
      </c>
      <c r="C200" s="5" t="s">
        <v>924</v>
      </c>
      <c r="D200" s="5" t="s">
        <v>826</v>
      </c>
      <c r="E200" s="2">
        <v>3313903</v>
      </c>
      <c r="F200" s="3" t="s">
        <v>288</v>
      </c>
      <c r="G200" s="3" t="s">
        <v>278</v>
      </c>
      <c r="H200" s="2" t="s">
        <v>20</v>
      </c>
      <c r="I200" s="14">
        <v>40</v>
      </c>
    </row>
    <row r="201" spans="1:9" x14ac:dyDescent="0.35">
      <c r="A201" s="2">
        <v>3</v>
      </c>
      <c r="B201" s="5">
        <v>53131602</v>
      </c>
      <c r="C201" s="5" t="s">
        <v>924</v>
      </c>
      <c r="D201" s="5" t="s">
        <v>826</v>
      </c>
      <c r="E201" s="2">
        <v>3313903</v>
      </c>
      <c r="F201" s="3" t="s">
        <v>289</v>
      </c>
      <c r="G201" s="3" t="s">
        <v>279</v>
      </c>
      <c r="H201" s="2" t="s">
        <v>20</v>
      </c>
      <c r="I201" s="14">
        <v>20</v>
      </c>
    </row>
    <row r="202" spans="1:9" x14ac:dyDescent="0.35">
      <c r="A202" s="2">
        <v>4</v>
      </c>
      <c r="B202" s="5">
        <v>53131634</v>
      </c>
      <c r="C202" s="5" t="s">
        <v>924</v>
      </c>
      <c r="D202" s="5" t="s">
        <v>826</v>
      </c>
      <c r="E202" s="2">
        <v>3313903</v>
      </c>
      <c r="F202" s="3" t="s">
        <v>290</v>
      </c>
      <c r="G202" s="3" t="s">
        <v>280</v>
      </c>
      <c r="H202" s="2" t="s">
        <v>20</v>
      </c>
      <c r="I202" s="14">
        <f>10-5</f>
        <v>5</v>
      </c>
    </row>
    <row r="203" spans="1:9" x14ac:dyDescent="0.35">
      <c r="A203" s="2">
        <v>5</v>
      </c>
      <c r="B203" s="5">
        <v>53131602</v>
      </c>
      <c r="C203" s="5" t="s">
        <v>924</v>
      </c>
      <c r="D203" s="5" t="s">
        <v>826</v>
      </c>
      <c r="E203" s="2">
        <v>3313903</v>
      </c>
      <c r="F203" s="3" t="s">
        <v>292</v>
      </c>
      <c r="G203" s="3" t="s">
        <v>281</v>
      </c>
      <c r="H203" s="2" t="s">
        <v>20</v>
      </c>
      <c r="I203" s="14">
        <v>15</v>
      </c>
    </row>
    <row r="204" spans="1:9" x14ac:dyDescent="0.35">
      <c r="A204" s="2">
        <v>6</v>
      </c>
      <c r="B204" s="5">
        <v>53131602</v>
      </c>
      <c r="C204" s="5" t="s">
        <v>924</v>
      </c>
      <c r="D204" s="5" t="s">
        <v>826</v>
      </c>
      <c r="E204" s="2">
        <v>3313903</v>
      </c>
      <c r="F204" s="3" t="s">
        <v>291</v>
      </c>
      <c r="G204" s="3" t="s">
        <v>282</v>
      </c>
      <c r="H204" s="2" t="s">
        <v>285</v>
      </c>
      <c r="I204" s="14">
        <v>15</v>
      </c>
    </row>
    <row r="205" spans="1:9" x14ac:dyDescent="0.35">
      <c r="A205" s="2">
        <v>7</v>
      </c>
      <c r="B205" s="5">
        <v>53131602</v>
      </c>
      <c r="C205" s="5" t="s">
        <v>924</v>
      </c>
      <c r="D205" s="5" t="s">
        <v>826</v>
      </c>
      <c r="E205" s="2">
        <v>3313903</v>
      </c>
      <c r="F205" s="3" t="s">
        <v>291</v>
      </c>
      <c r="G205" s="3" t="s">
        <v>284</v>
      </c>
      <c r="H205" s="2" t="s">
        <v>285</v>
      </c>
      <c r="I205" s="14">
        <v>15</v>
      </c>
    </row>
    <row r="206" spans="1:9" x14ac:dyDescent="0.35">
      <c r="A206" s="2">
        <v>8</v>
      </c>
      <c r="B206" s="5">
        <v>53131602</v>
      </c>
      <c r="C206" s="5" t="s">
        <v>924</v>
      </c>
      <c r="D206" s="5" t="s">
        <v>826</v>
      </c>
      <c r="E206" s="2">
        <v>3313903</v>
      </c>
      <c r="F206" s="3" t="s">
        <v>291</v>
      </c>
      <c r="G206" s="3" t="s">
        <v>283</v>
      </c>
      <c r="H206" s="2" t="s">
        <v>285</v>
      </c>
      <c r="I206" s="14">
        <v>15</v>
      </c>
    </row>
    <row r="207" spans="1:9" x14ac:dyDescent="0.35">
      <c r="A207" s="2">
        <v>9</v>
      </c>
      <c r="B207" s="5">
        <v>52121704</v>
      </c>
      <c r="C207" s="5" t="s">
        <v>924</v>
      </c>
      <c r="D207" s="5" t="s">
        <v>826</v>
      </c>
      <c r="E207" s="2">
        <v>3313903</v>
      </c>
      <c r="F207" s="3" t="s">
        <v>293</v>
      </c>
      <c r="G207" s="3" t="s">
        <v>158</v>
      </c>
      <c r="H207" s="2" t="s">
        <v>237</v>
      </c>
      <c r="I207" s="14">
        <v>10</v>
      </c>
    </row>
    <row r="208" spans="1:9" x14ac:dyDescent="0.35">
      <c r="A208" s="2">
        <v>10</v>
      </c>
      <c r="B208" s="2">
        <v>42132205</v>
      </c>
      <c r="C208" s="5" t="s">
        <v>924</v>
      </c>
      <c r="D208" s="5" t="s">
        <v>826</v>
      </c>
      <c r="E208" s="2">
        <v>3313903</v>
      </c>
      <c r="F208" s="3" t="s">
        <v>880</v>
      </c>
      <c r="G208" s="3" t="s">
        <v>930</v>
      </c>
      <c r="H208" s="2" t="s">
        <v>21</v>
      </c>
      <c r="I208" s="14">
        <v>2</v>
      </c>
    </row>
    <row r="209" spans="1:9" x14ac:dyDescent="0.35">
      <c r="A209" s="2">
        <v>11</v>
      </c>
      <c r="B209" s="6">
        <v>53102710</v>
      </c>
      <c r="C209" s="5" t="s">
        <v>924</v>
      </c>
      <c r="D209" s="5" t="s">
        <v>826</v>
      </c>
      <c r="E209" s="2">
        <v>3313903</v>
      </c>
      <c r="F209" s="3" t="s">
        <v>294</v>
      </c>
      <c r="G209" s="3" t="s">
        <v>286</v>
      </c>
      <c r="H209" s="2" t="s">
        <v>20</v>
      </c>
      <c r="I209" s="14">
        <v>25</v>
      </c>
    </row>
    <row r="210" spans="1:9" x14ac:dyDescent="0.35">
      <c r="A210" s="2">
        <v>12</v>
      </c>
      <c r="B210" s="5">
        <v>53131628</v>
      </c>
      <c r="C210" s="5" t="s">
        <v>924</v>
      </c>
      <c r="D210" s="5" t="s">
        <v>826</v>
      </c>
      <c r="E210" s="2">
        <v>3313903</v>
      </c>
      <c r="F210" s="3" t="s">
        <v>295</v>
      </c>
      <c r="G210" s="3" t="s">
        <v>159</v>
      </c>
      <c r="H210" s="2" t="s">
        <v>106</v>
      </c>
      <c r="I210" s="14">
        <v>10</v>
      </c>
    </row>
    <row r="211" spans="1:9" x14ac:dyDescent="0.35">
      <c r="A211" s="2">
        <v>13</v>
      </c>
      <c r="B211" s="5">
        <v>53131602</v>
      </c>
      <c r="C211" s="5" t="s">
        <v>924</v>
      </c>
      <c r="D211" s="5" t="s">
        <v>826</v>
      </c>
      <c r="E211" s="2">
        <v>3313903</v>
      </c>
      <c r="F211" s="3" t="s">
        <v>296</v>
      </c>
      <c r="G211" s="3" t="s">
        <v>298</v>
      </c>
      <c r="H211" s="2" t="s">
        <v>106</v>
      </c>
      <c r="I211" s="14">
        <f>4-2</f>
        <v>2</v>
      </c>
    </row>
    <row r="212" spans="1:9" ht="15.5" x14ac:dyDescent="0.35">
      <c r="A212" s="2"/>
      <c r="B212" s="2"/>
      <c r="C212" s="2"/>
      <c r="D212" s="5"/>
      <c r="E212" s="2"/>
      <c r="F212" s="7"/>
      <c r="G212" s="3"/>
      <c r="H212" s="2"/>
      <c r="I212" s="14"/>
    </row>
    <row r="213" spans="1:9" ht="15.5" x14ac:dyDescent="0.35">
      <c r="A213" s="2"/>
      <c r="B213" s="2"/>
      <c r="C213" s="2"/>
      <c r="D213" s="5"/>
      <c r="E213" s="2"/>
      <c r="F213" s="4" t="s">
        <v>940</v>
      </c>
      <c r="G213" s="3"/>
      <c r="H213" s="2"/>
      <c r="I213" s="14"/>
    </row>
    <row r="214" spans="1:9" x14ac:dyDescent="0.35">
      <c r="A214" s="2">
        <v>1</v>
      </c>
      <c r="B214" s="2">
        <v>51102710</v>
      </c>
      <c r="C214" s="2" t="s">
        <v>925</v>
      </c>
      <c r="D214" s="5" t="s">
        <v>826</v>
      </c>
      <c r="E214" s="2">
        <v>3230332</v>
      </c>
      <c r="F214" s="3" t="s">
        <v>162</v>
      </c>
      <c r="G214" s="3" t="s">
        <v>299</v>
      </c>
      <c r="H214" s="2" t="s">
        <v>183</v>
      </c>
      <c r="I214" s="14">
        <v>3</v>
      </c>
    </row>
    <row r="215" spans="1:9" x14ac:dyDescent="0.35">
      <c r="A215" s="2">
        <v>2</v>
      </c>
      <c r="B215" s="2">
        <v>39121310</v>
      </c>
      <c r="C215" s="2" t="s">
        <v>925</v>
      </c>
      <c r="D215" s="5" t="s">
        <v>826</v>
      </c>
      <c r="E215" s="2">
        <v>3230332</v>
      </c>
      <c r="F215" s="3" t="s">
        <v>887</v>
      </c>
      <c r="G215" s="3" t="s">
        <v>300</v>
      </c>
      <c r="H215" s="2" t="s">
        <v>20</v>
      </c>
      <c r="I215" s="14">
        <v>10</v>
      </c>
    </row>
    <row r="216" spans="1:9" x14ac:dyDescent="0.35">
      <c r="A216" s="2">
        <v>3</v>
      </c>
      <c r="B216" s="2">
        <v>43223309</v>
      </c>
      <c r="C216" s="2" t="s">
        <v>925</v>
      </c>
      <c r="D216" s="5" t="s">
        <v>826</v>
      </c>
      <c r="E216" s="2">
        <v>3230332</v>
      </c>
      <c r="F216" s="3" t="s">
        <v>301</v>
      </c>
      <c r="G216" s="3" t="s">
        <v>172</v>
      </c>
      <c r="H216" s="2" t="s">
        <v>20</v>
      </c>
      <c r="I216" s="14">
        <v>20</v>
      </c>
    </row>
    <row r="217" spans="1:9" x14ac:dyDescent="0.35">
      <c r="A217" s="2">
        <v>4</v>
      </c>
      <c r="B217" s="2">
        <v>39121444</v>
      </c>
      <c r="C217" s="2" t="s">
        <v>925</v>
      </c>
      <c r="D217" s="5" t="s">
        <v>826</v>
      </c>
      <c r="E217" s="2">
        <v>3230332</v>
      </c>
      <c r="F217" s="3" t="s">
        <v>828</v>
      </c>
      <c r="G217" s="3" t="s">
        <v>892</v>
      </c>
      <c r="H217" s="2" t="s">
        <v>20</v>
      </c>
      <c r="I217" s="14">
        <f>50-25</f>
        <v>25</v>
      </c>
    </row>
    <row r="218" spans="1:9" x14ac:dyDescent="0.35">
      <c r="A218" s="2">
        <v>5</v>
      </c>
      <c r="B218" s="2">
        <v>47131825</v>
      </c>
      <c r="C218" s="2" t="s">
        <v>925</v>
      </c>
      <c r="D218" s="5" t="s">
        <v>826</v>
      </c>
      <c r="E218" s="2">
        <v>3230332</v>
      </c>
      <c r="F218" s="3" t="s">
        <v>302</v>
      </c>
      <c r="G218" s="3" t="s">
        <v>303</v>
      </c>
      <c r="H218" s="2" t="s">
        <v>20</v>
      </c>
      <c r="I218" s="14">
        <f>8-2</f>
        <v>6</v>
      </c>
    </row>
    <row r="219" spans="1:9" x14ac:dyDescent="0.35">
      <c r="A219" s="2">
        <v>6</v>
      </c>
      <c r="B219" s="2">
        <v>23271816</v>
      </c>
      <c r="C219" s="2" t="s">
        <v>925</v>
      </c>
      <c r="D219" s="5" t="s">
        <v>826</v>
      </c>
      <c r="E219" s="2">
        <v>3230332</v>
      </c>
      <c r="F219" s="3" t="s">
        <v>163</v>
      </c>
      <c r="G219" s="3" t="s">
        <v>173</v>
      </c>
      <c r="H219" s="2" t="s">
        <v>20</v>
      </c>
      <c r="I219" s="14">
        <v>5</v>
      </c>
    </row>
    <row r="220" spans="1:9" x14ac:dyDescent="0.35">
      <c r="A220" s="2">
        <v>7</v>
      </c>
      <c r="B220" s="2">
        <v>30263201</v>
      </c>
      <c r="C220" s="2" t="s">
        <v>925</v>
      </c>
      <c r="D220" s="5" t="s">
        <v>826</v>
      </c>
      <c r="E220" s="2">
        <v>3230332</v>
      </c>
      <c r="F220" s="3" t="s">
        <v>164</v>
      </c>
      <c r="G220" s="3" t="s">
        <v>174</v>
      </c>
      <c r="H220" s="2" t="s">
        <v>20</v>
      </c>
      <c r="I220" s="14">
        <v>3</v>
      </c>
    </row>
    <row r="221" spans="1:9" x14ac:dyDescent="0.35">
      <c r="A221" s="2">
        <v>8</v>
      </c>
      <c r="B221" s="2">
        <v>24112401</v>
      </c>
      <c r="C221" s="2" t="s">
        <v>925</v>
      </c>
      <c r="D221" s="5" t="s">
        <v>826</v>
      </c>
      <c r="E221" s="2">
        <v>3230332</v>
      </c>
      <c r="F221" s="3" t="s">
        <v>304</v>
      </c>
      <c r="G221" s="3" t="s">
        <v>175</v>
      </c>
      <c r="H221" s="2" t="s">
        <v>20</v>
      </c>
      <c r="I221" s="14">
        <v>2</v>
      </c>
    </row>
    <row r="222" spans="1:9" x14ac:dyDescent="0.35">
      <c r="A222" s="2">
        <v>9</v>
      </c>
      <c r="B222" s="2">
        <v>27111562</v>
      </c>
      <c r="C222" s="2" t="s">
        <v>925</v>
      </c>
      <c r="D222" s="5" t="s">
        <v>826</v>
      </c>
      <c r="E222" s="2">
        <v>3230332</v>
      </c>
      <c r="F222" s="3" t="s">
        <v>165</v>
      </c>
      <c r="G222" s="3" t="s">
        <v>176</v>
      </c>
      <c r="H222" s="2" t="s">
        <v>20</v>
      </c>
      <c r="I222" s="14">
        <f>5-2</f>
        <v>3</v>
      </c>
    </row>
    <row r="223" spans="1:9" x14ac:dyDescent="0.35">
      <c r="A223" s="2">
        <v>10</v>
      </c>
      <c r="B223" s="2">
        <v>27111901</v>
      </c>
      <c r="C223" s="2" t="s">
        <v>925</v>
      </c>
      <c r="D223" s="5" t="s">
        <v>826</v>
      </c>
      <c r="E223" s="2">
        <v>3230332</v>
      </c>
      <c r="F223" s="3" t="s">
        <v>166</v>
      </c>
      <c r="G223" s="3" t="s">
        <v>177</v>
      </c>
      <c r="H223" s="2" t="s">
        <v>20</v>
      </c>
      <c r="I223" s="14">
        <f>4-2</f>
        <v>2</v>
      </c>
    </row>
    <row r="224" spans="1:9" x14ac:dyDescent="0.35">
      <c r="A224" s="2">
        <v>11</v>
      </c>
      <c r="B224" s="2">
        <v>27111728</v>
      </c>
      <c r="C224" s="2" t="s">
        <v>925</v>
      </c>
      <c r="D224" s="5" t="s">
        <v>826</v>
      </c>
      <c r="E224" s="2">
        <v>3230332</v>
      </c>
      <c r="F224" s="3" t="s">
        <v>167</v>
      </c>
      <c r="G224" s="3" t="s">
        <v>178</v>
      </c>
      <c r="H224" s="2" t="s">
        <v>20</v>
      </c>
      <c r="I224" s="14">
        <v>4</v>
      </c>
    </row>
    <row r="225" spans="1:9" x14ac:dyDescent="0.35">
      <c r="A225" s="2">
        <v>12</v>
      </c>
      <c r="B225" s="2">
        <v>41113630</v>
      </c>
      <c r="C225" s="2" t="s">
        <v>925</v>
      </c>
      <c r="D225" s="5" t="s">
        <v>826</v>
      </c>
      <c r="E225" s="2">
        <v>3230332</v>
      </c>
      <c r="F225" s="3" t="s">
        <v>168</v>
      </c>
      <c r="G225" s="3" t="s">
        <v>305</v>
      </c>
      <c r="H225" s="2" t="s">
        <v>20</v>
      </c>
      <c r="I225" s="14">
        <v>4</v>
      </c>
    </row>
    <row r="226" spans="1:9" x14ac:dyDescent="0.35">
      <c r="A226" s="2">
        <v>13</v>
      </c>
      <c r="B226" s="2">
        <v>43223300</v>
      </c>
      <c r="C226" s="2" t="s">
        <v>925</v>
      </c>
      <c r="D226" s="5" t="s">
        <v>826</v>
      </c>
      <c r="E226" s="2">
        <v>3230332</v>
      </c>
      <c r="F226" s="3" t="s">
        <v>306</v>
      </c>
      <c r="G226" s="3" t="s">
        <v>169</v>
      </c>
      <c r="H226" s="2" t="s">
        <v>20</v>
      </c>
      <c r="I226" s="14">
        <v>3</v>
      </c>
    </row>
    <row r="227" spans="1:9" x14ac:dyDescent="0.35">
      <c r="A227" s="2">
        <v>14</v>
      </c>
      <c r="B227" s="2">
        <v>43223343</v>
      </c>
      <c r="C227" s="2" t="s">
        <v>925</v>
      </c>
      <c r="D227" s="5" t="s">
        <v>826</v>
      </c>
      <c r="E227" s="2">
        <v>3230332</v>
      </c>
      <c r="F227" s="3" t="s">
        <v>893</v>
      </c>
      <c r="G227" s="3" t="s">
        <v>170</v>
      </c>
      <c r="H227" s="2" t="s">
        <v>20</v>
      </c>
      <c r="I227" s="14">
        <v>4</v>
      </c>
    </row>
    <row r="228" spans="1:9" x14ac:dyDescent="0.35">
      <c r="A228" s="2">
        <v>15</v>
      </c>
      <c r="B228" s="2">
        <v>43223343</v>
      </c>
      <c r="C228" s="2" t="s">
        <v>925</v>
      </c>
      <c r="D228" s="5" t="s">
        <v>826</v>
      </c>
      <c r="E228" s="2">
        <v>3230332</v>
      </c>
      <c r="F228" s="3" t="s">
        <v>893</v>
      </c>
      <c r="G228" s="3" t="s">
        <v>179</v>
      </c>
      <c r="H228" s="2" t="s">
        <v>20</v>
      </c>
      <c r="I228" s="14">
        <v>4</v>
      </c>
    </row>
    <row r="229" spans="1:9" x14ac:dyDescent="0.35">
      <c r="A229" s="2">
        <v>16</v>
      </c>
      <c r="B229" s="2">
        <v>41113711</v>
      </c>
      <c r="C229" s="2" t="s">
        <v>925</v>
      </c>
      <c r="D229" s="5" t="s">
        <v>826</v>
      </c>
      <c r="E229" s="2">
        <v>3230332</v>
      </c>
      <c r="F229" s="3" t="s">
        <v>307</v>
      </c>
      <c r="G229" s="3" t="s">
        <v>180</v>
      </c>
      <c r="H229" s="2" t="s">
        <v>20</v>
      </c>
      <c r="I229" s="14">
        <f>2-1</f>
        <v>1</v>
      </c>
    </row>
    <row r="230" spans="1:9" x14ac:dyDescent="0.35">
      <c r="A230" s="2">
        <v>17</v>
      </c>
      <c r="B230" s="2">
        <v>23151601</v>
      </c>
      <c r="C230" s="2" t="s">
        <v>925</v>
      </c>
      <c r="D230" s="5" t="s">
        <v>826</v>
      </c>
      <c r="E230" s="2">
        <v>3230332</v>
      </c>
      <c r="F230" s="3" t="s">
        <v>171</v>
      </c>
      <c r="G230" s="3" t="s">
        <v>181</v>
      </c>
      <c r="H230" s="2" t="s">
        <v>20</v>
      </c>
      <c r="I230" s="14">
        <v>2</v>
      </c>
    </row>
    <row r="231" spans="1:9" x14ac:dyDescent="0.35">
      <c r="A231" s="2">
        <v>18</v>
      </c>
      <c r="B231" s="2">
        <v>43223309</v>
      </c>
      <c r="C231" s="2" t="s">
        <v>925</v>
      </c>
      <c r="D231" s="5" t="s">
        <v>826</v>
      </c>
      <c r="E231" s="2">
        <v>3230332</v>
      </c>
      <c r="F231" s="3" t="s">
        <v>308</v>
      </c>
      <c r="G231" s="3" t="s">
        <v>182</v>
      </c>
      <c r="H231" s="2" t="s">
        <v>20</v>
      </c>
      <c r="I231" s="14">
        <v>2</v>
      </c>
    </row>
    <row r="232" spans="1:9" x14ac:dyDescent="0.35">
      <c r="A232" s="2">
        <v>19</v>
      </c>
      <c r="B232" s="2">
        <v>43202010</v>
      </c>
      <c r="C232" s="2" t="s">
        <v>925</v>
      </c>
      <c r="D232" s="5" t="s">
        <v>826</v>
      </c>
      <c r="E232" s="2">
        <v>3230332</v>
      </c>
      <c r="F232" s="3" t="s">
        <v>12</v>
      </c>
      <c r="G232" s="3" t="s">
        <v>213</v>
      </c>
      <c r="H232" s="2" t="s">
        <v>20</v>
      </c>
      <c r="I232" s="14">
        <v>25</v>
      </c>
    </row>
    <row r="233" spans="1:9" x14ac:dyDescent="0.35">
      <c r="A233" s="2">
        <v>20</v>
      </c>
      <c r="B233" s="2">
        <v>45121624</v>
      </c>
      <c r="C233" s="2" t="s">
        <v>925</v>
      </c>
      <c r="D233" s="5" t="s">
        <v>826</v>
      </c>
      <c r="E233" s="2">
        <v>3179477</v>
      </c>
      <c r="F233" s="3" t="s">
        <v>319</v>
      </c>
      <c r="G233" s="3" t="s">
        <v>197</v>
      </c>
      <c r="H233" s="2" t="s">
        <v>20</v>
      </c>
      <c r="I233" s="14">
        <v>2</v>
      </c>
    </row>
    <row r="234" spans="1:9" x14ac:dyDescent="0.35">
      <c r="A234" s="2">
        <v>21</v>
      </c>
      <c r="B234" s="2">
        <v>31201501</v>
      </c>
      <c r="C234" s="2" t="s">
        <v>925</v>
      </c>
      <c r="D234" s="5" t="s">
        <v>826</v>
      </c>
      <c r="E234" s="2">
        <v>3179477</v>
      </c>
      <c r="F234" s="3" t="s">
        <v>322</v>
      </c>
      <c r="G234" s="3" t="s">
        <v>198</v>
      </c>
      <c r="H234" s="2" t="s">
        <v>237</v>
      </c>
      <c r="I234" s="14">
        <v>3</v>
      </c>
    </row>
    <row r="235" spans="1:9" x14ac:dyDescent="0.35">
      <c r="A235" s="2">
        <v>22</v>
      </c>
      <c r="B235" s="2">
        <v>31162305</v>
      </c>
      <c r="C235" s="2" t="s">
        <v>925</v>
      </c>
      <c r="D235" s="5" t="s">
        <v>826</v>
      </c>
      <c r="E235" s="2">
        <v>3179477</v>
      </c>
      <c r="F235" s="3" t="s">
        <v>318</v>
      </c>
      <c r="G235" s="3" t="s">
        <v>199</v>
      </c>
      <c r="H235" s="2" t="s">
        <v>20</v>
      </c>
      <c r="I235" s="14">
        <v>2</v>
      </c>
    </row>
    <row r="236" spans="1:9" x14ac:dyDescent="0.35">
      <c r="A236" s="2">
        <v>23</v>
      </c>
      <c r="B236" s="2">
        <v>26111701</v>
      </c>
      <c r="C236" s="2" t="s">
        <v>925</v>
      </c>
      <c r="D236" s="5" t="s">
        <v>826</v>
      </c>
      <c r="E236" s="2">
        <v>3179477</v>
      </c>
      <c r="F236" s="3" t="s">
        <v>323</v>
      </c>
      <c r="G236" s="3" t="s">
        <v>314</v>
      </c>
      <c r="H236" s="2" t="s">
        <v>116</v>
      </c>
      <c r="I236" s="14">
        <v>5</v>
      </c>
    </row>
    <row r="237" spans="1:9" x14ac:dyDescent="0.35">
      <c r="A237" s="2">
        <v>24</v>
      </c>
      <c r="B237" s="2">
        <v>26111701</v>
      </c>
      <c r="C237" s="2" t="s">
        <v>925</v>
      </c>
      <c r="D237" s="5" t="s">
        <v>826</v>
      </c>
      <c r="E237" s="2">
        <v>3179477</v>
      </c>
      <c r="F237" s="3" t="s">
        <v>323</v>
      </c>
      <c r="G237" s="3" t="s">
        <v>315</v>
      </c>
      <c r="H237" s="2" t="s">
        <v>116</v>
      </c>
      <c r="I237" s="14">
        <v>5</v>
      </c>
    </row>
    <row r="238" spans="1:9" x14ac:dyDescent="0.35">
      <c r="A238" s="2">
        <v>25</v>
      </c>
      <c r="B238" s="2">
        <v>11162100</v>
      </c>
      <c r="C238" s="2" t="s">
        <v>925</v>
      </c>
      <c r="D238" s="5" t="s">
        <v>826</v>
      </c>
      <c r="E238" s="2">
        <v>3179477</v>
      </c>
      <c r="F238" s="3" t="s">
        <v>320</v>
      </c>
      <c r="G238" s="3" t="s">
        <v>316</v>
      </c>
      <c r="H238" s="2" t="s">
        <v>20</v>
      </c>
      <c r="I238" s="14">
        <v>2</v>
      </c>
    </row>
    <row r="239" spans="1:9" x14ac:dyDescent="0.35">
      <c r="A239" s="2">
        <v>26</v>
      </c>
      <c r="B239" s="2">
        <v>31201505</v>
      </c>
      <c r="C239" s="2" t="s">
        <v>925</v>
      </c>
      <c r="D239" s="5" t="s">
        <v>826</v>
      </c>
      <c r="E239" s="2">
        <v>3179477</v>
      </c>
      <c r="F239" s="3" t="s">
        <v>328</v>
      </c>
      <c r="G239" s="3" t="s">
        <v>200</v>
      </c>
      <c r="H239" s="2" t="s">
        <v>237</v>
      </c>
      <c r="I239" s="14">
        <v>3</v>
      </c>
    </row>
    <row r="240" spans="1:9" x14ac:dyDescent="0.35">
      <c r="A240" s="2">
        <v>27</v>
      </c>
      <c r="B240" s="2">
        <v>31201503</v>
      </c>
      <c r="C240" s="2" t="s">
        <v>925</v>
      </c>
      <c r="D240" s="5" t="s">
        <v>826</v>
      </c>
      <c r="E240" s="2">
        <v>3179477</v>
      </c>
      <c r="F240" s="3" t="s">
        <v>112</v>
      </c>
      <c r="G240" s="3" t="s">
        <v>702</v>
      </c>
      <c r="H240" s="2" t="s">
        <v>237</v>
      </c>
      <c r="I240" s="14">
        <v>3</v>
      </c>
    </row>
    <row r="241" spans="1:9" x14ac:dyDescent="0.35">
      <c r="A241" s="2">
        <v>28</v>
      </c>
      <c r="B241" s="6">
        <v>52161515</v>
      </c>
      <c r="C241" s="2" t="s">
        <v>925</v>
      </c>
      <c r="D241" s="5" t="s">
        <v>826</v>
      </c>
      <c r="E241" s="2">
        <v>3179477</v>
      </c>
      <c r="F241" s="3" t="s">
        <v>321</v>
      </c>
      <c r="G241" s="3" t="s">
        <v>317</v>
      </c>
      <c r="H241" s="2" t="s">
        <v>20</v>
      </c>
      <c r="I241" s="14">
        <v>2</v>
      </c>
    </row>
    <row r="242" spans="1:9" ht="15.5" x14ac:dyDescent="0.35">
      <c r="A242" s="2"/>
      <c r="B242" s="2"/>
      <c r="C242" s="2"/>
      <c r="D242" s="5"/>
      <c r="E242" s="2"/>
      <c r="F242" s="7"/>
      <c r="G242" s="3"/>
      <c r="H242" s="2"/>
      <c r="I242" s="14"/>
    </row>
    <row r="243" spans="1:9" ht="15.5" x14ac:dyDescent="0.35">
      <c r="A243" s="2"/>
      <c r="B243" s="2"/>
      <c r="C243" s="2"/>
      <c r="D243" s="5"/>
      <c r="E243" s="2"/>
      <c r="F243" s="4" t="s">
        <v>941</v>
      </c>
      <c r="G243" s="3"/>
      <c r="H243" s="2"/>
      <c r="I243" s="14"/>
    </row>
    <row r="244" spans="1:9" x14ac:dyDescent="0.35">
      <c r="A244" s="2">
        <v>1</v>
      </c>
      <c r="B244" s="2">
        <v>14121901</v>
      </c>
      <c r="C244" s="2" t="s">
        <v>926</v>
      </c>
      <c r="D244" s="5" t="s">
        <v>826</v>
      </c>
      <c r="E244" s="2">
        <v>3230379</v>
      </c>
      <c r="F244" s="3" t="s">
        <v>324</v>
      </c>
      <c r="G244" s="3" t="s">
        <v>718</v>
      </c>
      <c r="H244" s="2" t="s">
        <v>20</v>
      </c>
      <c r="I244" s="14">
        <f>50-15</f>
        <v>35</v>
      </c>
    </row>
    <row r="245" spans="1:9" x14ac:dyDescent="0.35">
      <c r="A245" s="2">
        <v>2</v>
      </c>
      <c r="B245" s="2">
        <v>14111519</v>
      </c>
      <c r="C245" s="2" t="s">
        <v>926</v>
      </c>
      <c r="D245" s="5" t="s">
        <v>826</v>
      </c>
      <c r="E245" s="2">
        <v>3230379</v>
      </c>
      <c r="F245" s="3" t="s">
        <v>325</v>
      </c>
      <c r="G245" s="3" t="s">
        <v>715</v>
      </c>
      <c r="H245" s="2" t="s">
        <v>116</v>
      </c>
      <c r="I245" s="14">
        <v>20</v>
      </c>
    </row>
    <row r="246" spans="1:9" x14ac:dyDescent="0.35">
      <c r="A246" s="2">
        <v>3</v>
      </c>
      <c r="B246" s="2">
        <v>43202010</v>
      </c>
      <c r="C246" s="2" t="s">
        <v>926</v>
      </c>
      <c r="D246" s="5" t="s">
        <v>826</v>
      </c>
      <c r="E246" s="2">
        <v>3230379</v>
      </c>
      <c r="F246" s="3" t="s">
        <v>12</v>
      </c>
      <c r="G246" s="3" t="s">
        <v>213</v>
      </c>
      <c r="H246" s="2" t="s">
        <v>20</v>
      </c>
      <c r="I246" s="14">
        <f>20+15</f>
        <v>35</v>
      </c>
    </row>
    <row r="247" spans="1:9" x14ac:dyDescent="0.35">
      <c r="A247" s="2">
        <v>4</v>
      </c>
      <c r="B247" s="2">
        <v>44121630</v>
      </c>
      <c r="C247" s="2" t="s">
        <v>926</v>
      </c>
      <c r="D247" s="5" t="s">
        <v>826</v>
      </c>
      <c r="E247" s="2">
        <v>3230379</v>
      </c>
      <c r="F247" s="3" t="s">
        <v>201</v>
      </c>
      <c r="G247" s="3" t="s">
        <v>717</v>
      </c>
      <c r="H247" s="2" t="s">
        <v>20</v>
      </c>
      <c r="I247" s="14">
        <f>5-2</f>
        <v>3</v>
      </c>
    </row>
    <row r="248" spans="1:9" x14ac:dyDescent="0.35">
      <c r="A248" s="2">
        <v>5</v>
      </c>
      <c r="B248" s="2">
        <v>44121704</v>
      </c>
      <c r="C248" s="2" t="s">
        <v>926</v>
      </c>
      <c r="D248" s="5" t="s">
        <v>826</v>
      </c>
      <c r="E248" s="2">
        <v>3230379</v>
      </c>
      <c r="F248" s="3" t="s">
        <v>883</v>
      </c>
      <c r="G248" s="3" t="s">
        <v>884</v>
      </c>
      <c r="H248" s="2" t="s">
        <v>21</v>
      </c>
      <c r="I248" s="14">
        <f>2+2+2</f>
        <v>6</v>
      </c>
    </row>
    <row r="249" spans="1:9" x14ac:dyDescent="0.35">
      <c r="A249" s="2">
        <v>6</v>
      </c>
      <c r="B249" s="5">
        <v>44121708</v>
      </c>
      <c r="C249" s="2" t="s">
        <v>926</v>
      </c>
      <c r="D249" s="5" t="s">
        <v>826</v>
      </c>
      <c r="E249" s="2">
        <v>3230379</v>
      </c>
      <c r="F249" s="3" t="s">
        <v>881</v>
      </c>
      <c r="G249" s="3" t="s">
        <v>326</v>
      </c>
      <c r="H249" s="2" t="s">
        <v>20</v>
      </c>
      <c r="I249" s="14">
        <f>2+12-2</f>
        <v>12</v>
      </c>
    </row>
    <row r="250" spans="1:9" x14ac:dyDescent="0.35">
      <c r="A250" s="2">
        <v>7</v>
      </c>
      <c r="B250" s="5">
        <v>44121708</v>
      </c>
      <c r="C250" s="2" t="s">
        <v>926</v>
      </c>
      <c r="D250" s="5" t="s">
        <v>826</v>
      </c>
      <c r="E250" s="2">
        <v>3230379</v>
      </c>
      <c r="F250" s="3" t="s">
        <v>881</v>
      </c>
      <c r="G250" s="3" t="s">
        <v>202</v>
      </c>
      <c r="H250" s="2" t="s">
        <v>20</v>
      </c>
      <c r="I250" s="14">
        <f>9+12</f>
        <v>21</v>
      </c>
    </row>
    <row r="251" spans="1:9" x14ac:dyDescent="0.35">
      <c r="A251" s="2">
        <v>8</v>
      </c>
      <c r="B251" s="5">
        <v>44121708</v>
      </c>
      <c r="C251" s="2" t="s">
        <v>926</v>
      </c>
      <c r="D251" s="5" t="s">
        <v>826</v>
      </c>
      <c r="E251" s="2">
        <v>3230379</v>
      </c>
      <c r="F251" s="3" t="s">
        <v>692</v>
      </c>
      <c r="G251" s="3" t="s">
        <v>691</v>
      </c>
      <c r="H251" s="2" t="s">
        <v>20</v>
      </c>
      <c r="I251" s="14">
        <v>10</v>
      </c>
    </row>
    <row r="252" spans="1:9" x14ac:dyDescent="0.35">
      <c r="A252" s="2">
        <v>9</v>
      </c>
      <c r="B252" s="2">
        <v>44121804</v>
      </c>
      <c r="C252" s="2" t="s">
        <v>926</v>
      </c>
      <c r="D252" s="5" t="s">
        <v>826</v>
      </c>
      <c r="E252" s="2">
        <v>3230379</v>
      </c>
      <c r="F252" s="3" t="s">
        <v>13</v>
      </c>
      <c r="G252" s="3" t="s">
        <v>708</v>
      </c>
      <c r="H252" s="2" t="s">
        <v>21</v>
      </c>
      <c r="I252" s="14">
        <f>10+3+3</f>
        <v>16</v>
      </c>
    </row>
    <row r="253" spans="1:9" x14ac:dyDescent="0.35">
      <c r="A253" s="2">
        <v>10</v>
      </c>
      <c r="B253" s="2">
        <v>60105704</v>
      </c>
      <c r="C253" s="2" t="s">
        <v>926</v>
      </c>
      <c r="D253" s="5" t="s">
        <v>826</v>
      </c>
      <c r="E253" s="2">
        <v>3230379</v>
      </c>
      <c r="F253" s="3" t="s">
        <v>703</v>
      </c>
      <c r="G253" s="3" t="s">
        <v>203</v>
      </c>
      <c r="H253" s="2" t="s">
        <v>20</v>
      </c>
      <c r="I253" s="14">
        <f>10+12-2</f>
        <v>20</v>
      </c>
    </row>
    <row r="254" spans="1:9" x14ac:dyDescent="0.35">
      <c r="A254" s="2">
        <v>11</v>
      </c>
      <c r="B254" s="2">
        <v>60121124</v>
      </c>
      <c r="C254" s="2" t="s">
        <v>926</v>
      </c>
      <c r="D254" s="5" t="s">
        <v>826</v>
      </c>
      <c r="E254" s="2">
        <v>3230379</v>
      </c>
      <c r="F254" s="3" t="s">
        <v>110</v>
      </c>
      <c r="G254" s="3" t="s">
        <v>719</v>
      </c>
      <c r="H254" s="2" t="s">
        <v>237</v>
      </c>
      <c r="I254" s="14">
        <v>3</v>
      </c>
    </row>
    <row r="255" spans="1:9" x14ac:dyDescent="0.35">
      <c r="A255" s="2">
        <v>12</v>
      </c>
      <c r="B255" s="2">
        <v>60121812</v>
      </c>
      <c r="C255" s="2" t="s">
        <v>926</v>
      </c>
      <c r="D255" s="5" t="s">
        <v>826</v>
      </c>
      <c r="E255" s="2">
        <v>3230379</v>
      </c>
      <c r="F255" s="3" t="s">
        <v>690</v>
      </c>
      <c r="G255" s="3" t="s">
        <v>689</v>
      </c>
      <c r="H255" s="2" t="s">
        <v>20</v>
      </c>
      <c r="I255" s="14">
        <v>12</v>
      </c>
    </row>
    <row r="256" spans="1:9" x14ac:dyDescent="0.35">
      <c r="A256" s="2">
        <v>13</v>
      </c>
      <c r="B256" s="2">
        <v>60121519</v>
      </c>
      <c r="C256" s="2" t="s">
        <v>926</v>
      </c>
      <c r="D256" s="5" t="s">
        <v>826</v>
      </c>
      <c r="E256" s="2">
        <v>3230379</v>
      </c>
      <c r="F256" s="3" t="s">
        <v>879</v>
      </c>
      <c r="G256" s="3" t="s">
        <v>626</v>
      </c>
      <c r="H256" s="2" t="s">
        <v>21</v>
      </c>
      <c r="I256" s="14">
        <f>3+10+6</f>
        <v>19</v>
      </c>
    </row>
    <row r="257" spans="1:9" x14ac:dyDescent="0.35">
      <c r="A257" s="2">
        <v>14</v>
      </c>
      <c r="B257" s="5">
        <v>14111514</v>
      </c>
      <c r="C257" s="2" t="s">
        <v>926</v>
      </c>
      <c r="D257" s="5" t="s">
        <v>826</v>
      </c>
      <c r="E257" s="2">
        <v>3230379</v>
      </c>
      <c r="F257" s="3" t="s">
        <v>204</v>
      </c>
      <c r="G257" s="3" t="s">
        <v>716</v>
      </c>
      <c r="H257" s="2" t="s">
        <v>116</v>
      </c>
      <c r="I257" s="14">
        <f>5+10-1</f>
        <v>14</v>
      </c>
    </row>
    <row r="258" spans="1:9" x14ac:dyDescent="0.35">
      <c r="A258" s="2">
        <v>15</v>
      </c>
      <c r="B258" s="2">
        <v>14111514</v>
      </c>
      <c r="C258" s="2" t="s">
        <v>926</v>
      </c>
      <c r="D258" s="5" t="s">
        <v>826</v>
      </c>
      <c r="E258" s="2">
        <v>3230379</v>
      </c>
      <c r="F258" s="3" t="s">
        <v>327</v>
      </c>
      <c r="G258" s="3" t="s">
        <v>205</v>
      </c>
      <c r="H258" s="2" t="s">
        <v>20</v>
      </c>
      <c r="I258" s="14">
        <f>18+12-20</f>
        <v>10</v>
      </c>
    </row>
    <row r="259" spans="1:9" x14ac:dyDescent="0.35">
      <c r="A259" s="2">
        <v>16</v>
      </c>
      <c r="B259" s="2">
        <v>14111514</v>
      </c>
      <c r="C259" s="2" t="s">
        <v>926</v>
      </c>
      <c r="D259" s="5" t="s">
        <v>826</v>
      </c>
      <c r="E259" s="2">
        <v>3230379</v>
      </c>
      <c r="F259" s="3" t="s">
        <v>204</v>
      </c>
      <c r="G259" s="3" t="s">
        <v>721</v>
      </c>
      <c r="H259" s="2" t="s">
        <v>116</v>
      </c>
      <c r="I259" s="14">
        <f>5+10+10</f>
        <v>25</v>
      </c>
    </row>
    <row r="260" spans="1:9" x14ac:dyDescent="0.35">
      <c r="A260" s="2">
        <v>17</v>
      </c>
      <c r="B260" s="2">
        <v>31201512</v>
      </c>
      <c r="C260" s="2" t="s">
        <v>926</v>
      </c>
      <c r="D260" s="5" t="s">
        <v>826</v>
      </c>
      <c r="E260" s="2">
        <v>3230379</v>
      </c>
      <c r="F260" s="3" t="s">
        <v>113</v>
      </c>
      <c r="G260" s="3" t="s">
        <v>722</v>
      </c>
      <c r="H260" s="2" t="s">
        <v>237</v>
      </c>
      <c r="I260" s="14">
        <f>2+10</f>
        <v>12</v>
      </c>
    </row>
    <row r="261" spans="1:9" x14ac:dyDescent="0.35">
      <c r="A261" s="2">
        <v>18</v>
      </c>
      <c r="B261" s="2">
        <v>44121619</v>
      </c>
      <c r="C261" s="2" t="s">
        <v>926</v>
      </c>
      <c r="D261" s="5" t="s">
        <v>826</v>
      </c>
      <c r="E261" s="2">
        <v>3230379</v>
      </c>
      <c r="F261" s="3" t="s">
        <v>14</v>
      </c>
      <c r="G261" s="3" t="s">
        <v>890</v>
      </c>
      <c r="H261" s="2" t="s">
        <v>21</v>
      </c>
      <c r="I261" s="14">
        <v>5</v>
      </c>
    </row>
    <row r="262" spans="1:9" x14ac:dyDescent="0.35">
      <c r="A262" s="2">
        <v>19</v>
      </c>
      <c r="B262" s="2">
        <v>60141114</v>
      </c>
      <c r="C262" s="2" t="s">
        <v>926</v>
      </c>
      <c r="D262" s="5" t="s">
        <v>826</v>
      </c>
      <c r="E262" s="2">
        <v>3230379</v>
      </c>
      <c r="F262" s="3" t="s">
        <v>206</v>
      </c>
      <c r="G262" s="3" t="s">
        <v>207</v>
      </c>
      <c r="H262" s="2" t="s">
        <v>20</v>
      </c>
      <c r="I262" s="14">
        <v>5</v>
      </c>
    </row>
    <row r="263" spans="1:9" x14ac:dyDescent="0.35">
      <c r="A263" s="2">
        <v>20</v>
      </c>
      <c r="B263" s="2">
        <v>44121618</v>
      </c>
      <c r="C263" s="2" t="s">
        <v>926</v>
      </c>
      <c r="D263" s="5" t="s">
        <v>826</v>
      </c>
      <c r="E263" s="2">
        <v>3230379</v>
      </c>
      <c r="F263" s="3" t="s">
        <v>114</v>
      </c>
      <c r="G263" s="3" t="s">
        <v>723</v>
      </c>
      <c r="H263" s="2" t="s">
        <v>20</v>
      </c>
      <c r="I263" s="14">
        <v>12</v>
      </c>
    </row>
    <row r="264" spans="1:9" x14ac:dyDescent="0.35">
      <c r="A264" s="2">
        <v>21</v>
      </c>
      <c r="B264" s="2">
        <v>44111912</v>
      </c>
      <c r="C264" s="2" t="s">
        <v>926</v>
      </c>
      <c r="D264" s="5" t="s">
        <v>826</v>
      </c>
      <c r="E264" s="2">
        <v>3165512</v>
      </c>
      <c r="F264" s="3" t="s">
        <v>389</v>
      </c>
      <c r="G264" s="3" t="s">
        <v>215</v>
      </c>
      <c r="H264" s="2" t="s">
        <v>20</v>
      </c>
      <c r="I264" s="14">
        <v>8</v>
      </c>
    </row>
    <row r="265" spans="1:9" x14ac:dyDescent="0.35">
      <c r="A265" s="2">
        <v>22</v>
      </c>
      <c r="B265" s="2">
        <v>44121708</v>
      </c>
      <c r="C265" s="2" t="s">
        <v>926</v>
      </c>
      <c r="D265" s="5" t="s">
        <v>826</v>
      </c>
      <c r="E265" s="2">
        <v>3165512</v>
      </c>
      <c r="F265" s="3" t="s">
        <v>16</v>
      </c>
      <c r="G265" s="3" t="s">
        <v>932</v>
      </c>
      <c r="H265" s="2" t="s">
        <v>21</v>
      </c>
      <c r="I265" s="14">
        <f>2+2</f>
        <v>4</v>
      </c>
    </row>
    <row r="266" spans="1:9" x14ac:dyDescent="0.35">
      <c r="A266" s="2">
        <v>23</v>
      </c>
      <c r="B266" s="2">
        <v>60141101</v>
      </c>
      <c r="C266" s="2" t="s">
        <v>926</v>
      </c>
      <c r="D266" s="5" t="s">
        <v>826</v>
      </c>
      <c r="E266" s="2">
        <v>3165512</v>
      </c>
      <c r="F266" s="3" t="s">
        <v>390</v>
      </c>
      <c r="G266" s="3" t="s">
        <v>391</v>
      </c>
      <c r="H266" s="2" t="s">
        <v>20</v>
      </c>
      <c r="I266" s="14">
        <v>10</v>
      </c>
    </row>
    <row r="267" spans="1:9" x14ac:dyDescent="0.35">
      <c r="A267" s="2">
        <v>24</v>
      </c>
      <c r="B267" s="2">
        <v>44121618</v>
      </c>
      <c r="C267" s="2" t="s">
        <v>926</v>
      </c>
      <c r="D267" s="5" t="s">
        <v>826</v>
      </c>
      <c r="E267" s="2">
        <v>3099920</v>
      </c>
      <c r="F267" s="3" t="s">
        <v>114</v>
      </c>
      <c r="G267" s="3" t="s">
        <v>724</v>
      </c>
      <c r="H267" s="2" t="s">
        <v>20</v>
      </c>
      <c r="I267" s="14">
        <v>20</v>
      </c>
    </row>
    <row r="268" spans="1:9" x14ac:dyDescent="0.35">
      <c r="A268" s="2">
        <v>25</v>
      </c>
      <c r="B268" s="2">
        <v>11161703</v>
      </c>
      <c r="C268" s="2" t="s">
        <v>926</v>
      </c>
      <c r="D268" s="5" t="s">
        <v>826</v>
      </c>
      <c r="E268" s="2">
        <v>3099920</v>
      </c>
      <c r="F268" s="3" t="s">
        <v>161</v>
      </c>
      <c r="G268" s="3" t="s">
        <v>621</v>
      </c>
      <c r="H268" s="2" t="s">
        <v>116</v>
      </c>
      <c r="I268" s="14">
        <v>4</v>
      </c>
    </row>
    <row r="269" spans="1:9" x14ac:dyDescent="0.35">
      <c r="A269" s="2">
        <v>26</v>
      </c>
      <c r="B269" s="2">
        <v>14111514</v>
      </c>
      <c r="C269" s="2" t="s">
        <v>926</v>
      </c>
      <c r="D269" s="5" t="s">
        <v>826</v>
      </c>
      <c r="E269" s="2">
        <v>3099920</v>
      </c>
      <c r="F269" s="3" t="s">
        <v>622</v>
      </c>
      <c r="G269" s="3" t="s">
        <v>725</v>
      </c>
      <c r="H269" s="2" t="s">
        <v>20</v>
      </c>
      <c r="I269" s="14">
        <v>25</v>
      </c>
    </row>
    <row r="270" spans="1:9" x14ac:dyDescent="0.35">
      <c r="A270" s="2">
        <v>27</v>
      </c>
      <c r="B270" s="2">
        <v>31201610</v>
      </c>
      <c r="C270" s="2" t="s">
        <v>926</v>
      </c>
      <c r="D270" s="5" t="s">
        <v>826</v>
      </c>
      <c r="E270" s="2">
        <v>3099920</v>
      </c>
      <c r="F270" s="3" t="s">
        <v>15</v>
      </c>
      <c r="G270" s="3" t="s">
        <v>623</v>
      </c>
      <c r="H270" s="2" t="s">
        <v>285</v>
      </c>
      <c r="I270" s="14">
        <v>5</v>
      </c>
    </row>
    <row r="271" spans="1:9" x14ac:dyDescent="0.35">
      <c r="A271" s="2">
        <v>28</v>
      </c>
      <c r="B271" s="2">
        <v>43201831</v>
      </c>
      <c r="C271" s="2" t="s">
        <v>926</v>
      </c>
      <c r="D271" s="5" t="s">
        <v>826</v>
      </c>
      <c r="E271" s="2">
        <v>3099920</v>
      </c>
      <c r="F271" s="3" t="s">
        <v>12</v>
      </c>
      <c r="G271" s="3" t="s">
        <v>624</v>
      </c>
      <c r="H271" s="2" t="s">
        <v>20</v>
      </c>
      <c r="I271" s="14">
        <v>20</v>
      </c>
    </row>
    <row r="272" spans="1:9" x14ac:dyDescent="0.35">
      <c r="A272" s="2">
        <v>29</v>
      </c>
      <c r="B272" s="2">
        <v>60121229</v>
      </c>
      <c r="C272" s="2" t="s">
        <v>926</v>
      </c>
      <c r="D272" s="5" t="s">
        <v>826</v>
      </c>
      <c r="E272" s="2">
        <v>3099920</v>
      </c>
      <c r="F272" s="3" t="s">
        <v>7</v>
      </c>
      <c r="G272" s="3" t="s">
        <v>625</v>
      </c>
      <c r="H272" s="2" t="s">
        <v>116</v>
      </c>
      <c r="I272" s="14">
        <v>6</v>
      </c>
    </row>
    <row r="273" spans="1:9" x14ac:dyDescent="0.35">
      <c r="A273" s="2">
        <v>30</v>
      </c>
      <c r="B273" s="2">
        <v>31201503</v>
      </c>
      <c r="C273" s="2" t="s">
        <v>926</v>
      </c>
      <c r="D273" s="5" t="s">
        <v>826</v>
      </c>
      <c r="E273" s="2">
        <v>3099920</v>
      </c>
      <c r="F273" s="3" t="s">
        <v>112</v>
      </c>
      <c r="G273" s="3" t="s">
        <v>702</v>
      </c>
      <c r="H273" s="2" t="s">
        <v>237</v>
      </c>
      <c r="I273" s="14">
        <v>12</v>
      </c>
    </row>
    <row r="274" spans="1:9" x14ac:dyDescent="0.35">
      <c r="A274" s="2">
        <v>31</v>
      </c>
      <c r="B274" s="2">
        <v>41111604</v>
      </c>
      <c r="C274" s="2" t="s">
        <v>926</v>
      </c>
      <c r="D274" s="5" t="s">
        <v>826</v>
      </c>
      <c r="E274" s="2">
        <v>3099920</v>
      </c>
      <c r="F274" s="3" t="s">
        <v>10</v>
      </c>
      <c r="G274" s="3" t="s">
        <v>693</v>
      </c>
      <c r="H274" s="2" t="s">
        <v>20</v>
      </c>
      <c r="I274" s="14">
        <v>10</v>
      </c>
    </row>
    <row r="275" spans="1:9" ht="15.5" x14ac:dyDescent="0.35">
      <c r="A275" s="2"/>
      <c r="B275" s="2"/>
      <c r="C275" s="2"/>
      <c r="D275" s="5"/>
      <c r="E275" s="2"/>
      <c r="F275" s="7"/>
      <c r="G275" s="3"/>
      <c r="H275" s="2"/>
      <c r="I275" s="14"/>
    </row>
    <row r="276" spans="1:9" ht="15.5" x14ac:dyDescent="0.35">
      <c r="A276" s="2"/>
      <c r="B276" s="2"/>
      <c r="C276" s="2"/>
      <c r="D276" s="5"/>
      <c r="E276" s="2"/>
      <c r="F276" s="4" t="s">
        <v>937</v>
      </c>
      <c r="G276" s="3"/>
      <c r="H276" s="2"/>
      <c r="I276" s="14"/>
    </row>
    <row r="277" spans="1:9" x14ac:dyDescent="0.35">
      <c r="A277" s="2">
        <v>1</v>
      </c>
      <c r="B277" s="2">
        <v>14111519</v>
      </c>
      <c r="C277" s="2" t="s">
        <v>927</v>
      </c>
      <c r="D277" s="5" t="s">
        <v>826</v>
      </c>
      <c r="E277" s="2">
        <v>3313857</v>
      </c>
      <c r="F277" s="3" t="s">
        <v>268</v>
      </c>
      <c r="G277" s="3" t="s">
        <v>269</v>
      </c>
      <c r="H277" s="2" t="s">
        <v>20</v>
      </c>
      <c r="I277" s="14">
        <f>60-10</f>
        <v>50</v>
      </c>
    </row>
    <row r="278" spans="1:9" x14ac:dyDescent="0.35">
      <c r="A278" s="2">
        <v>2</v>
      </c>
      <c r="B278" s="2">
        <v>14111532</v>
      </c>
      <c r="C278" s="2" t="s">
        <v>927</v>
      </c>
      <c r="D278" s="5" t="s">
        <v>826</v>
      </c>
      <c r="E278" s="2">
        <v>3313857</v>
      </c>
      <c r="F278" s="3" t="s">
        <v>110</v>
      </c>
      <c r="G278" s="3" t="s">
        <v>719</v>
      </c>
      <c r="H278" s="2" t="s">
        <v>237</v>
      </c>
      <c r="I278" s="14">
        <v>1</v>
      </c>
    </row>
    <row r="279" spans="1:9" x14ac:dyDescent="0.35">
      <c r="A279" s="2">
        <v>3</v>
      </c>
      <c r="B279" s="2">
        <v>24112505</v>
      </c>
      <c r="C279" s="2" t="s">
        <v>927</v>
      </c>
      <c r="D279" s="5" t="s">
        <v>826</v>
      </c>
      <c r="E279" s="2">
        <v>3313857</v>
      </c>
      <c r="F279" s="3" t="s">
        <v>731</v>
      </c>
      <c r="G279" s="3" t="s">
        <v>730</v>
      </c>
      <c r="H279" s="2" t="s">
        <v>237</v>
      </c>
      <c r="I279" s="14">
        <v>3</v>
      </c>
    </row>
    <row r="280" spans="1:9" x14ac:dyDescent="0.35">
      <c r="A280" s="2">
        <v>4</v>
      </c>
      <c r="B280" s="2">
        <v>31201503</v>
      </c>
      <c r="C280" s="2" t="s">
        <v>927</v>
      </c>
      <c r="D280" s="5" t="s">
        <v>826</v>
      </c>
      <c r="E280" s="2">
        <v>3313857</v>
      </c>
      <c r="F280" s="3" t="s">
        <v>112</v>
      </c>
      <c r="G280" s="3" t="s">
        <v>702</v>
      </c>
      <c r="H280" s="2" t="s">
        <v>237</v>
      </c>
      <c r="I280" s="14">
        <v>15</v>
      </c>
    </row>
    <row r="281" spans="1:9" x14ac:dyDescent="0.35">
      <c r="A281" s="2">
        <v>5</v>
      </c>
      <c r="B281" s="2">
        <v>31201505</v>
      </c>
      <c r="C281" s="2" t="s">
        <v>927</v>
      </c>
      <c r="D281" s="5" t="s">
        <v>826</v>
      </c>
      <c r="E281" s="2">
        <v>3313857</v>
      </c>
      <c r="F281" s="3" t="s">
        <v>328</v>
      </c>
      <c r="G281" s="3" t="s">
        <v>733</v>
      </c>
      <c r="H281" s="2" t="s">
        <v>237</v>
      </c>
      <c r="I281" s="14">
        <v>5</v>
      </c>
    </row>
    <row r="282" spans="1:9" x14ac:dyDescent="0.35">
      <c r="A282" s="2">
        <v>6</v>
      </c>
      <c r="B282" s="2">
        <v>31201512</v>
      </c>
      <c r="C282" s="2" t="s">
        <v>927</v>
      </c>
      <c r="D282" s="5" t="s">
        <v>826</v>
      </c>
      <c r="E282" s="2">
        <v>3313857</v>
      </c>
      <c r="F282" s="3" t="s">
        <v>113</v>
      </c>
      <c r="G282" s="3" t="s">
        <v>272</v>
      </c>
      <c r="H282" s="2" t="s">
        <v>237</v>
      </c>
      <c r="I282" s="14">
        <v>15</v>
      </c>
    </row>
    <row r="283" spans="1:9" x14ac:dyDescent="0.35">
      <c r="A283" s="2">
        <v>7</v>
      </c>
      <c r="B283" s="2">
        <v>44121615</v>
      </c>
      <c r="C283" s="2" t="s">
        <v>927</v>
      </c>
      <c r="D283" s="5" t="s">
        <v>826</v>
      </c>
      <c r="E283" s="2">
        <v>3313857</v>
      </c>
      <c r="F283" s="3" t="s">
        <v>329</v>
      </c>
      <c r="G283" s="3" t="s">
        <v>709</v>
      </c>
      <c r="H283" s="2" t="s">
        <v>20</v>
      </c>
      <c r="I283" s="14">
        <v>10</v>
      </c>
    </row>
    <row r="284" spans="1:9" x14ac:dyDescent="0.35">
      <c r="A284" s="2">
        <v>8</v>
      </c>
      <c r="B284" s="2">
        <v>44121618</v>
      </c>
      <c r="C284" s="2" t="s">
        <v>927</v>
      </c>
      <c r="D284" s="5" t="s">
        <v>826</v>
      </c>
      <c r="E284" s="2">
        <v>3313857</v>
      </c>
      <c r="F284" s="3" t="s">
        <v>114</v>
      </c>
      <c r="G284" s="3" t="s">
        <v>380</v>
      </c>
      <c r="H284" s="2" t="s">
        <v>20</v>
      </c>
      <c r="I284" s="14">
        <v>10</v>
      </c>
    </row>
    <row r="285" spans="1:9" x14ac:dyDescent="0.35">
      <c r="A285" s="2">
        <v>9</v>
      </c>
      <c r="B285" s="2">
        <v>44121619</v>
      </c>
      <c r="C285" s="2" t="s">
        <v>927</v>
      </c>
      <c r="D285" s="5" t="s">
        <v>826</v>
      </c>
      <c r="E285" s="2">
        <v>3313857</v>
      </c>
      <c r="F285" s="3" t="s">
        <v>14</v>
      </c>
      <c r="G285" s="3" t="s">
        <v>890</v>
      </c>
      <c r="H285" s="2" t="s">
        <v>21</v>
      </c>
      <c r="I285" s="14">
        <v>1</v>
      </c>
    </row>
    <row r="286" spans="1:9" x14ac:dyDescent="0.35">
      <c r="A286" s="2">
        <v>10</v>
      </c>
      <c r="B286" s="2">
        <v>44121709</v>
      </c>
      <c r="C286" s="2" t="s">
        <v>927</v>
      </c>
      <c r="D286" s="5" t="s">
        <v>826</v>
      </c>
      <c r="E286" s="2">
        <v>3313857</v>
      </c>
      <c r="F286" s="3" t="s">
        <v>330</v>
      </c>
      <c r="G286" s="3" t="s">
        <v>734</v>
      </c>
      <c r="H286" s="2" t="s">
        <v>116</v>
      </c>
      <c r="I286" s="14">
        <v>2</v>
      </c>
    </row>
    <row r="287" spans="1:9" x14ac:dyDescent="0.35">
      <c r="A287" s="2">
        <v>11</v>
      </c>
      <c r="B287" s="2">
        <v>44122011</v>
      </c>
      <c r="C287" s="2" t="s">
        <v>927</v>
      </c>
      <c r="D287" s="5" t="s">
        <v>826</v>
      </c>
      <c r="E287" s="2">
        <v>3313857</v>
      </c>
      <c r="F287" s="3" t="s">
        <v>331</v>
      </c>
      <c r="G287" s="3" t="s">
        <v>381</v>
      </c>
      <c r="H287" s="2" t="s">
        <v>20</v>
      </c>
      <c r="I287" s="14">
        <v>15</v>
      </c>
    </row>
    <row r="288" spans="1:9" x14ac:dyDescent="0.35">
      <c r="A288" s="2">
        <v>12</v>
      </c>
      <c r="B288" s="2">
        <v>60101005</v>
      </c>
      <c r="C288" s="2" t="s">
        <v>927</v>
      </c>
      <c r="D288" s="5" t="s">
        <v>826</v>
      </c>
      <c r="E288" s="2">
        <v>3313857</v>
      </c>
      <c r="F288" s="3" t="s">
        <v>332</v>
      </c>
      <c r="G288" s="3" t="s">
        <v>382</v>
      </c>
      <c r="H288" s="2" t="s">
        <v>20</v>
      </c>
      <c r="I288" s="14">
        <v>3</v>
      </c>
    </row>
    <row r="289" spans="1:9" x14ac:dyDescent="0.35">
      <c r="A289" s="2">
        <v>13</v>
      </c>
      <c r="B289" s="2">
        <v>60101902</v>
      </c>
      <c r="C289" s="2" t="s">
        <v>927</v>
      </c>
      <c r="D289" s="5" t="s">
        <v>826</v>
      </c>
      <c r="E289" s="2">
        <v>3313857</v>
      </c>
      <c r="F289" s="3" t="s">
        <v>333</v>
      </c>
      <c r="G289" s="3" t="s">
        <v>334</v>
      </c>
      <c r="H289" s="2" t="s">
        <v>20</v>
      </c>
      <c r="I289" s="14">
        <v>6</v>
      </c>
    </row>
    <row r="290" spans="1:9" x14ac:dyDescent="0.35">
      <c r="A290" s="2">
        <v>14</v>
      </c>
      <c r="B290" s="2">
        <v>60102401</v>
      </c>
      <c r="C290" s="2" t="s">
        <v>927</v>
      </c>
      <c r="D290" s="5" t="s">
        <v>826</v>
      </c>
      <c r="E290" s="2">
        <v>3313857</v>
      </c>
      <c r="F290" s="3" t="s">
        <v>335</v>
      </c>
      <c r="G290" s="3" t="s">
        <v>336</v>
      </c>
      <c r="H290" s="2" t="s">
        <v>20</v>
      </c>
      <c r="I290" s="14">
        <v>6</v>
      </c>
    </row>
    <row r="291" spans="1:9" x14ac:dyDescent="0.35">
      <c r="A291" s="2">
        <v>15</v>
      </c>
      <c r="B291" s="2">
        <v>60102304</v>
      </c>
      <c r="C291" s="2" t="s">
        <v>927</v>
      </c>
      <c r="D291" s="5" t="s">
        <v>826</v>
      </c>
      <c r="E291" s="2">
        <v>3313857</v>
      </c>
      <c r="F291" s="3" t="s">
        <v>699</v>
      </c>
      <c r="G291" s="3" t="s">
        <v>337</v>
      </c>
      <c r="H291" s="2" t="s">
        <v>20</v>
      </c>
      <c r="I291" s="14">
        <v>3</v>
      </c>
    </row>
    <row r="292" spans="1:9" x14ac:dyDescent="0.35">
      <c r="A292" s="2">
        <v>16</v>
      </c>
      <c r="B292" s="2">
        <v>60102403</v>
      </c>
      <c r="C292" s="2" t="s">
        <v>927</v>
      </c>
      <c r="D292" s="5" t="s">
        <v>826</v>
      </c>
      <c r="E292" s="2">
        <v>3313857</v>
      </c>
      <c r="F292" s="3" t="s">
        <v>338</v>
      </c>
      <c r="G292" s="3" t="s">
        <v>339</v>
      </c>
      <c r="H292" s="2" t="s">
        <v>20</v>
      </c>
      <c r="I292" s="14">
        <v>6</v>
      </c>
    </row>
    <row r="293" spans="1:9" x14ac:dyDescent="0.35">
      <c r="A293" s="2">
        <v>17</v>
      </c>
      <c r="B293" s="2">
        <v>60102309</v>
      </c>
      <c r="C293" s="2" t="s">
        <v>927</v>
      </c>
      <c r="D293" s="5" t="s">
        <v>826</v>
      </c>
      <c r="E293" s="2">
        <v>3313857</v>
      </c>
      <c r="F293" s="3" t="s">
        <v>340</v>
      </c>
      <c r="G293" s="3" t="s">
        <v>735</v>
      </c>
      <c r="H293" s="2" t="s">
        <v>20</v>
      </c>
      <c r="I293" s="14">
        <v>3</v>
      </c>
    </row>
    <row r="294" spans="1:9" x14ac:dyDescent="0.35">
      <c r="A294" s="2">
        <v>18</v>
      </c>
      <c r="B294" s="2">
        <v>60102404</v>
      </c>
      <c r="C294" s="2" t="s">
        <v>927</v>
      </c>
      <c r="D294" s="5" t="s">
        <v>826</v>
      </c>
      <c r="E294" s="2">
        <v>3313857</v>
      </c>
      <c r="F294" s="3" t="s">
        <v>341</v>
      </c>
      <c r="G294" s="3" t="s">
        <v>383</v>
      </c>
      <c r="H294" s="2" t="s">
        <v>20</v>
      </c>
      <c r="I294" s="14">
        <v>3</v>
      </c>
    </row>
    <row r="295" spans="1:9" x14ac:dyDescent="0.35">
      <c r="A295" s="2">
        <v>19</v>
      </c>
      <c r="B295" s="2">
        <v>60102405</v>
      </c>
      <c r="C295" s="2" t="s">
        <v>927</v>
      </c>
      <c r="D295" s="5" t="s">
        <v>826</v>
      </c>
      <c r="E295" s="2">
        <v>3313857</v>
      </c>
      <c r="F295" s="3" t="s">
        <v>342</v>
      </c>
      <c r="G295" s="3" t="s">
        <v>343</v>
      </c>
      <c r="H295" s="2" t="s">
        <v>20</v>
      </c>
      <c r="I295" s="14">
        <v>3</v>
      </c>
    </row>
    <row r="296" spans="1:9" x14ac:dyDescent="0.35">
      <c r="A296" s="2">
        <v>20</v>
      </c>
      <c r="B296" s="2">
        <v>60102711</v>
      </c>
      <c r="C296" s="2" t="s">
        <v>927</v>
      </c>
      <c r="D296" s="5" t="s">
        <v>826</v>
      </c>
      <c r="E296" s="2">
        <v>3313857</v>
      </c>
      <c r="F296" s="3" t="s">
        <v>344</v>
      </c>
      <c r="G296" s="3" t="s">
        <v>384</v>
      </c>
      <c r="H296" s="2" t="s">
        <v>20</v>
      </c>
      <c r="I296" s="14">
        <v>6</v>
      </c>
    </row>
    <row r="297" spans="1:9" x14ac:dyDescent="0.35">
      <c r="A297" s="2">
        <v>21</v>
      </c>
      <c r="B297" s="2">
        <v>60102714</v>
      </c>
      <c r="C297" s="2" t="s">
        <v>927</v>
      </c>
      <c r="D297" s="5" t="s">
        <v>826</v>
      </c>
      <c r="E297" s="2">
        <v>3313857</v>
      </c>
      <c r="F297" s="3" t="s">
        <v>345</v>
      </c>
      <c r="G297" s="3" t="s">
        <v>346</v>
      </c>
      <c r="H297" s="2" t="s">
        <v>20</v>
      </c>
      <c r="I297" s="14">
        <v>4</v>
      </c>
    </row>
    <row r="298" spans="1:9" x14ac:dyDescent="0.35">
      <c r="A298" s="2">
        <v>22</v>
      </c>
      <c r="B298" s="2">
        <v>60103104</v>
      </c>
      <c r="C298" s="2" t="s">
        <v>927</v>
      </c>
      <c r="D298" s="5" t="s">
        <v>826</v>
      </c>
      <c r="E298" s="2">
        <v>3313857</v>
      </c>
      <c r="F298" s="3" t="s">
        <v>347</v>
      </c>
      <c r="G298" s="3" t="s">
        <v>348</v>
      </c>
      <c r="H298" s="2" t="s">
        <v>20</v>
      </c>
      <c r="I298" s="14">
        <v>5</v>
      </c>
    </row>
    <row r="299" spans="1:9" x14ac:dyDescent="0.35">
      <c r="A299" s="2">
        <v>23</v>
      </c>
      <c r="B299" s="2">
        <v>60105918</v>
      </c>
      <c r="C299" s="2" t="s">
        <v>927</v>
      </c>
      <c r="D299" s="5" t="s">
        <v>826</v>
      </c>
      <c r="E299" s="2">
        <v>3313857</v>
      </c>
      <c r="F299" s="3" t="s">
        <v>349</v>
      </c>
      <c r="G299" s="3" t="s">
        <v>385</v>
      </c>
      <c r="H299" s="2" t="s">
        <v>20</v>
      </c>
      <c r="I299" s="14">
        <v>5</v>
      </c>
    </row>
    <row r="300" spans="1:9" x14ac:dyDescent="0.35">
      <c r="A300" s="2">
        <v>24</v>
      </c>
      <c r="B300" s="2">
        <v>60111408</v>
      </c>
      <c r="C300" s="2" t="s">
        <v>927</v>
      </c>
      <c r="D300" s="5" t="s">
        <v>826</v>
      </c>
      <c r="E300" s="2">
        <v>3313857</v>
      </c>
      <c r="F300" s="3" t="s">
        <v>350</v>
      </c>
      <c r="G300" s="3" t="s">
        <v>903</v>
      </c>
      <c r="H300" s="2" t="s">
        <v>20</v>
      </c>
      <c r="I300" s="14">
        <v>5</v>
      </c>
    </row>
    <row r="301" spans="1:9" x14ac:dyDescent="0.35">
      <c r="A301" s="2">
        <v>25</v>
      </c>
      <c r="B301" s="2">
        <v>60111410</v>
      </c>
      <c r="C301" s="2" t="s">
        <v>927</v>
      </c>
      <c r="D301" s="5" t="s">
        <v>826</v>
      </c>
      <c r="E301" s="2">
        <v>3313857</v>
      </c>
      <c r="F301" s="3" t="s">
        <v>351</v>
      </c>
      <c r="G301" s="3" t="s">
        <v>352</v>
      </c>
      <c r="H301" s="2" t="s">
        <v>237</v>
      </c>
      <c r="I301" s="14">
        <v>3</v>
      </c>
    </row>
    <row r="302" spans="1:9" x14ac:dyDescent="0.35">
      <c r="A302" s="2">
        <v>26</v>
      </c>
      <c r="B302" s="2">
        <v>60121104</v>
      </c>
      <c r="C302" s="2" t="s">
        <v>927</v>
      </c>
      <c r="D302" s="5" t="s">
        <v>826</v>
      </c>
      <c r="E302" s="2">
        <v>3313857</v>
      </c>
      <c r="F302" s="3" t="s">
        <v>17</v>
      </c>
      <c r="G302" s="3" t="s">
        <v>713</v>
      </c>
      <c r="H302" s="2" t="s">
        <v>20</v>
      </c>
      <c r="I302" s="14">
        <v>25</v>
      </c>
    </row>
    <row r="303" spans="1:9" x14ac:dyDescent="0.35">
      <c r="A303" s="2">
        <v>27</v>
      </c>
      <c r="B303" s="2">
        <v>60121117</v>
      </c>
      <c r="C303" s="2" t="s">
        <v>927</v>
      </c>
      <c r="D303" s="5" t="s">
        <v>826</v>
      </c>
      <c r="E303" s="2">
        <v>3313857</v>
      </c>
      <c r="F303" s="3" t="s">
        <v>353</v>
      </c>
      <c r="G303" s="3" t="s">
        <v>736</v>
      </c>
      <c r="H303" s="2" t="s">
        <v>116</v>
      </c>
      <c r="I303" s="14">
        <v>2</v>
      </c>
    </row>
    <row r="304" spans="1:9" x14ac:dyDescent="0.35">
      <c r="A304" s="2">
        <v>28</v>
      </c>
      <c r="B304" s="2">
        <v>60121114</v>
      </c>
      <c r="C304" s="2" t="s">
        <v>927</v>
      </c>
      <c r="D304" s="5" t="s">
        <v>826</v>
      </c>
      <c r="E304" s="2">
        <v>3313857</v>
      </c>
      <c r="F304" s="3" t="s">
        <v>800</v>
      </c>
      <c r="G304" s="3" t="s">
        <v>354</v>
      </c>
      <c r="H304" s="2" t="s">
        <v>116</v>
      </c>
      <c r="I304" s="14">
        <v>30</v>
      </c>
    </row>
    <row r="305" spans="1:9" x14ac:dyDescent="0.35">
      <c r="A305" s="2">
        <v>29</v>
      </c>
      <c r="B305" s="2">
        <v>60121116</v>
      </c>
      <c r="C305" s="2" t="s">
        <v>927</v>
      </c>
      <c r="D305" s="5" t="s">
        <v>826</v>
      </c>
      <c r="E305" s="2">
        <v>3313857</v>
      </c>
      <c r="F305" s="3" t="s">
        <v>355</v>
      </c>
      <c r="G305" s="3" t="s">
        <v>356</v>
      </c>
      <c r="H305" s="2" t="s">
        <v>116</v>
      </c>
      <c r="I305" s="14">
        <v>20</v>
      </c>
    </row>
    <row r="306" spans="1:9" x14ac:dyDescent="0.35">
      <c r="A306" s="2">
        <v>30</v>
      </c>
      <c r="B306" s="2">
        <v>60121117</v>
      </c>
      <c r="C306" s="2" t="s">
        <v>927</v>
      </c>
      <c r="D306" s="5" t="s">
        <v>826</v>
      </c>
      <c r="E306" s="2">
        <v>3313857</v>
      </c>
      <c r="F306" s="3" t="s">
        <v>357</v>
      </c>
      <c r="G306" s="3" t="s">
        <v>710</v>
      </c>
      <c r="H306" s="2" t="s">
        <v>116</v>
      </c>
      <c r="I306" s="14">
        <v>20</v>
      </c>
    </row>
    <row r="307" spans="1:9" x14ac:dyDescent="0.35">
      <c r="A307" s="2">
        <v>31</v>
      </c>
      <c r="B307" s="2">
        <v>60121118</v>
      </c>
      <c r="C307" s="2" t="s">
        <v>927</v>
      </c>
      <c r="D307" s="5" t="s">
        <v>826</v>
      </c>
      <c r="E307" s="2">
        <v>3313857</v>
      </c>
      <c r="F307" s="3" t="s">
        <v>731</v>
      </c>
      <c r="G307" s="3" t="s">
        <v>732</v>
      </c>
      <c r="H307" s="2" t="s">
        <v>20</v>
      </c>
      <c r="I307" s="14">
        <v>25</v>
      </c>
    </row>
    <row r="308" spans="1:9" x14ac:dyDescent="0.35">
      <c r="A308" s="2">
        <v>32</v>
      </c>
      <c r="B308" s="2">
        <v>60121121</v>
      </c>
      <c r="C308" s="2" t="s">
        <v>927</v>
      </c>
      <c r="D308" s="5" t="s">
        <v>826</v>
      </c>
      <c r="E308" s="2">
        <v>3313857</v>
      </c>
      <c r="F308" s="3" t="s">
        <v>358</v>
      </c>
      <c r="G308" s="3" t="s">
        <v>737</v>
      </c>
      <c r="H308" s="2" t="s">
        <v>116</v>
      </c>
      <c r="I308" s="14">
        <v>5</v>
      </c>
    </row>
    <row r="309" spans="1:9" x14ac:dyDescent="0.35">
      <c r="A309" s="2">
        <v>33</v>
      </c>
      <c r="B309" s="2">
        <v>235925</v>
      </c>
      <c r="C309" s="2" t="s">
        <v>927</v>
      </c>
      <c r="D309" s="5" t="s">
        <v>826</v>
      </c>
      <c r="E309" s="2">
        <v>3313857</v>
      </c>
      <c r="F309" s="3" t="s">
        <v>325</v>
      </c>
      <c r="G309" s="3" t="s">
        <v>715</v>
      </c>
      <c r="H309" s="2" t="s">
        <v>116</v>
      </c>
      <c r="I309" s="14">
        <v>5</v>
      </c>
    </row>
    <row r="310" spans="1:9" x14ac:dyDescent="0.35">
      <c r="A310" s="2">
        <v>34</v>
      </c>
      <c r="B310" s="2">
        <v>60121147</v>
      </c>
      <c r="C310" s="2" t="s">
        <v>927</v>
      </c>
      <c r="D310" s="5" t="s">
        <v>826</v>
      </c>
      <c r="E310" s="2">
        <v>3313857</v>
      </c>
      <c r="F310" s="3" t="s">
        <v>359</v>
      </c>
      <c r="G310" s="3" t="s">
        <v>360</v>
      </c>
      <c r="H310" s="2" t="s">
        <v>116</v>
      </c>
      <c r="I310" s="14">
        <v>10</v>
      </c>
    </row>
    <row r="311" spans="1:9" x14ac:dyDescent="0.35">
      <c r="A311" s="2">
        <v>35</v>
      </c>
      <c r="B311" s="2">
        <v>60121210</v>
      </c>
      <c r="C311" s="2" t="s">
        <v>927</v>
      </c>
      <c r="D311" s="5" t="s">
        <v>826</v>
      </c>
      <c r="E311" s="2">
        <v>3313857</v>
      </c>
      <c r="F311" s="3" t="s">
        <v>361</v>
      </c>
      <c r="G311" s="3" t="s">
        <v>362</v>
      </c>
      <c r="H311" s="2" t="s">
        <v>116</v>
      </c>
      <c r="I311" s="14">
        <v>6</v>
      </c>
    </row>
    <row r="312" spans="1:9" x14ac:dyDescent="0.35">
      <c r="A312" s="2">
        <v>36</v>
      </c>
      <c r="B312" s="2">
        <v>60121201</v>
      </c>
      <c r="C312" s="2" t="s">
        <v>927</v>
      </c>
      <c r="D312" s="5" t="s">
        <v>826</v>
      </c>
      <c r="E312" s="2">
        <v>3313857</v>
      </c>
      <c r="F312" s="3" t="s">
        <v>363</v>
      </c>
      <c r="G312" s="3" t="s">
        <v>738</v>
      </c>
      <c r="H312" s="2" t="s">
        <v>20</v>
      </c>
      <c r="I312" s="14">
        <v>10</v>
      </c>
    </row>
    <row r="313" spans="1:9" x14ac:dyDescent="0.35">
      <c r="A313" s="2">
        <v>37</v>
      </c>
      <c r="B313" s="2">
        <v>60123402</v>
      </c>
      <c r="C313" s="2" t="s">
        <v>927</v>
      </c>
      <c r="D313" s="5" t="s">
        <v>826</v>
      </c>
      <c r="E313" s="2">
        <v>3313857</v>
      </c>
      <c r="F313" s="3" t="s">
        <v>364</v>
      </c>
      <c r="G313" s="3" t="s">
        <v>739</v>
      </c>
      <c r="H313" s="2" t="s">
        <v>20</v>
      </c>
      <c r="I313" s="14">
        <v>5</v>
      </c>
    </row>
    <row r="314" spans="1:9" x14ac:dyDescent="0.35">
      <c r="A314" s="2">
        <v>38</v>
      </c>
      <c r="B314" s="2">
        <v>60141001</v>
      </c>
      <c r="C314" s="2" t="s">
        <v>927</v>
      </c>
      <c r="D314" s="5" t="s">
        <v>826</v>
      </c>
      <c r="E314" s="2">
        <v>3313857</v>
      </c>
      <c r="F314" s="3" t="s">
        <v>365</v>
      </c>
      <c r="G314" s="3" t="s">
        <v>899</v>
      </c>
      <c r="H314" s="2" t="s">
        <v>116</v>
      </c>
      <c r="I314" s="14">
        <v>6</v>
      </c>
    </row>
    <row r="315" spans="1:9" x14ac:dyDescent="0.35">
      <c r="A315" s="2">
        <v>39</v>
      </c>
      <c r="B315" s="2">
        <v>60141004</v>
      </c>
      <c r="C315" s="2" t="s">
        <v>927</v>
      </c>
      <c r="D315" s="5" t="s">
        <v>826</v>
      </c>
      <c r="E315" s="2">
        <v>3313857</v>
      </c>
      <c r="F315" s="3" t="s">
        <v>366</v>
      </c>
      <c r="G315" s="3" t="s">
        <v>740</v>
      </c>
      <c r="H315" s="2" t="s">
        <v>116</v>
      </c>
      <c r="I315" s="14">
        <v>3</v>
      </c>
    </row>
    <row r="316" spans="1:9" x14ac:dyDescent="0.35">
      <c r="A316" s="2">
        <v>40</v>
      </c>
      <c r="B316" s="2">
        <v>60141102</v>
      </c>
      <c r="C316" s="2" t="s">
        <v>927</v>
      </c>
      <c r="D316" s="5" t="s">
        <v>826</v>
      </c>
      <c r="E316" s="2">
        <v>3313857</v>
      </c>
      <c r="F316" s="3" t="s">
        <v>367</v>
      </c>
      <c r="G316" s="3" t="s">
        <v>368</v>
      </c>
      <c r="H316" s="2" t="s">
        <v>741</v>
      </c>
      <c r="I316" s="14">
        <v>5</v>
      </c>
    </row>
    <row r="317" spans="1:9" x14ac:dyDescent="0.35">
      <c r="A317" s="2">
        <v>41</v>
      </c>
      <c r="B317" s="2">
        <v>60141105</v>
      </c>
      <c r="C317" s="2" t="s">
        <v>927</v>
      </c>
      <c r="D317" s="5" t="s">
        <v>826</v>
      </c>
      <c r="E317" s="2">
        <v>3313857</v>
      </c>
      <c r="F317" s="3" t="s">
        <v>369</v>
      </c>
      <c r="G317" s="3" t="s">
        <v>370</v>
      </c>
      <c r="H317" s="2" t="s">
        <v>741</v>
      </c>
      <c r="I317" s="14">
        <v>6</v>
      </c>
    </row>
    <row r="318" spans="1:9" x14ac:dyDescent="0.35">
      <c r="A318" s="2">
        <v>42</v>
      </c>
      <c r="B318" s="2">
        <v>60141112</v>
      </c>
      <c r="C318" s="2" t="s">
        <v>927</v>
      </c>
      <c r="D318" s="5" t="s">
        <v>826</v>
      </c>
      <c r="E318" s="2">
        <v>3313857</v>
      </c>
      <c r="F318" s="3" t="s">
        <v>371</v>
      </c>
      <c r="G318" s="3" t="s">
        <v>372</v>
      </c>
      <c r="H318" s="2" t="s">
        <v>20</v>
      </c>
      <c r="I318" s="14">
        <v>5</v>
      </c>
    </row>
    <row r="319" spans="1:9" x14ac:dyDescent="0.35">
      <c r="A319" s="2">
        <v>43</v>
      </c>
      <c r="B319" s="2">
        <v>60141114</v>
      </c>
      <c r="C319" s="2" t="s">
        <v>927</v>
      </c>
      <c r="D319" s="5" t="s">
        <v>826</v>
      </c>
      <c r="E319" s="2">
        <v>3313857</v>
      </c>
      <c r="F319" s="3" t="s">
        <v>206</v>
      </c>
      <c r="G319" s="3" t="s">
        <v>373</v>
      </c>
      <c r="H319" s="2" t="s">
        <v>20</v>
      </c>
      <c r="I319" s="14">
        <v>5</v>
      </c>
    </row>
    <row r="320" spans="1:9" x14ac:dyDescent="0.35">
      <c r="A320" s="2">
        <v>44</v>
      </c>
      <c r="B320" s="2">
        <v>44121707</v>
      </c>
      <c r="C320" s="2" t="s">
        <v>927</v>
      </c>
      <c r="D320" s="5" t="s">
        <v>826</v>
      </c>
      <c r="E320" s="2">
        <v>3313857</v>
      </c>
      <c r="F320" s="3" t="s">
        <v>879</v>
      </c>
      <c r="G320" s="3" t="s">
        <v>697</v>
      </c>
      <c r="H320" s="2" t="s">
        <v>21</v>
      </c>
      <c r="I320" s="14">
        <v>5</v>
      </c>
    </row>
    <row r="321" spans="1:9" x14ac:dyDescent="0.35">
      <c r="A321" s="2">
        <v>45</v>
      </c>
      <c r="B321" s="2">
        <v>44121708</v>
      </c>
      <c r="C321" s="2" t="s">
        <v>927</v>
      </c>
      <c r="D321" s="5" t="s">
        <v>826</v>
      </c>
      <c r="E321" s="2">
        <v>3313857</v>
      </c>
      <c r="F321" s="3" t="s">
        <v>16</v>
      </c>
      <c r="G321" s="3" t="s">
        <v>387</v>
      </c>
      <c r="H321" s="2" t="s">
        <v>21</v>
      </c>
      <c r="I321" s="14">
        <v>5</v>
      </c>
    </row>
    <row r="322" spans="1:9" x14ac:dyDescent="0.35">
      <c r="A322" s="2">
        <v>46</v>
      </c>
      <c r="B322" s="2">
        <v>14111514</v>
      </c>
      <c r="C322" s="2" t="s">
        <v>927</v>
      </c>
      <c r="D322" s="5" t="s">
        <v>826</v>
      </c>
      <c r="E322" s="2">
        <v>3313857</v>
      </c>
      <c r="F322" s="3" t="s">
        <v>374</v>
      </c>
      <c r="G322" s="3" t="s">
        <v>375</v>
      </c>
      <c r="H322" s="2" t="s">
        <v>116</v>
      </c>
      <c r="I322" s="14">
        <v>10</v>
      </c>
    </row>
    <row r="323" spans="1:9" x14ac:dyDescent="0.35">
      <c r="A323" s="2">
        <v>47</v>
      </c>
      <c r="B323" s="2">
        <v>44121804</v>
      </c>
      <c r="C323" s="2" t="s">
        <v>927</v>
      </c>
      <c r="D323" s="5" t="s">
        <v>826</v>
      </c>
      <c r="E323" s="2">
        <v>3313857</v>
      </c>
      <c r="F323" s="3" t="s">
        <v>13</v>
      </c>
      <c r="G323" s="3" t="s">
        <v>708</v>
      </c>
      <c r="H323" s="2" t="s">
        <v>21</v>
      </c>
      <c r="I323" s="14">
        <v>5</v>
      </c>
    </row>
    <row r="324" spans="1:9" x14ac:dyDescent="0.35">
      <c r="A324" s="2">
        <v>48</v>
      </c>
      <c r="B324" s="2">
        <v>14111507</v>
      </c>
      <c r="C324" s="2" t="s">
        <v>927</v>
      </c>
      <c r="D324" s="5" t="s">
        <v>826</v>
      </c>
      <c r="E324" s="2">
        <v>3313857</v>
      </c>
      <c r="F324" s="3" t="s">
        <v>695</v>
      </c>
      <c r="G324" s="3" t="s">
        <v>696</v>
      </c>
      <c r="H324" s="2" t="s">
        <v>22</v>
      </c>
      <c r="I324" s="14">
        <v>5</v>
      </c>
    </row>
    <row r="325" spans="1:9" x14ac:dyDescent="0.35">
      <c r="A325" s="2">
        <v>49</v>
      </c>
      <c r="B325" s="2">
        <v>12171703</v>
      </c>
      <c r="C325" s="2" t="s">
        <v>927</v>
      </c>
      <c r="D325" s="5" t="s">
        <v>826</v>
      </c>
      <c r="E325" s="2">
        <v>3313857</v>
      </c>
      <c r="F325" s="3" t="s">
        <v>690</v>
      </c>
      <c r="G325" s="3" t="s">
        <v>689</v>
      </c>
      <c r="H325" s="2" t="s">
        <v>20</v>
      </c>
      <c r="I325" s="14">
        <v>5</v>
      </c>
    </row>
    <row r="326" spans="1:9" x14ac:dyDescent="0.35">
      <c r="A326" s="2">
        <v>50</v>
      </c>
      <c r="B326" s="2">
        <v>60141401</v>
      </c>
      <c r="C326" s="2" t="s">
        <v>927</v>
      </c>
      <c r="D326" s="5" t="s">
        <v>826</v>
      </c>
      <c r="E326" s="2">
        <v>3313857</v>
      </c>
      <c r="F326" s="3" t="s">
        <v>376</v>
      </c>
      <c r="G326" s="3" t="s">
        <v>742</v>
      </c>
      <c r="H326" s="2" t="s">
        <v>20</v>
      </c>
      <c r="I326" s="14">
        <v>6</v>
      </c>
    </row>
    <row r="327" spans="1:9" x14ac:dyDescent="0.35">
      <c r="A327" s="2">
        <v>51</v>
      </c>
      <c r="B327" s="2">
        <v>60141201</v>
      </c>
      <c r="C327" s="2" t="s">
        <v>927</v>
      </c>
      <c r="D327" s="5" t="s">
        <v>826</v>
      </c>
      <c r="E327" s="2">
        <v>3313857</v>
      </c>
      <c r="F327" s="3" t="s">
        <v>377</v>
      </c>
      <c r="G327" s="3" t="s">
        <v>743</v>
      </c>
      <c r="H327" s="2" t="s">
        <v>20</v>
      </c>
      <c r="I327" s="14">
        <v>2</v>
      </c>
    </row>
    <row r="328" spans="1:9" x14ac:dyDescent="0.35">
      <c r="A328" s="2">
        <v>52</v>
      </c>
      <c r="B328" s="2">
        <v>44121701</v>
      </c>
      <c r="C328" s="2" t="s">
        <v>927</v>
      </c>
      <c r="D328" s="5" t="s">
        <v>826</v>
      </c>
      <c r="E328" s="2">
        <v>3313857</v>
      </c>
      <c r="F328" s="3" t="s">
        <v>883</v>
      </c>
      <c r="G328" s="3" t="s">
        <v>884</v>
      </c>
      <c r="H328" s="2" t="s">
        <v>21</v>
      </c>
      <c r="I328" s="14">
        <v>5</v>
      </c>
    </row>
    <row r="329" spans="1:9" x14ac:dyDescent="0.35">
      <c r="A329" s="2">
        <v>53</v>
      </c>
      <c r="B329" s="2">
        <v>44121702</v>
      </c>
      <c r="C329" s="2" t="s">
        <v>927</v>
      </c>
      <c r="D329" s="5" t="s">
        <v>826</v>
      </c>
      <c r="E329" s="2">
        <v>3313857</v>
      </c>
      <c r="F329" s="3" t="s">
        <v>878</v>
      </c>
      <c r="G329" s="3" t="s">
        <v>214</v>
      </c>
      <c r="H329" s="2" t="s">
        <v>21</v>
      </c>
      <c r="I329" s="14">
        <v>5</v>
      </c>
    </row>
    <row r="330" spans="1:9" x14ac:dyDescent="0.35">
      <c r="A330" s="2">
        <v>54</v>
      </c>
      <c r="B330" s="2">
        <v>44121711</v>
      </c>
      <c r="C330" s="2" t="s">
        <v>927</v>
      </c>
      <c r="D330" s="5" t="s">
        <v>826</v>
      </c>
      <c r="E330" s="2">
        <v>3313857</v>
      </c>
      <c r="F330" s="3" t="s">
        <v>378</v>
      </c>
      <c r="G330" s="3" t="s">
        <v>744</v>
      </c>
      <c r="H330" s="2" t="s">
        <v>20</v>
      </c>
      <c r="I330" s="14">
        <v>5</v>
      </c>
    </row>
    <row r="331" spans="1:9" x14ac:dyDescent="0.35">
      <c r="A331" s="2">
        <v>55</v>
      </c>
      <c r="B331" s="2">
        <v>60121226</v>
      </c>
      <c r="C331" s="2" t="s">
        <v>927</v>
      </c>
      <c r="D331" s="5" t="s">
        <v>826</v>
      </c>
      <c r="E331" s="2">
        <v>3313857</v>
      </c>
      <c r="F331" s="3" t="s">
        <v>386</v>
      </c>
      <c r="G331" s="3" t="s">
        <v>388</v>
      </c>
      <c r="H331" s="2" t="s">
        <v>116</v>
      </c>
      <c r="I331" s="14">
        <v>5</v>
      </c>
    </row>
    <row r="332" spans="1:9" x14ac:dyDescent="0.35">
      <c r="A332" s="2">
        <v>56</v>
      </c>
      <c r="B332" s="2">
        <v>60121207</v>
      </c>
      <c r="C332" s="2" t="s">
        <v>927</v>
      </c>
      <c r="D332" s="5" t="s">
        <v>826</v>
      </c>
      <c r="E332" s="2">
        <v>3313857</v>
      </c>
      <c r="F332" s="3" t="s">
        <v>379</v>
      </c>
      <c r="G332" s="3" t="s">
        <v>745</v>
      </c>
      <c r="H332" s="2" t="s">
        <v>20</v>
      </c>
      <c r="I332" s="14">
        <v>5</v>
      </c>
    </row>
    <row r="333" spans="1:9" ht="15.5" x14ac:dyDescent="0.35">
      <c r="A333" s="2"/>
      <c r="B333" s="2"/>
      <c r="C333" s="2"/>
      <c r="D333" s="5"/>
      <c r="E333" s="2"/>
      <c r="F333" s="7"/>
      <c r="G333" s="3"/>
      <c r="H333" s="2"/>
      <c r="I333" s="14"/>
    </row>
    <row r="334" spans="1:9" ht="15.5" x14ac:dyDescent="0.35">
      <c r="A334" s="2"/>
      <c r="B334" s="2"/>
      <c r="C334" s="2"/>
      <c r="D334" s="5"/>
      <c r="E334" s="2"/>
      <c r="F334" s="4" t="s">
        <v>942</v>
      </c>
      <c r="G334" s="3"/>
      <c r="H334" s="2"/>
      <c r="I334" s="14"/>
    </row>
    <row r="335" spans="1:9" x14ac:dyDescent="0.35">
      <c r="A335" s="2">
        <v>1</v>
      </c>
      <c r="B335" s="2">
        <v>51191605</v>
      </c>
      <c r="C335" s="2" t="s">
        <v>928</v>
      </c>
      <c r="D335" s="5" t="s">
        <v>826</v>
      </c>
      <c r="E335" s="2">
        <v>3230317</v>
      </c>
      <c r="F335" s="3" t="s">
        <v>393</v>
      </c>
      <c r="G335" s="3" t="s">
        <v>394</v>
      </c>
      <c r="H335" s="2" t="s">
        <v>21</v>
      </c>
      <c r="I335" s="14">
        <f>2-0.5</f>
        <v>1.5</v>
      </c>
    </row>
    <row r="336" spans="1:9" x14ac:dyDescent="0.35">
      <c r="A336" s="2">
        <v>2</v>
      </c>
      <c r="B336" s="2">
        <v>51191605</v>
      </c>
      <c r="C336" s="2" t="s">
        <v>928</v>
      </c>
      <c r="D336" s="5" t="s">
        <v>826</v>
      </c>
      <c r="E336" s="2">
        <v>3230317</v>
      </c>
      <c r="F336" s="3" t="s">
        <v>395</v>
      </c>
      <c r="G336" s="3" t="s">
        <v>396</v>
      </c>
      <c r="H336" s="2" t="s">
        <v>21</v>
      </c>
      <c r="I336" s="14">
        <f>2-0.5</f>
        <v>1.5</v>
      </c>
    </row>
    <row r="337" spans="1:9" x14ac:dyDescent="0.35">
      <c r="A337" s="2">
        <v>3</v>
      </c>
      <c r="B337" s="2">
        <v>42142523</v>
      </c>
      <c r="C337" s="2" t="s">
        <v>928</v>
      </c>
      <c r="D337" s="5" t="s">
        <v>826</v>
      </c>
      <c r="E337" s="2">
        <v>3230317</v>
      </c>
      <c r="F337" s="3" t="s">
        <v>397</v>
      </c>
      <c r="G337" s="3" t="s">
        <v>398</v>
      </c>
      <c r="H337" s="2" t="s">
        <v>21</v>
      </c>
      <c r="I337" s="14">
        <f>2-1</f>
        <v>1</v>
      </c>
    </row>
    <row r="338" spans="1:9" x14ac:dyDescent="0.35">
      <c r="A338" s="2">
        <v>4</v>
      </c>
      <c r="B338" s="2">
        <v>42142523</v>
      </c>
      <c r="C338" s="2" t="s">
        <v>928</v>
      </c>
      <c r="D338" s="5" t="s">
        <v>826</v>
      </c>
      <c r="E338" s="2">
        <v>3230317</v>
      </c>
      <c r="F338" s="3" t="s">
        <v>399</v>
      </c>
      <c r="G338" s="3" t="s">
        <v>400</v>
      </c>
      <c r="H338" s="2" t="s">
        <v>21</v>
      </c>
      <c r="I338" s="14">
        <v>3</v>
      </c>
    </row>
    <row r="339" spans="1:9" x14ac:dyDescent="0.35">
      <c r="A339" s="2">
        <v>5</v>
      </c>
      <c r="B339" s="2">
        <v>42142523</v>
      </c>
      <c r="C339" s="2" t="s">
        <v>928</v>
      </c>
      <c r="D339" s="5" t="s">
        <v>826</v>
      </c>
      <c r="E339" s="2">
        <v>3230317</v>
      </c>
      <c r="F339" s="3" t="s">
        <v>401</v>
      </c>
      <c r="G339" s="3" t="s">
        <v>402</v>
      </c>
      <c r="H339" s="2" t="s">
        <v>21</v>
      </c>
      <c r="I339" s="14">
        <f>2-0.5</f>
        <v>1.5</v>
      </c>
    </row>
    <row r="340" spans="1:9" x14ac:dyDescent="0.35">
      <c r="A340" s="2">
        <v>6</v>
      </c>
      <c r="B340" s="2">
        <v>42142523</v>
      </c>
      <c r="C340" s="2" t="s">
        <v>928</v>
      </c>
      <c r="D340" s="5" t="s">
        <v>826</v>
      </c>
      <c r="E340" s="2">
        <v>3230317</v>
      </c>
      <c r="F340" s="3" t="s">
        <v>403</v>
      </c>
      <c r="G340" s="3" t="s">
        <v>404</v>
      </c>
      <c r="H340" s="2" t="s">
        <v>21</v>
      </c>
      <c r="I340" s="14">
        <f>2-0.5</f>
        <v>1.5</v>
      </c>
    </row>
    <row r="341" spans="1:9" x14ac:dyDescent="0.35">
      <c r="A341" s="2">
        <v>7</v>
      </c>
      <c r="B341" s="2">
        <v>42142523</v>
      </c>
      <c r="C341" s="2" t="s">
        <v>928</v>
      </c>
      <c r="D341" s="5" t="s">
        <v>826</v>
      </c>
      <c r="E341" s="2">
        <v>3230317</v>
      </c>
      <c r="F341" s="3" t="s">
        <v>405</v>
      </c>
      <c r="G341" s="3" t="s">
        <v>406</v>
      </c>
      <c r="H341" s="2" t="s">
        <v>21</v>
      </c>
      <c r="I341" s="14">
        <f>2-0.5</f>
        <v>1.5</v>
      </c>
    </row>
    <row r="342" spans="1:9" x14ac:dyDescent="0.35">
      <c r="A342" s="2">
        <v>8</v>
      </c>
      <c r="B342" s="2">
        <v>42142523</v>
      </c>
      <c r="C342" s="2" t="s">
        <v>928</v>
      </c>
      <c r="D342" s="5" t="s">
        <v>826</v>
      </c>
      <c r="E342" s="2">
        <v>3230317</v>
      </c>
      <c r="F342" s="3" t="s">
        <v>407</v>
      </c>
      <c r="G342" s="3" t="s">
        <v>408</v>
      </c>
      <c r="H342" s="2" t="s">
        <v>21</v>
      </c>
      <c r="I342" s="14">
        <v>3</v>
      </c>
    </row>
    <row r="343" spans="1:9" x14ac:dyDescent="0.35">
      <c r="A343" s="2">
        <v>9</v>
      </c>
      <c r="B343" s="2">
        <v>42142523</v>
      </c>
      <c r="C343" s="2" t="s">
        <v>928</v>
      </c>
      <c r="D343" s="5" t="s">
        <v>826</v>
      </c>
      <c r="E343" s="2">
        <v>3230317</v>
      </c>
      <c r="F343" s="3" t="s">
        <v>409</v>
      </c>
      <c r="G343" s="3" t="s">
        <v>410</v>
      </c>
      <c r="H343" s="2" t="s">
        <v>21</v>
      </c>
      <c r="I343" s="14">
        <f>2-0.5</f>
        <v>1.5</v>
      </c>
    </row>
    <row r="344" spans="1:9" x14ac:dyDescent="0.35">
      <c r="A344" s="2">
        <v>10</v>
      </c>
      <c r="B344" s="2">
        <v>42142523</v>
      </c>
      <c r="C344" s="2" t="s">
        <v>928</v>
      </c>
      <c r="D344" s="5" t="s">
        <v>826</v>
      </c>
      <c r="E344" s="2">
        <v>3230317</v>
      </c>
      <c r="F344" s="3" t="s">
        <v>411</v>
      </c>
      <c r="G344" s="3" t="s">
        <v>412</v>
      </c>
      <c r="H344" s="2" t="s">
        <v>21</v>
      </c>
      <c r="I344" s="14">
        <f>2-0.5</f>
        <v>1.5</v>
      </c>
    </row>
    <row r="345" spans="1:9" x14ac:dyDescent="0.35">
      <c r="A345" s="2">
        <v>11</v>
      </c>
      <c r="B345" s="2">
        <v>42142523</v>
      </c>
      <c r="C345" s="2" t="s">
        <v>928</v>
      </c>
      <c r="D345" s="5" t="s">
        <v>826</v>
      </c>
      <c r="E345" s="2">
        <v>3230317</v>
      </c>
      <c r="F345" s="3" t="s">
        <v>413</v>
      </c>
      <c r="G345" s="3" t="s">
        <v>414</v>
      </c>
      <c r="H345" s="2" t="s">
        <v>21</v>
      </c>
      <c r="I345" s="14">
        <v>3</v>
      </c>
    </row>
    <row r="346" spans="1:9" x14ac:dyDescent="0.35">
      <c r="A346" s="2">
        <v>12</v>
      </c>
      <c r="B346" s="2">
        <v>42142523</v>
      </c>
      <c r="C346" s="2" t="s">
        <v>928</v>
      </c>
      <c r="D346" s="5" t="s">
        <v>826</v>
      </c>
      <c r="E346" s="2">
        <v>3230317</v>
      </c>
      <c r="F346" s="3" t="s">
        <v>415</v>
      </c>
      <c r="G346" s="3" t="s">
        <v>414</v>
      </c>
      <c r="H346" s="2" t="s">
        <v>21</v>
      </c>
      <c r="I346" s="14">
        <v>3</v>
      </c>
    </row>
    <row r="347" spans="1:9" x14ac:dyDescent="0.35">
      <c r="A347" s="2">
        <v>13</v>
      </c>
      <c r="B347" s="2">
        <v>42142523</v>
      </c>
      <c r="C347" s="2" t="s">
        <v>928</v>
      </c>
      <c r="D347" s="5" t="s">
        <v>826</v>
      </c>
      <c r="E347" s="2">
        <v>3230317</v>
      </c>
      <c r="F347" s="3" t="s">
        <v>416</v>
      </c>
      <c r="G347" s="3" t="s">
        <v>417</v>
      </c>
      <c r="H347" s="2" t="s">
        <v>21</v>
      </c>
      <c r="I347" s="14">
        <f>2-1</f>
        <v>1</v>
      </c>
    </row>
    <row r="348" spans="1:9" x14ac:dyDescent="0.35">
      <c r="A348" s="2">
        <v>14</v>
      </c>
      <c r="B348" s="2">
        <v>42142515</v>
      </c>
      <c r="C348" s="2" t="s">
        <v>928</v>
      </c>
      <c r="D348" s="5" t="s">
        <v>826</v>
      </c>
      <c r="E348" s="2">
        <v>3230317</v>
      </c>
      <c r="F348" s="3" t="s">
        <v>418</v>
      </c>
      <c r="G348" s="3" t="s">
        <v>419</v>
      </c>
      <c r="H348" s="2" t="s">
        <v>21</v>
      </c>
      <c r="I348" s="14">
        <f>2-0.5</f>
        <v>1.5</v>
      </c>
    </row>
    <row r="349" spans="1:9" x14ac:dyDescent="0.35">
      <c r="A349" s="2">
        <v>15</v>
      </c>
      <c r="B349" s="2">
        <v>42142515</v>
      </c>
      <c r="C349" s="2" t="s">
        <v>928</v>
      </c>
      <c r="D349" s="5" t="s">
        <v>826</v>
      </c>
      <c r="E349" s="2">
        <v>3230317</v>
      </c>
      <c r="F349" s="3" t="s">
        <v>420</v>
      </c>
      <c r="G349" s="3" t="s">
        <v>421</v>
      </c>
      <c r="H349" s="2" t="s">
        <v>21</v>
      </c>
      <c r="I349" s="14">
        <v>2</v>
      </c>
    </row>
    <row r="350" spans="1:9" x14ac:dyDescent="0.35">
      <c r="A350" s="2">
        <v>16</v>
      </c>
      <c r="B350" s="2">
        <v>42142515</v>
      </c>
      <c r="C350" s="2" t="s">
        <v>928</v>
      </c>
      <c r="D350" s="5" t="s">
        <v>826</v>
      </c>
      <c r="E350" s="2">
        <v>3230317</v>
      </c>
      <c r="F350" s="3" t="s">
        <v>422</v>
      </c>
      <c r="G350" s="3" t="s">
        <v>423</v>
      </c>
      <c r="H350" s="2" t="s">
        <v>21</v>
      </c>
      <c r="I350" s="14">
        <v>2</v>
      </c>
    </row>
    <row r="351" spans="1:9" x14ac:dyDescent="0.35">
      <c r="A351" s="2">
        <v>17</v>
      </c>
      <c r="B351" s="2">
        <v>42311505</v>
      </c>
      <c r="C351" s="2" t="s">
        <v>928</v>
      </c>
      <c r="D351" s="5" t="s">
        <v>826</v>
      </c>
      <c r="E351" s="2">
        <v>3230317</v>
      </c>
      <c r="F351" s="3" t="s">
        <v>424</v>
      </c>
      <c r="G351" s="3" t="s">
        <v>425</v>
      </c>
      <c r="H351" s="2" t="s">
        <v>21</v>
      </c>
      <c r="I351" s="14">
        <v>2</v>
      </c>
    </row>
    <row r="352" spans="1:9" x14ac:dyDescent="0.35">
      <c r="A352" s="2">
        <v>18</v>
      </c>
      <c r="B352" s="2">
        <v>42311505</v>
      </c>
      <c r="C352" s="2" t="s">
        <v>928</v>
      </c>
      <c r="D352" s="5" t="s">
        <v>826</v>
      </c>
      <c r="E352" s="2">
        <v>3230317</v>
      </c>
      <c r="F352" s="3" t="s">
        <v>426</v>
      </c>
      <c r="G352" s="3" t="s">
        <v>427</v>
      </c>
      <c r="H352" s="2" t="s">
        <v>21</v>
      </c>
      <c r="I352" s="14">
        <v>2</v>
      </c>
    </row>
    <row r="353" spans="1:9" x14ac:dyDescent="0.35">
      <c r="A353" s="2">
        <v>19</v>
      </c>
      <c r="B353" s="2">
        <v>42311505</v>
      </c>
      <c r="C353" s="2" t="s">
        <v>928</v>
      </c>
      <c r="D353" s="5" t="s">
        <v>826</v>
      </c>
      <c r="E353" s="2">
        <v>3230317</v>
      </c>
      <c r="F353" s="3" t="s">
        <v>428</v>
      </c>
      <c r="G353" s="3" t="s">
        <v>766</v>
      </c>
      <c r="H353" s="2" t="s">
        <v>237</v>
      </c>
      <c r="I353" s="14">
        <v>2</v>
      </c>
    </row>
    <row r="354" spans="1:9" x14ac:dyDescent="0.35">
      <c r="A354" s="2">
        <v>20</v>
      </c>
      <c r="B354" s="2">
        <v>42311505</v>
      </c>
      <c r="C354" s="2" t="s">
        <v>928</v>
      </c>
      <c r="D354" s="5" t="s">
        <v>826</v>
      </c>
      <c r="E354" s="2">
        <v>3230317</v>
      </c>
      <c r="F354" s="3" t="s">
        <v>429</v>
      </c>
      <c r="G354" s="3" t="s">
        <v>430</v>
      </c>
      <c r="H354" s="2" t="s">
        <v>20</v>
      </c>
      <c r="I354" s="14">
        <v>10</v>
      </c>
    </row>
    <row r="355" spans="1:9" x14ac:dyDescent="0.35">
      <c r="A355" s="2">
        <v>21</v>
      </c>
      <c r="B355" s="2">
        <v>42311505</v>
      </c>
      <c r="C355" s="2" t="s">
        <v>928</v>
      </c>
      <c r="D355" s="5" t="s">
        <v>826</v>
      </c>
      <c r="E355" s="2">
        <v>3230317</v>
      </c>
      <c r="F355" s="3" t="s">
        <v>431</v>
      </c>
      <c r="G355" s="3" t="s">
        <v>432</v>
      </c>
      <c r="H355" s="2" t="s">
        <v>20</v>
      </c>
      <c r="I355" s="14">
        <v>11</v>
      </c>
    </row>
    <row r="356" spans="1:9" x14ac:dyDescent="0.35">
      <c r="A356" s="2">
        <v>22</v>
      </c>
      <c r="B356" s="2">
        <v>42311505</v>
      </c>
      <c r="C356" s="2" t="s">
        <v>928</v>
      </c>
      <c r="D356" s="5" t="s">
        <v>826</v>
      </c>
      <c r="E356" s="2">
        <v>3230317</v>
      </c>
      <c r="F356" s="3" t="s">
        <v>433</v>
      </c>
      <c r="G356" s="3" t="s">
        <v>434</v>
      </c>
      <c r="H356" s="2" t="s">
        <v>20</v>
      </c>
      <c r="I356" s="14">
        <v>10</v>
      </c>
    </row>
    <row r="357" spans="1:9" x14ac:dyDescent="0.35">
      <c r="A357" s="2">
        <v>23</v>
      </c>
      <c r="B357" s="2">
        <v>42181501</v>
      </c>
      <c r="C357" s="2" t="s">
        <v>928</v>
      </c>
      <c r="D357" s="5" t="s">
        <v>826</v>
      </c>
      <c r="E357" s="2">
        <v>3230317</v>
      </c>
      <c r="F357" s="3" t="s">
        <v>435</v>
      </c>
      <c r="G357" s="3" t="s">
        <v>767</v>
      </c>
      <c r="H357" s="2" t="s">
        <v>116</v>
      </c>
      <c r="I357" s="14">
        <v>2</v>
      </c>
    </row>
    <row r="358" spans="1:9" x14ac:dyDescent="0.35">
      <c r="A358" s="2">
        <v>24</v>
      </c>
      <c r="B358" s="2">
        <v>42312100</v>
      </c>
      <c r="C358" s="2" t="s">
        <v>928</v>
      </c>
      <c r="D358" s="5" t="s">
        <v>826</v>
      </c>
      <c r="E358" s="2">
        <v>3230317</v>
      </c>
      <c r="F358" s="3" t="s">
        <v>436</v>
      </c>
      <c r="G358" s="3" t="s">
        <v>437</v>
      </c>
      <c r="H358" s="2" t="s">
        <v>21</v>
      </c>
      <c r="I358" s="14">
        <v>2</v>
      </c>
    </row>
    <row r="359" spans="1:9" x14ac:dyDescent="0.35">
      <c r="A359" s="2">
        <v>25</v>
      </c>
      <c r="B359" s="2">
        <v>42312100</v>
      </c>
      <c r="C359" s="2" t="s">
        <v>928</v>
      </c>
      <c r="D359" s="5" t="s">
        <v>826</v>
      </c>
      <c r="E359" s="2">
        <v>3230317</v>
      </c>
      <c r="F359" s="3" t="s">
        <v>438</v>
      </c>
      <c r="G359" s="3" t="s">
        <v>439</v>
      </c>
      <c r="H359" s="2" t="s">
        <v>21</v>
      </c>
      <c r="I359" s="14">
        <v>2</v>
      </c>
    </row>
    <row r="360" spans="1:9" x14ac:dyDescent="0.35">
      <c r="A360" s="2">
        <v>26</v>
      </c>
      <c r="B360" s="2">
        <v>42312100</v>
      </c>
      <c r="C360" s="2" t="s">
        <v>928</v>
      </c>
      <c r="D360" s="5" t="s">
        <v>826</v>
      </c>
      <c r="E360" s="2">
        <v>3230317</v>
      </c>
      <c r="F360" s="3" t="s">
        <v>440</v>
      </c>
      <c r="G360" s="3" t="s">
        <v>441</v>
      </c>
      <c r="H360" s="2" t="s">
        <v>21</v>
      </c>
      <c r="I360" s="14">
        <v>2</v>
      </c>
    </row>
    <row r="361" spans="1:9" x14ac:dyDescent="0.35">
      <c r="A361" s="2">
        <v>27</v>
      </c>
      <c r="B361" s="2">
        <v>42140000</v>
      </c>
      <c r="C361" s="2" t="s">
        <v>928</v>
      </c>
      <c r="D361" s="5" t="s">
        <v>826</v>
      </c>
      <c r="E361" s="2">
        <v>3230317</v>
      </c>
      <c r="F361" s="3" t="s">
        <v>442</v>
      </c>
      <c r="G361" s="3" t="s">
        <v>443</v>
      </c>
      <c r="H361" s="2" t="s">
        <v>20</v>
      </c>
      <c r="I361" s="14">
        <v>6</v>
      </c>
    </row>
    <row r="362" spans="1:9" x14ac:dyDescent="0.35">
      <c r="A362" s="2">
        <v>28</v>
      </c>
      <c r="B362" s="2">
        <v>42312108</v>
      </c>
      <c r="C362" s="2" t="s">
        <v>928</v>
      </c>
      <c r="D362" s="5" t="s">
        <v>826</v>
      </c>
      <c r="E362" s="2">
        <v>3230317</v>
      </c>
      <c r="F362" s="3" t="s">
        <v>444</v>
      </c>
      <c r="G362" s="3" t="s">
        <v>445</v>
      </c>
      <c r="H362" s="2" t="s">
        <v>21</v>
      </c>
      <c r="I362" s="14">
        <f>2-1</f>
        <v>1</v>
      </c>
    </row>
    <row r="363" spans="1:9" x14ac:dyDescent="0.35">
      <c r="A363" s="2">
        <v>29</v>
      </c>
      <c r="B363" s="2">
        <v>42312108</v>
      </c>
      <c r="C363" s="2" t="s">
        <v>928</v>
      </c>
      <c r="D363" s="5" t="s">
        <v>826</v>
      </c>
      <c r="E363" s="2">
        <v>3230317</v>
      </c>
      <c r="F363" s="3" t="s">
        <v>446</v>
      </c>
      <c r="G363" s="3" t="s">
        <v>447</v>
      </c>
      <c r="H363" s="2" t="s">
        <v>21</v>
      </c>
      <c r="I363" s="14">
        <f>2-1</f>
        <v>1</v>
      </c>
    </row>
    <row r="364" spans="1:9" x14ac:dyDescent="0.35">
      <c r="A364" s="2">
        <v>30</v>
      </c>
      <c r="B364" s="2">
        <v>42312108</v>
      </c>
      <c r="C364" s="2" t="s">
        <v>928</v>
      </c>
      <c r="D364" s="5" t="s">
        <v>826</v>
      </c>
      <c r="E364" s="2">
        <v>3230317</v>
      </c>
      <c r="F364" s="3" t="s">
        <v>448</v>
      </c>
      <c r="G364" s="3" t="s">
        <v>449</v>
      </c>
      <c r="H364" s="2" t="s">
        <v>21</v>
      </c>
      <c r="I364" s="14">
        <v>2</v>
      </c>
    </row>
    <row r="365" spans="1:9" x14ac:dyDescent="0.35">
      <c r="A365" s="2">
        <v>31</v>
      </c>
      <c r="B365" s="2">
        <v>24111503</v>
      </c>
      <c r="C365" s="2" t="s">
        <v>928</v>
      </c>
      <c r="D365" s="5" t="s">
        <v>826</v>
      </c>
      <c r="E365" s="2">
        <v>3230317</v>
      </c>
      <c r="F365" s="3" t="s">
        <v>450</v>
      </c>
      <c r="G365" s="3" t="s">
        <v>451</v>
      </c>
      <c r="H365" s="2" t="s">
        <v>116</v>
      </c>
      <c r="I365" s="14">
        <f>2-1</f>
        <v>1</v>
      </c>
    </row>
    <row r="366" spans="1:9" x14ac:dyDescent="0.35">
      <c r="A366" s="2">
        <v>32</v>
      </c>
      <c r="B366" s="2">
        <v>24111503</v>
      </c>
      <c r="C366" s="2" t="s">
        <v>928</v>
      </c>
      <c r="D366" s="5" t="s">
        <v>826</v>
      </c>
      <c r="E366" s="2">
        <v>3230317</v>
      </c>
      <c r="F366" s="3" t="s">
        <v>452</v>
      </c>
      <c r="G366" s="3" t="s">
        <v>453</v>
      </c>
      <c r="H366" s="2" t="s">
        <v>116</v>
      </c>
      <c r="I366" s="14">
        <f>2-1</f>
        <v>1</v>
      </c>
    </row>
    <row r="367" spans="1:9" x14ac:dyDescent="0.35">
      <c r="A367" s="2">
        <v>33</v>
      </c>
      <c r="B367" s="2">
        <v>24111503</v>
      </c>
      <c r="C367" s="2" t="s">
        <v>928</v>
      </c>
      <c r="D367" s="5" t="s">
        <v>826</v>
      </c>
      <c r="E367" s="2">
        <v>3230317</v>
      </c>
      <c r="F367" s="3" t="s">
        <v>454</v>
      </c>
      <c r="G367" s="3" t="s">
        <v>768</v>
      </c>
      <c r="H367" s="2" t="s">
        <v>116</v>
      </c>
      <c r="I367" s="14">
        <f>2-1</f>
        <v>1</v>
      </c>
    </row>
    <row r="368" spans="1:9" x14ac:dyDescent="0.35">
      <c r="A368" s="2">
        <v>34</v>
      </c>
      <c r="B368" s="2" t="s">
        <v>392</v>
      </c>
      <c r="C368" s="2" t="s">
        <v>928</v>
      </c>
      <c r="D368" s="5" t="s">
        <v>826</v>
      </c>
      <c r="E368" s="2">
        <v>3230317</v>
      </c>
      <c r="F368" s="3" t="s">
        <v>455</v>
      </c>
      <c r="G368" s="3" t="s">
        <v>602</v>
      </c>
      <c r="H368" s="2" t="s">
        <v>20</v>
      </c>
      <c r="I368" s="14">
        <v>2</v>
      </c>
    </row>
    <row r="369" spans="1:9" x14ac:dyDescent="0.35">
      <c r="A369" s="2">
        <v>35</v>
      </c>
      <c r="B369" s="2" t="s">
        <v>392</v>
      </c>
      <c r="C369" s="2" t="s">
        <v>928</v>
      </c>
      <c r="D369" s="5" t="s">
        <v>826</v>
      </c>
      <c r="E369" s="2">
        <v>3230317</v>
      </c>
      <c r="F369" s="3" t="s">
        <v>456</v>
      </c>
      <c r="G369" s="3" t="s">
        <v>457</v>
      </c>
      <c r="H369" s="2" t="s">
        <v>20</v>
      </c>
      <c r="I369" s="14">
        <v>2</v>
      </c>
    </row>
    <row r="370" spans="1:9" x14ac:dyDescent="0.35">
      <c r="A370" s="2">
        <v>36</v>
      </c>
      <c r="B370" s="2">
        <v>42142704</v>
      </c>
      <c r="C370" s="2" t="s">
        <v>928</v>
      </c>
      <c r="D370" s="5" t="s">
        <v>826</v>
      </c>
      <c r="E370" s="2">
        <v>3230317</v>
      </c>
      <c r="F370" s="3" t="s">
        <v>458</v>
      </c>
      <c r="G370" s="3" t="s">
        <v>603</v>
      </c>
      <c r="H370" s="2" t="s">
        <v>116</v>
      </c>
      <c r="I370" s="14">
        <f>2-1</f>
        <v>1</v>
      </c>
    </row>
    <row r="371" spans="1:9" x14ac:dyDescent="0.35">
      <c r="A371" s="2">
        <v>37</v>
      </c>
      <c r="B371" s="2">
        <v>42271709</v>
      </c>
      <c r="C371" s="2" t="s">
        <v>928</v>
      </c>
      <c r="D371" s="5" t="s">
        <v>826</v>
      </c>
      <c r="E371" s="2">
        <v>3230317</v>
      </c>
      <c r="F371" s="3" t="s">
        <v>459</v>
      </c>
      <c r="G371" s="3" t="s">
        <v>460</v>
      </c>
      <c r="H371" s="2" t="s">
        <v>20</v>
      </c>
      <c r="I371" s="14">
        <f>6-2</f>
        <v>4</v>
      </c>
    </row>
    <row r="372" spans="1:9" x14ac:dyDescent="0.35">
      <c r="A372" s="2">
        <v>38</v>
      </c>
      <c r="B372" s="2">
        <v>42271709</v>
      </c>
      <c r="C372" s="2" t="s">
        <v>928</v>
      </c>
      <c r="D372" s="5" t="s">
        <v>826</v>
      </c>
      <c r="E372" s="2">
        <v>3230317</v>
      </c>
      <c r="F372" s="3" t="s">
        <v>461</v>
      </c>
      <c r="G372" s="3" t="s">
        <v>460</v>
      </c>
      <c r="H372" s="2" t="s">
        <v>20</v>
      </c>
      <c r="I372" s="14">
        <v>4</v>
      </c>
    </row>
    <row r="373" spans="1:9" x14ac:dyDescent="0.35">
      <c r="A373" s="2">
        <v>39</v>
      </c>
      <c r="B373" s="2">
        <v>42271709</v>
      </c>
      <c r="C373" s="2" t="s">
        <v>928</v>
      </c>
      <c r="D373" s="5" t="s">
        <v>826</v>
      </c>
      <c r="E373" s="2">
        <v>3230317</v>
      </c>
      <c r="F373" s="3" t="s">
        <v>462</v>
      </c>
      <c r="G373" s="3" t="s">
        <v>460</v>
      </c>
      <c r="H373" s="2" t="s">
        <v>20</v>
      </c>
      <c r="I373" s="14">
        <v>4</v>
      </c>
    </row>
    <row r="374" spans="1:9" x14ac:dyDescent="0.35">
      <c r="A374" s="2">
        <v>40</v>
      </c>
      <c r="B374" s="2">
        <v>46181700</v>
      </c>
      <c r="C374" s="2" t="s">
        <v>928</v>
      </c>
      <c r="D374" s="5" t="s">
        <v>826</v>
      </c>
      <c r="E374" s="2">
        <v>3230317</v>
      </c>
      <c r="F374" s="3" t="s">
        <v>463</v>
      </c>
      <c r="G374" s="3" t="s">
        <v>464</v>
      </c>
      <c r="H374" s="2" t="s">
        <v>20</v>
      </c>
      <c r="I374" s="14">
        <v>25</v>
      </c>
    </row>
    <row r="375" spans="1:9" x14ac:dyDescent="0.35">
      <c r="A375" s="2">
        <v>41</v>
      </c>
      <c r="B375" s="2">
        <v>42221504</v>
      </c>
      <c r="C375" s="2" t="s">
        <v>928</v>
      </c>
      <c r="D375" s="5" t="s">
        <v>826</v>
      </c>
      <c r="E375" s="2">
        <v>3230317</v>
      </c>
      <c r="F375" s="3" t="s">
        <v>465</v>
      </c>
      <c r="G375" s="3" t="s">
        <v>466</v>
      </c>
      <c r="H375" s="2" t="s">
        <v>21</v>
      </c>
      <c r="I375" s="14">
        <v>2</v>
      </c>
    </row>
    <row r="376" spans="1:9" x14ac:dyDescent="0.35">
      <c r="A376" s="2">
        <v>42</v>
      </c>
      <c r="B376" s="2">
        <v>42221504</v>
      </c>
      <c r="C376" s="2" t="s">
        <v>928</v>
      </c>
      <c r="D376" s="5" t="s">
        <v>826</v>
      </c>
      <c r="E376" s="2">
        <v>3230317</v>
      </c>
      <c r="F376" s="3" t="s">
        <v>467</v>
      </c>
      <c r="G376" s="3" t="s">
        <v>604</v>
      </c>
      <c r="H376" s="2" t="s">
        <v>21</v>
      </c>
      <c r="I376" s="14">
        <v>2</v>
      </c>
    </row>
    <row r="377" spans="1:9" x14ac:dyDescent="0.35">
      <c r="A377" s="2">
        <v>43</v>
      </c>
      <c r="B377" s="2">
        <v>42221504</v>
      </c>
      <c r="C377" s="2" t="s">
        <v>928</v>
      </c>
      <c r="D377" s="5" t="s">
        <v>826</v>
      </c>
      <c r="E377" s="2">
        <v>3230317</v>
      </c>
      <c r="F377" s="3" t="s">
        <v>468</v>
      </c>
      <c r="G377" s="3" t="s">
        <v>604</v>
      </c>
      <c r="H377" s="2" t="s">
        <v>21</v>
      </c>
      <c r="I377" s="14">
        <v>2</v>
      </c>
    </row>
    <row r="378" spans="1:9" x14ac:dyDescent="0.35">
      <c r="A378" s="2">
        <v>44</v>
      </c>
      <c r="B378" s="2">
        <v>42221504</v>
      </c>
      <c r="C378" s="2" t="s">
        <v>928</v>
      </c>
      <c r="D378" s="5" t="s">
        <v>826</v>
      </c>
      <c r="E378" s="2">
        <v>3230317</v>
      </c>
      <c r="F378" s="3" t="s">
        <v>469</v>
      </c>
      <c r="G378" s="3" t="s">
        <v>604</v>
      </c>
      <c r="H378" s="2" t="s">
        <v>21</v>
      </c>
      <c r="I378" s="14">
        <v>2</v>
      </c>
    </row>
    <row r="379" spans="1:9" x14ac:dyDescent="0.35">
      <c r="A379" s="2">
        <v>45</v>
      </c>
      <c r="B379" s="2">
        <v>42221504</v>
      </c>
      <c r="C379" s="2" t="s">
        <v>928</v>
      </c>
      <c r="D379" s="5" t="s">
        <v>826</v>
      </c>
      <c r="E379" s="2">
        <v>3230317</v>
      </c>
      <c r="F379" s="3" t="s">
        <v>470</v>
      </c>
      <c r="G379" s="3" t="s">
        <v>605</v>
      </c>
      <c r="H379" s="2" t="s">
        <v>21</v>
      </c>
      <c r="I379" s="14">
        <v>2</v>
      </c>
    </row>
    <row r="380" spans="1:9" x14ac:dyDescent="0.35">
      <c r="A380" s="2">
        <v>46</v>
      </c>
      <c r="B380" s="2">
        <v>42221616</v>
      </c>
      <c r="C380" s="2" t="s">
        <v>928</v>
      </c>
      <c r="D380" s="5" t="s">
        <v>826</v>
      </c>
      <c r="E380" s="2">
        <v>3230317</v>
      </c>
      <c r="F380" s="3" t="s">
        <v>471</v>
      </c>
      <c r="G380" s="3" t="s">
        <v>472</v>
      </c>
      <c r="H380" s="2" t="s">
        <v>20</v>
      </c>
      <c r="I380" s="14">
        <v>2</v>
      </c>
    </row>
    <row r="381" spans="1:9" x14ac:dyDescent="0.35">
      <c r="A381" s="2">
        <v>47</v>
      </c>
      <c r="B381" s="2">
        <v>42221616</v>
      </c>
      <c r="C381" s="2" t="s">
        <v>928</v>
      </c>
      <c r="D381" s="5" t="s">
        <v>826</v>
      </c>
      <c r="E381" s="2">
        <v>3230317</v>
      </c>
      <c r="F381" s="3" t="s">
        <v>473</v>
      </c>
      <c r="G381" s="3" t="s">
        <v>472</v>
      </c>
      <c r="H381" s="2" t="s">
        <v>20</v>
      </c>
      <c r="I381" s="14">
        <v>2</v>
      </c>
    </row>
    <row r="382" spans="1:9" x14ac:dyDescent="0.35">
      <c r="A382" s="2">
        <v>48</v>
      </c>
      <c r="B382" s="2">
        <v>42142710</v>
      </c>
      <c r="C382" s="2" t="s">
        <v>928</v>
      </c>
      <c r="D382" s="5" t="s">
        <v>826</v>
      </c>
      <c r="E382" s="2">
        <v>3230317</v>
      </c>
      <c r="F382" s="3" t="s">
        <v>474</v>
      </c>
      <c r="G382" s="3" t="s">
        <v>475</v>
      </c>
      <c r="H382" s="2" t="s">
        <v>20</v>
      </c>
      <c r="I382" s="14">
        <f>6-5</f>
        <v>1</v>
      </c>
    </row>
    <row r="383" spans="1:9" x14ac:dyDescent="0.35">
      <c r="A383" s="2">
        <v>49</v>
      </c>
      <c r="B383" s="2">
        <v>42142710</v>
      </c>
      <c r="C383" s="2" t="s">
        <v>928</v>
      </c>
      <c r="D383" s="5" t="s">
        <v>826</v>
      </c>
      <c r="E383" s="2">
        <v>3230317</v>
      </c>
      <c r="F383" s="3" t="s">
        <v>476</v>
      </c>
      <c r="G383" s="3" t="s">
        <v>477</v>
      </c>
      <c r="H383" s="2" t="s">
        <v>20</v>
      </c>
      <c r="I383" s="14">
        <v>6</v>
      </c>
    </row>
    <row r="384" spans="1:9" x14ac:dyDescent="0.35">
      <c r="A384" s="2">
        <v>50</v>
      </c>
      <c r="B384" s="2">
        <v>42142710</v>
      </c>
      <c r="C384" s="2" t="s">
        <v>928</v>
      </c>
      <c r="D384" s="5" t="s">
        <v>826</v>
      </c>
      <c r="E384" s="2">
        <v>3230317</v>
      </c>
      <c r="F384" s="3" t="s">
        <v>478</v>
      </c>
      <c r="G384" s="3" t="s">
        <v>479</v>
      </c>
      <c r="H384" s="2" t="s">
        <v>20</v>
      </c>
      <c r="I384" s="14">
        <f>6-5</f>
        <v>1</v>
      </c>
    </row>
    <row r="385" spans="1:9" x14ac:dyDescent="0.35">
      <c r="A385" s="2">
        <v>51</v>
      </c>
      <c r="B385" s="2">
        <v>42142710</v>
      </c>
      <c r="C385" s="2" t="s">
        <v>928</v>
      </c>
      <c r="D385" s="5" t="s">
        <v>826</v>
      </c>
      <c r="E385" s="2">
        <v>3230317</v>
      </c>
      <c r="F385" s="3" t="s">
        <v>480</v>
      </c>
      <c r="G385" s="3" t="s">
        <v>481</v>
      </c>
      <c r="H385" s="2" t="s">
        <v>20</v>
      </c>
      <c r="I385" s="14">
        <f>6-5</f>
        <v>1</v>
      </c>
    </row>
    <row r="386" spans="1:9" x14ac:dyDescent="0.35">
      <c r="A386" s="2">
        <v>52</v>
      </c>
      <c r="B386" s="2">
        <v>42142710</v>
      </c>
      <c r="C386" s="2" t="s">
        <v>928</v>
      </c>
      <c r="D386" s="5" t="s">
        <v>826</v>
      </c>
      <c r="E386" s="2">
        <v>3230317</v>
      </c>
      <c r="F386" s="3" t="s">
        <v>482</v>
      </c>
      <c r="G386" s="3" t="s">
        <v>483</v>
      </c>
      <c r="H386" s="2" t="s">
        <v>20</v>
      </c>
      <c r="I386" s="14">
        <f>6-5</f>
        <v>1</v>
      </c>
    </row>
    <row r="387" spans="1:9" x14ac:dyDescent="0.35">
      <c r="A387" s="2">
        <v>53</v>
      </c>
      <c r="B387" s="2">
        <v>42142710</v>
      </c>
      <c r="C387" s="2" t="s">
        <v>928</v>
      </c>
      <c r="D387" s="5" t="s">
        <v>826</v>
      </c>
      <c r="E387" s="2">
        <v>3230317</v>
      </c>
      <c r="F387" s="3" t="s">
        <v>484</v>
      </c>
      <c r="G387" s="3" t="s">
        <v>485</v>
      </c>
      <c r="H387" s="2" t="s">
        <v>20</v>
      </c>
      <c r="I387" s="14">
        <f>6-5</f>
        <v>1</v>
      </c>
    </row>
    <row r="388" spans="1:9" x14ac:dyDescent="0.35">
      <c r="A388" s="2">
        <v>54</v>
      </c>
      <c r="B388" s="2">
        <v>42142710</v>
      </c>
      <c r="C388" s="2" t="s">
        <v>928</v>
      </c>
      <c r="D388" s="5" t="s">
        <v>826</v>
      </c>
      <c r="E388" s="2">
        <v>3230317</v>
      </c>
      <c r="F388" s="3" t="s">
        <v>486</v>
      </c>
      <c r="G388" s="3" t="s">
        <v>487</v>
      </c>
      <c r="H388" s="2" t="s">
        <v>20</v>
      </c>
      <c r="I388" s="14">
        <f t="shared" ref="I388:I391" si="0">6-5</f>
        <v>1</v>
      </c>
    </row>
    <row r="389" spans="1:9" x14ac:dyDescent="0.35">
      <c r="A389" s="2">
        <v>55</v>
      </c>
      <c r="B389" s="2">
        <v>42142710</v>
      </c>
      <c r="C389" s="2" t="s">
        <v>928</v>
      </c>
      <c r="D389" s="5" t="s">
        <v>826</v>
      </c>
      <c r="E389" s="2">
        <v>3230317</v>
      </c>
      <c r="F389" s="3" t="s">
        <v>770</v>
      </c>
      <c r="G389" s="3" t="s">
        <v>488</v>
      </c>
      <c r="H389" s="2" t="s">
        <v>20</v>
      </c>
      <c r="I389" s="14">
        <f t="shared" si="0"/>
        <v>1</v>
      </c>
    </row>
    <row r="390" spans="1:9" x14ac:dyDescent="0.35">
      <c r="A390" s="2">
        <v>56</v>
      </c>
      <c r="B390" s="2">
        <v>42142710</v>
      </c>
      <c r="C390" s="2" t="s">
        <v>928</v>
      </c>
      <c r="D390" s="5" t="s">
        <v>826</v>
      </c>
      <c r="E390" s="2">
        <v>3230317</v>
      </c>
      <c r="F390" s="3" t="s">
        <v>489</v>
      </c>
      <c r="G390" s="3" t="s">
        <v>490</v>
      </c>
      <c r="H390" s="2" t="s">
        <v>20</v>
      </c>
      <c r="I390" s="14">
        <f t="shared" si="0"/>
        <v>1</v>
      </c>
    </row>
    <row r="391" spans="1:9" x14ac:dyDescent="0.35">
      <c r="A391" s="2">
        <v>57</v>
      </c>
      <c r="B391" s="2">
        <v>42142710</v>
      </c>
      <c r="C391" s="2" t="s">
        <v>928</v>
      </c>
      <c r="D391" s="5" t="s">
        <v>826</v>
      </c>
      <c r="E391" s="2">
        <v>3230317</v>
      </c>
      <c r="F391" s="3" t="s">
        <v>769</v>
      </c>
      <c r="G391" s="3" t="s">
        <v>491</v>
      </c>
      <c r="H391" s="2" t="s">
        <v>20</v>
      </c>
      <c r="I391" s="14">
        <f t="shared" si="0"/>
        <v>1</v>
      </c>
    </row>
    <row r="392" spans="1:9" x14ac:dyDescent="0.35">
      <c r="A392" s="2">
        <v>58</v>
      </c>
      <c r="B392" s="2">
        <v>42142702</v>
      </c>
      <c r="C392" s="2" t="s">
        <v>928</v>
      </c>
      <c r="D392" s="5" t="s">
        <v>826</v>
      </c>
      <c r="E392" s="2">
        <v>3230317</v>
      </c>
      <c r="F392" s="3" t="s">
        <v>492</v>
      </c>
      <c r="G392" s="3" t="s">
        <v>493</v>
      </c>
      <c r="H392" s="2" t="s">
        <v>20</v>
      </c>
      <c r="I392" s="14">
        <v>5</v>
      </c>
    </row>
    <row r="393" spans="1:9" x14ac:dyDescent="0.35">
      <c r="A393" s="2">
        <v>59</v>
      </c>
      <c r="B393" s="2">
        <v>42142702</v>
      </c>
      <c r="C393" s="2" t="s">
        <v>928</v>
      </c>
      <c r="D393" s="5" t="s">
        <v>826</v>
      </c>
      <c r="E393" s="2">
        <v>3230317</v>
      </c>
      <c r="F393" s="3" t="s">
        <v>494</v>
      </c>
      <c r="G393" s="3" t="s">
        <v>495</v>
      </c>
      <c r="H393" s="2" t="s">
        <v>20</v>
      </c>
      <c r="I393" s="14">
        <v>10</v>
      </c>
    </row>
    <row r="394" spans="1:9" x14ac:dyDescent="0.35">
      <c r="A394" s="2">
        <v>60</v>
      </c>
      <c r="B394" s="2">
        <v>42142702</v>
      </c>
      <c r="C394" s="2" t="s">
        <v>928</v>
      </c>
      <c r="D394" s="5" t="s">
        <v>826</v>
      </c>
      <c r="E394" s="2">
        <v>3230317</v>
      </c>
      <c r="F394" s="3" t="s">
        <v>496</v>
      </c>
      <c r="G394" s="3" t="s">
        <v>497</v>
      </c>
      <c r="H394" s="2" t="s">
        <v>20</v>
      </c>
      <c r="I394" s="14">
        <v>4</v>
      </c>
    </row>
    <row r="395" spans="1:9" x14ac:dyDescent="0.35">
      <c r="A395" s="2">
        <v>61</v>
      </c>
      <c r="B395" s="2">
        <v>42142702</v>
      </c>
      <c r="C395" s="2" t="s">
        <v>928</v>
      </c>
      <c r="D395" s="5" t="s">
        <v>826</v>
      </c>
      <c r="E395" s="2">
        <v>3230317</v>
      </c>
      <c r="F395" s="3" t="s">
        <v>498</v>
      </c>
      <c r="G395" s="3" t="s">
        <v>499</v>
      </c>
      <c r="H395" s="2" t="s">
        <v>20</v>
      </c>
      <c r="I395" s="14">
        <v>4</v>
      </c>
    </row>
    <row r="396" spans="1:9" x14ac:dyDescent="0.35">
      <c r="A396" s="2">
        <v>62</v>
      </c>
      <c r="B396" s="2">
        <v>42142702</v>
      </c>
      <c r="C396" s="2" t="s">
        <v>928</v>
      </c>
      <c r="D396" s="5" t="s">
        <v>826</v>
      </c>
      <c r="E396" s="2">
        <v>3230317</v>
      </c>
      <c r="F396" s="3" t="s">
        <v>500</v>
      </c>
      <c r="G396" s="3" t="s">
        <v>501</v>
      </c>
      <c r="H396" s="2" t="s">
        <v>20</v>
      </c>
      <c r="I396" s="14">
        <v>4</v>
      </c>
    </row>
    <row r="397" spans="1:9" x14ac:dyDescent="0.35">
      <c r="A397" s="2">
        <v>63</v>
      </c>
      <c r="B397" s="2">
        <v>42142702</v>
      </c>
      <c r="C397" s="2" t="s">
        <v>928</v>
      </c>
      <c r="D397" s="5" t="s">
        <v>826</v>
      </c>
      <c r="E397" s="2">
        <v>3230317</v>
      </c>
      <c r="F397" s="3" t="s">
        <v>502</v>
      </c>
      <c r="G397" s="3" t="s">
        <v>503</v>
      </c>
      <c r="H397" s="2" t="s">
        <v>20</v>
      </c>
      <c r="I397" s="14">
        <v>4</v>
      </c>
    </row>
    <row r="398" spans="1:9" x14ac:dyDescent="0.35">
      <c r="A398" s="2">
        <v>64</v>
      </c>
      <c r="B398" s="2">
        <v>42221600</v>
      </c>
      <c r="C398" s="2" t="s">
        <v>928</v>
      </c>
      <c r="D398" s="5" t="s">
        <v>826</v>
      </c>
      <c r="E398" s="2">
        <v>3230317</v>
      </c>
      <c r="F398" s="3" t="s">
        <v>504</v>
      </c>
      <c r="G398" s="3" t="s">
        <v>505</v>
      </c>
      <c r="H398" s="2" t="s">
        <v>20</v>
      </c>
      <c r="I398" s="14">
        <v>6</v>
      </c>
    </row>
    <row r="399" spans="1:9" x14ac:dyDescent="0.35">
      <c r="A399" s="2">
        <v>65</v>
      </c>
      <c r="B399" s="2">
        <v>42221600</v>
      </c>
      <c r="C399" s="2" t="s">
        <v>928</v>
      </c>
      <c r="D399" s="5" t="s">
        <v>826</v>
      </c>
      <c r="E399" s="2">
        <v>3230317</v>
      </c>
      <c r="F399" s="3" t="s">
        <v>506</v>
      </c>
      <c r="G399" s="3" t="s">
        <v>505</v>
      </c>
      <c r="H399" s="2" t="s">
        <v>20</v>
      </c>
      <c r="I399" s="14">
        <v>6</v>
      </c>
    </row>
    <row r="400" spans="1:9" x14ac:dyDescent="0.35">
      <c r="A400" s="2">
        <v>66</v>
      </c>
      <c r="B400" s="2">
        <v>42221600</v>
      </c>
      <c r="C400" s="2" t="s">
        <v>928</v>
      </c>
      <c r="D400" s="5" t="s">
        <v>826</v>
      </c>
      <c r="E400" s="2">
        <v>3230317</v>
      </c>
      <c r="F400" s="3" t="s">
        <v>507</v>
      </c>
      <c r="G400" s="3" t="s">
        <v>505</v>
      </c>
      <c r="H400" s="2" t="s">
        <v>20</v>
      </c>
      <c r="I400" s="14">
        <v>6</v>
      </c>
    </row>
    <row r="401" spans="1:9" x14ac:dyDescent="0.35">
      <c r="A401" s="2">
        <v>67</v>
      </c>
      <c r="B401" s="2">
        <v>42222300</v>
      </c>
      <c r="C401" s="2" t="s">
        <v>928</v>
      </c>
      <c r="D401" s="5" t="s">
        <v>826</v>
      </c>
      <c r="E401" s="2">
        <v>3230317</v>
      </c>
      <c r="F401" s="3" t="s">
        <v>508</v>
      </c>
      <c r="G401" s="3" t="s">
        <v>509</v>
      </c>
      <c r="H401" s="2" t="s">
        <v>20</v>
      </c>
      <c r="I401" s="14">
        <v>4</v>
      </c>
    </row>
    <row r="402" spans="1:9" x14ac:dyDescent="0.35">
      <c r="A402" s="2">
        <v>68</v>
      </c>
      <c r="B402" s="2">
        <v>42271708</v>
      </c>
      <c r="C402" s="2" t="s">
        <v>928</v>
      </c>
      <c r="D402" s="5" t="s">
        <v>826</v>
      </c>
      <c r="E402" s="2">
        <v>3230317</v>
      </c>
      <c r="F402" s="3" t="s">
        <v>510</v>
      </c>
      <c r="G402" s="3" t="s">
        <v>511</v>
      </c>
      <c r="H402" s="2" t="s">
        <v>20</v>
      </c>
      <c r="I402" s="14">
        <v>4</v>
      </c>
    </row>
    <row r="403" spans="1:9" x14ac:dyDescent="0.35">
      <c r="A403" s="2">
        <v>69</v>
      </c>
      <c r="B403" s="2">
        <v>42271708</v>
      </c>
      <c r="C403" s="2" t="s">
        <v>928</v>
      </c>
      <c r="D403" s="5" t="s">
        <v>826</v>
      </c>
      <c r="E403" s="2">
        <v>3230317</v>
      </c>
      <c r="F403" s="3" t="s">
        <v>512</v>
      </c>
      <c r="G403" s="3" t="s">
        <v>511</v>
      </c>
      <c r="H403" s="2" t="s">
        <v>20</v>
      </c>
      <c r="I403" s="14">
        <v>4</v>
      </c>
    </row>
    <row r="404" spans="1:9" x14ac:dyDescent="0.35">
      <c r="A404" s="2">
        <v>70</v>
      </c>
      <c r="B404" s="2">
        <v>42311503</v>
      </c>
      <c r="C404" s="2" t="s">
        <v>928</v>
      </c>
      <c r="D404" s="5" t="s">
        <v>826</v>
      </c>
      <c r="E404" s="2">
        <v>3230317</v>
      </c>
      <c r="F404" s="3" t="s">
        <v>513</v>
      </c>
      <c r="G404" s="3" t="s">
        <v>771</v>
      </c>
      <c r="H404" s="2" t="s">
        <v>116</v>
      </c>
      <c r="I404" s="14">
        <f>2-1</f>
        <v>1</v>
      </c>
    </row>
    <row r="405" spans="1:9" x14ac:dyDescent="0.35">
      <c r="A405" s="2">
        <v>71</v>
      </c>
      <c r="B405" s="2">
        <v>42311503</v>
      </c>
      <c r="C405" s="2" t="s">
        <v>928</v>
      </c>
      <c r="D405" s="5" t="s">
        <v>826</v>
      </c>
      <c r="E405" s="2">
        <v>3230317</v>
      </c>
      <c r="F405" s="3" t="s">
        <v>514</v>
      </c>
      <c r="G405" s="3" t="s">
        <v>515</v>
      </c>
      <c r="H405" s="2" t="s">
        <v>21</v>
      </c>
      <c r="I405" s="14">
        <v>2</v>
      </c>
    </row>
    <row r="406" spans="1:9" x14ac:dyDescent="0.35">
      <c r="A406" s="2">
        <v>72</v>
      </c>
      <c r="B406" s="2">
        <v>42311503</v>
      </c>
      <c r="C406" s="2" t="s">
        <v>928</v>
      </c>
      <c r="D406" s="5" t="s">
        <v>826</v>
      </c>
      <c r="E406" s="2">
        <v>3230317</v>
      </c>
      <c r="F406" s="3" t="s">
        <v>516</v>
      </c>
      <c r="G406" s="3" t="s">
        <v>517</v>
      </c>
      <c r="H406" s="2" t="s">
        <v>21</v>
      </c>
      <c r="I406" s="14">
        <v>2</v>
      </c>
    </row>
    <row r="407" spans="1:9" x14ac:dyDescent="0.35">
      <c r="A407" s="2">
        <v>73</v>
      </c>
      <c r="B407" s="2">
        <v>42311503</v>
      </c>
      <c r="C407" s="2" t="s">
        <v>928</v>
      </c>
      <c r="D407" s="5" t="s">
        <v>826</v>
      </c>
      <c r="E407" s="2">
        <v>3230317</v>
      </c>
      <c r="F407" s="3" t="s">
        <v>518</v>
      </c>
      <c r="G407" s="3" t="s">
        <v>519</v>
      </c>
      <c r="H407" s="2" t="s">
        <v>21</v>
      </c>
      <c r="I407" s="14">
        <v>2</v>
      </c>
    </row>
    <row r="408" spans="1:9" x14ac:dyDescent="0.35">
      <c r="A408" s="2">
        <v>74</v>
      </c>
      <c r="B408" s="2">
        <v>42142704</v>
      </c>
      <c r="C408" s="2" t="s">
        <v>928</v>
      </c>
      <c r="D408" s="5" t="s">
        <v>826</v>
      </c>
      <c r="E408" s="2">
        <v>3230317</v>
      </c>
      <c r="F408" s="3" t="s">
        <v>520</v>
      </c>
      <c r="G408" s="3" t="s">
        <v>772</v>
      </c>
      <c r="H408" s="2" t="s">
        <v>116</v>
      </c>
      <c r="I408" s="14">
        <v>2</v>
      </c>
    </row>
    <row r="409" spans="1:9" x14ac:dyDescent="0.35">
      <c r="A409" s="2">
        <v>75</v>
      </c>
      <c r="B409" s="2">
        <v>41104112</v>
      </c>
      <c r="C409" s="2" t="s">
        <v>928</v>
      </c>
      <c r="D409" s="5" t="s">
        <v>826</v>
      </c>
      <c r="E409" s="2">
        <v>3230317</v>
      </c>
      <c r="F409" s="3" t="s">
        <v>606</v>
      </c>
      <c r="G409" s="3" t="s">
        <v>607</v>
      </c>
      <c r="H409" s="2" t="s">
        <v>116</v>
      </c>
      <c r="I409" s="14">
        <v>4</v>
      </c>
    </row>
    <row r="410" spans="1:9" x14ac:dyDescent="0.35">
      <c r="A410" s="2">
        <v>76</v>
      </c>
      <c r="B410" s="2">
        <v>42132105</v>
      </c>
      <c r="C410" s="2" t="s">
        <v>928</v>
      </c>
      <c r="D410" s="5" t="s">
        <v>826</v>
      </c>
      <c r="E410" s="2">
        <v>3230317</v>
      </c>
      <c r="F410" s="3" t="s">
        <v>521</v>
      </c>
      <c r="G410" s="3" t="s">
        <v>773</v>
      </c>
      <c r="H410" s="2" t="s">
        <v>20</v>
      </c>
      <c r="I410" s="14">
        <f>10-5</f>
        <v>5</v>
      </c>
    </row>
    <row r="411" spans="1:9" x14ac:dyDescent="0.35">
      <c r="A411" s="2">
        <v>77</v>
      </c>
      <c r="B411" s="2">
        <v>42312301</v>
      </c>
      <c r="C411" s="2" t="s">
        <v>928</v>
      </c>
      <c r="D411" s="5" t="s">
        <v>826</v>
      </c>
      <c r="E411" s="2">
        <v>3230317</v>
      </c>
      <c r="F411" s="3" t="s">
        <v>522</v>
      </c>
      <c r="G411" s="3" t="s">
        <v>774</v>
      </c>
      <c r="H411" s="2" t="s">
        <v>21</v>
      </c>
      <c r="I411" s="14">
        <v>5</v>
      </c>
    </row>
    <row r="412" spans="1:9" x14ac:dyDescent="0.35">
      <c r="A412" s="2">
        <v>78</v>
      </c>
      <c r="B412" s="2">
        <v>42312301</v>
      </c>
      <c r="C412" s="2" t="s">
        <v>928</v>
      </c>
      <c r="D412" s="5" t="s">
        <v>826</v>
      </c>
      <c r="E412" s="2">
        <v>3230317</v>
      </c>
      <c r="F412" s="3" t="s">
        <v>777</v>
      </c>
      <c r="G412" s="3" t="s">
        <v>775</v>
      </c>
      <c r="H412" s="2" t="s">
        <v>20</v>
      </c>
      <c r="I412" s="14">
        <v>2</v>
      </c>
    </row>
    <row r="413" spans="1:9" x14ac:dyDescent="0.35">
      <c r="A413" s="2">
        <v>79</v>
      </c>
      <c r="B413" s="2">
        <v>42312301</v>
      </c>
      <c r="C413" s="2" t="s">
        <v>928</v>
      </c>
      <c r="D413" s="5" t="s">
        <v>826</v>
      </c>
      <c r="E413" s="2">
        <v>3230317</v>
      </c>
      <c r="F413" s="3" t="s">
        <v>776</v>
      </c>
      <c r="G413" s="3" t="s">
        <v>778</v>
      </c>
      <c r="H413" s="2" t="s">
        <v>20</v>
      </c>
      <c r="I413" s="14">
        <v>2</v>
      </c>
    </row>
    <row r="414" spans="1:9" x14ac:dyDescent="0.35">
      <c r="A414" s="2">
        <v>80</v>
      </c>
      <c r="B414" s="2">
        <v>42181500</v>
      </c>
      <c r="C414" s="2" t="s">
        <v>928</v>
      </c>
      <c r="D414" s="5" t="s">
        <v>826</v>
      </c>
      <c r="E414" s="2">
        <v>3230317</v>
      </c>
      <c r="F414" s="3" t="s">
        <v>523</v>
      </c>
      <c r="G414" s="3" t="s">
        <v>779</v>
      </c>
      <c r="H414" s="2" t="s">
        <v>20</v>
      </c>
      <c r="I414" s="14">
        <v>10</v>
      </c>
    </row>
    <row r="415" spans="1:9" x14ac:dyDescent="0.35">
      <c r="A415" s="2">
        <v>81</v>
      </c>
      <c r="B415" s="2">
        <v>42281603</v>
      </c>
      <c r="C415" s="2" t="s">
        <v>928</v>
      </c>
      <c r="D415" s="5" t="s">
        <v>826</v>
      </c>
      <c r="E415" s="2">
        <v>3230317</v>
      </c>
      <c r="F415" s="3" t="s">
        <v>524</v>
      </c>
      <c r="G415" s="3" t="s">
        <v>780</v>
      </c>
      <c r="H415" s="2" t="s">
        <v>183</v>
      </c>
      <c r="I415" s="14">
        <v>2</v>
      </c>
    </row>
    <row r="416" spans="1:9" x14ac:dyDescent="0.35">
      <c r="A416" s="2">
        <v>82</v>
      </c>
      <c r="B416" s="2">
        <v>42142531</v>
      </c>
      <c r="C416" s="2" t="s">
        <v>928</v>
      </c>
      <c r="D416" s="5" t="s">
        <v>826</v>
      </c>
      <c r="E416" s="2">
        <v>3230317</v>
      </c>
      <c r="F416" s="3" t="s">
        <v>525</v>
      </c>
      <c r="G416" s="3" t="s">
        <v>526</v>
      </c>
      <c r="H416" s="2" t="s">
        <v>20</v>
      </c>
      <c r="I416" s="14">
        <v>6</v>
      </c>
    </row>
    <row r="417" spans="1:9" x14ac:dyDescent="0.35">
      <c r="A417" s="2">
        <v>83</v>
      </c>
      <c r="B417" s="2">
        <v>42142531</v>
      </c>
      <c r="C417" s="2" t="s">
        <v>928</v>
      </c>
      <c r="D417" s="5" t="s">
        <v>826</v>
      </c>
      <c r="E417" s="2">
        <v>3230317</v>
      </c>
      <c r="F417" s="3" t="s">
        <v>527</v>
      </c>
      <c r="G417" s="3" t="s">
        <v>526</v>
      </c>
      <c r="H417" s="2" t="s">
        <v>20</v>
      </c>
      <c r="I417" s="14">
        <v>6</v>
      </c>
    </row>
    <row r="418" spans="1:9" x14ac:dyDescent="0.35">
      <c r="A418" s="2">
        <v>84</v>
      </c>
      <c r="B418" s="2">
        <v>42142531</v>
      </c>
      <c r="C418" s="2" t="s">
        <v>928</v>
      </c>
      <c r="D418" s="5" t="s">
        <v>826</v>
      </c>
      <c r="E418" s="2">
        <v>3230317</v>
      </c>
      <c r="F418" s="3" t="s">
        <v>528</v>
      </c>
      <c r="G418" s="3" t="s">
        <v>526</v>
      </c>
      <c r="H418" s="2" t="s">
        <v>20</v>
      </c>
      <c r="I418" s="14">
        <v>6</v>
      </c>
    </row>
    <row r="419" spans="1:9" x14ac:dyDescent="0.35">
      <c r="A419" s="2">
        <v>85</v>
      </c>
      <c r="B419" s="2">
        <v>42271801</v>
      </c>
      <c r="C419" s="2" t="s">
        <v>928</v>
      </c>
      <c r="D419" s="5" t="s">
        <v>826</v>
      </c>
      <c r="E419" s="2">
        <v>3230317</v>
      </c>
      <c r="F419" s="3" t="s">
        <v>529</v>
      </c>
      <c r="G419" s="3" t="s">
        <v>530</v>
      </c>
      <c r="H419" s="2" t="s">
        <v>20</v>
      </c>
      <c r="I419" s="14">
        <v>2</v>
      </c>
    </row>
    <row r="420" spans="1:9" x14ac:dyDescent="0.35">
      <c r="A420" s="2">
        <v>86</v>
      </c>
      <c r="B420" s="2">
        <v>42271801</v>
      </c>
      <c r="C420" s="2" t="s">
        <v>928</v>
      </c>
      <c r="D420" s="5" t="s">
        <v>826</v>
      </c>
      <c r="E420" s="2">
        <v>3230317</v>
      </c>
      <c r="F420" s="3" t="s">
        <v>531</v>
      </c>
      <c r="G420" s="3" t="s">
        <v>530</v>
      </c>
      <c r="H420" s="2" t="s">
        <v>20</v>
      </c>
      <c r="I420" s="14">
        <v>2</v>
      </c>
    </row>
    <row r="421" spans="1:9" x14ac:dyDescent="0.35">
      <c r="A421" s="2">
        <v>87</v>
      </c>
      <c r="B421" s="2">
        <v>42271801</v>
      </c>
      <c r="C421" s="2" t="s">
        <v>928</v>
      </c>
      <c r="D421" s="5" t="s">
        <v>826</v>
      </c>
      <c r="E421" s="2">
        <v>3230317</v>
      </c>
      <c r="F421" s="3" t="s">
        <v>532</v>
      </c>
      <c r="G421" s="3" t="s">
        <v>530</v>
      </c>
      <c r="H421" s="2" t="s">
        <v>20</v>
      </c>
      <c r="I421" s="14">
        <v>2</v>
      </c>
    </row>
    <row r="422" spans="1:9" x14ac:dyDescent="0.35">
      <c r="A422" s="2">
        <v>88</v>
      </c>
      <c r="B422" s="2">
        <v>42271602</v>
      </c>
      <c r="C422" s="2" t="s">
        <v>928</v>
      </c>
      <c r="D422" s="5" t="s">
        <v>826</v>
      </c>
      <c r="E422" s="2">
        <v>3230317</v>
      </c>
      <c r="F422" s="3" t="s">
        <v>533</v>
      </c>
      <c r="G422" s="3" t="s">
        <v>534</v>
      </c>
      <c r="H422" s="2" t="s">
        <v>20</v>
      </c>
      <c r="I422" s="14">
        <v>2</v>
      </c>
    </row>
    <row r="423" spans="1:9" x14ac:dyDescent="0.35">
      <c r="A423" s="2">
        <v>89</v>
      </c>
      <c r="B423" s="2">
        <v>42271803</v>
      </c>
      <c r="C423" s="2" t="s">
        <v>928</v>
      </c>
      <c r="D423" s="5" t="s">
        <v>826</v>
      </c>
      <c r="E423" s="2">
        <v>3230317</v>
      </c>
      <c r="F423" s="3" t="s">
        <v>535</v>
      </c>
      <c r="G423" s="3" t="s">
        <v>536</v>
      </c>
      <c r="H423" s="2" t="s">
        <v>20</v>
      </c>
      <c r="I423" s="14">
        <v>2</v>
      </c>
    </row>
    <row r="424" spans="1:9" x14ac:dyDescent="0.35">
      <c r="A424" s="2">
        <v>90</v>
      </c>
      <c r="B424" s="2">
        <v>42271803</v>
      </c>
      <c r="C424" s="2" t="s">
        <v>928</v>
      </c>
      <c r="D424" s="5" t="s">
        <v>826</v>
      </c>
      <c r="E424" s="2">
        <v>3230317</v>
      </c>
      <c r="F424" s="3" t="s">
        <v>537</v>
      </c>
      <c r="G424" s="3" t="s">
        <v>538</v>
      </c>
      <c r="H424" s="2" t="s">
        <v>20</v>
      </c>
      <c r="I424" s="14">
        <v>2</v>
      </c>
    </row>
    <row r="425" spans="1:9" x14ac:dyDescent="0.35">
      <c r="A425" s="2">
        <v>91</v>
      </c>
      <c r="B425" s="2">
        <v>51102707</v>
      </c>
      <c r="C425" s="2" t="s">
        <v>928</v>
      </c>
      <c r="D425" s="5" t="s">
        <v>826</v>
      </c>
      <c r="E425" s="2">
        <v>3230317</v>
      </c>
      <c r="F425" s="3" t="s">
        <v>539</v>
      </c>
      <c r="G425" s="3" t="s">
        <v>608</v>
      </c>
      <c r="H425" s="2" t="s">
        <v>183</v>
      </c>
      <c r="I425" s="14">
        <v>2</v>
      </c>
    </row>
    <row r="426" spans="1:9" x14ac:dyDescent="0.35">
      <c r="A426" s="2">
        <v>92</v>
      </c>
      <c r="B426" s="2">
        <v>42142611</v>
      </c>
      <c r="C426" s="2" t="s">
        <v>928</v>
      </c>
      <c r="D426" s="5" t="s">
        <v>826</v>
      </c>
      <c r="E426" s="2">
        <v>3230317</v>
      </c>
      <c r="F426" s="3" t="s">
        <v>782</v>
      </c>
      <c r="G426" s="3" t="s">
        <v>781</v>
      </c>
      <c r="H426" s="2" t="s">
        <v>21</v>
      </c>
      <c r="I426" s="14">
        <v>2</v>
      </c>
    </row>
    <row r="427" spans="1:9" x14ac:dyDescent="0.35">
      <c r="A427" s="2">
        <v>93</v>
      </c>
      <c r="B427" s="2">
        <v>42142609</v>
      </c>
      <c r="C427" s="2" t="s">
        <v>928</v>
      </c>
      <c r="D427" s="5" t="s">
        <v>826</v>
      </c>
      <c r="E427" s="2">
        <v>3230317</v>
      </c>
      <c r="F427" s="3" t="s">
        <v>783</v>
      </c>
      <c r="G427" s="3" t="s">
        <v>609</v>
      </c>
      <c r="H427" s="2" t="s">
        <v>21</v>
      </c>
      <c r="I427" s="14">
        <v>2</v>
      </c>
    </row>
    <row r="428" spans="1:9" x14ac:dyDescent="0.35">
      <c r="A428" s="2">
        <v>94</v>
      </c>
      <c r="B428" s="2">
        <v>42142609</v>
      </c>
      <c r="C428" s="2" t="s">
        <v>928</v>
      </c>
      <c r="D428" s="5" t="s">
        <v>826</v>
      </c>
      <c r="E428" s="2">
        <v>3230317</v>
      </c>
      <c r="F428" s="3" t="s">
        <v>784</v>
      </c>
      <c r="G428" s="3" t="s">
        <v>610</v>
      </c>
      <c r="H428" s="2" t="s">
        <v>21</v>
      </c>
      <c r="I428" s="14">
        <v>2</v>
      </c>
    </row>
    <row r="429" spans="1:9" x14ac:dyDescent="0.35">
      <c r="A429" s="2">
        <v>95</v>
      </c>
      <c r="B429" s="2">
        <v>42142609</v>
      </c>
      <c r="C429" s="2" t="s">
        <v>928</v>
      </c>
      <c r="D429" s="5" t="s">
        <v>826</v>
      </c>
      <c r="E429" s="2">
        <v>3230317</v>
      </c>
      <c r="F429" s="3" t="s">
        <v>787</v>
      </c>
      <c r="G429" s="3" t="s">
        <v>611</v>
      </c>
      <c r="H429" s="2" t="s">
        <v>21</v>
      </c>
      <c r="I429" s="14">
        <v>2</v>
      </c>
    </row>
    <row r="430" spans="1:9" x14ac:dyDescent="0.35">
      <c r="A430" s="2">
        <v>96</v>
      </c>
      <c r="B430" s="2">
        <v>42142609</v>
      </c>
      <c r="C430" s="2" t="s">
        <v>928</v>
      </c>
      <c r="D430" s="5" t="s">
        <v>826</v>
      </c>
      <c r="E430" s="2">
        <v>3230317</v>
      </c>
      <c r="F430" s="3" t="s">
        <v>540</v>
      </c>
      <c r="G430" s="3" t="s">
        <v>541</v>
      </c>
      <c r="H430" s="2" t="s">
        <v>21</v>
      </c>
      <c r="I430" s="14">
        <v>2</v>
      </c>
    </row>
    <row r="431" spans="1:9" x14ac:dyDescent="0.35">
      <c r="A431" s="2">
        <v>97</v>
      </c>
      <c r="B431" s="2">
        <v>42142609</v>
      </c>
      <c r="C431" s="2" t="s">
        <v>928</v>
      </c>
      <c r="D431" s="5" t="s">
        <v>826</v>
      </c>
      <c r="E431" s="2">
        <v>3230317</v>
      </c>
      <c r="F431" s="3" t="s">
        <v>785</v>
      </c>
      <c r="G431" s="3" t="s">
        <v>541</v>
      </c>
      <c r="H431" s="2" t="s">
        <v>21</v>
      </c>
      <c r="I431" s="14">
        <v>2</v>
      </c>
    </row>
    <row r="432" spans="1:9" x14ac:dyDescent="0.35">
      <c r="A432" s="2">
        <v>98</v>
      </c>
      <c r="B432" s="2">
        <v>42142609</v>
      </c>
      <c r="C432" s="2" t="s">
        <v>928</v>
      </c>
      <c r="D432" s="5" t="s">
        <v>826</v>
      </c>
      <c r="E432" s="2">
        <v>3230317</v>
      </c>
      <c r="F432" s="3" t="s">
        <v>786</v>
      </c>
      <c r="G432" s="3" t="s">
        <v>542</v>
      </c>
      <c r="H432" s="2" t="s">
        <v>21</v>
      </c>
      <c r="I432" s="14">
        <v>2</v>
      </c>
    </row>
    <row r="433" spans="1:9" x14ac:dyDescent="0.35">
      <c r="A433" s="2">
        <v>99</v>
      </c>
      <c r="B433" s="2">
        <v>42142609</v>
      </c>
      <c r="C433" s="2" t="s">
        <v>928</v>
      </c>
      <c r="D433" s="5" t="s">
        <v>826</v>
      </c>
      <c r="E433" s="2">
        <v>3230317</v>
      </c>
      <c r="F433" s="3" t="s">
        <v>543</v>
      </c>
      <c r="G433" s="3" t="s">
        <v>612</v>
      </c>
      <c r="H433" s="2" t="s">
        <v>21</v>
      </c>
      <c r="I433" s="14">
        <v>2</v>
      </c>
    </row>
    <row r="434" spans="1:9" x14ac:dyDescent="0.35">
      <c r="A434" s="2">
        <v>100</v>
      </c>
      <c r="B434" s="2">
        <v>42142609</v>
      </c>
      <c r="C434" s="2" t="s">
        <v>928</v>
      </c>
      <c r="D434" s="5" t="s">
        <v>826</v>
      </c>
      <c r="E434" s="2">
        <v>3230317</v>
      </c>
      <c r="F434" s="3" t="s">
        <v>544</v>
      </c>
      <c r="G434" s="3" t="s">
        <v>612</v>
      </c>
      <c r="H434" s="2" t="s">
        <v>21</v>
      </c>
      <c r="I434" s="14">
        <v>2</v>
      </c>
    </row>
    <row r="435" spans="1:9" x14ac:dyDescent="0.35">
      <c r="A435" s="2">
        <v>101</v>
      </c>
      <c r="B435" s="2">
        <v>42142609</v>
      </c>
      <c r="C435" s="2" t="s">
        <v>928</v>
      </c>
      <c r="D435" s="5" t="s">
        <v>826</v>
      </c>
      <c r="E435" s="2">
        <v>3230317</v>
      </c>
      <c r="F435" s="3" t="s">
        <v>545</v>
      </c>
      <c r="G435" s="3" t="s">
        <v>612</v>
      </c>
      <c r="H435" s="2" t="s">
        <v>21</v>
      </c>
      <c r="I435" s="14">
        <v>2</v>
      </c>
    </row>
    <row r="436" spans="1:9" x14ac:dyDescent="0.35">
      <c r="A436" s="2">
        <v>102</v>
      </c>
      <c r="B436" s="2">
        <v>42142609</v>
      </c>
      <c r="C436" s="2" t="s">
        <v>928</v>
      </c>
      <c r="D436" s="5" t="s">
        <v>826</v>
      </c>
      <c r="E436" s="2">
        <v>3230317</v>
      </c>
      <c r="F436" s="3" t="s">
        <v>546</v>
      </c>
      <c r="G436" s="3" t="s">
        <v>612</v>
      </c>
      <c r="H436" s="2" t="s">
        <v>21</v>
      </c>
      <c r="I436" s="14">
        <v>2</v>
      </c>
    </row>
    <row r="437" spans="1:9" x14ac:dyDescent="0.35">
      <c r="A437" s="2">
        <v>103</v>
      </c>
      <c r="B437" s="2">
        <v>42142609</v>
      </c>
      <c r="C437" s="2" t="s">
        <v>928</v>
      </c>
      <c r="D437" s="5" t="s">
        <v>826</v>
      </c>
      <c r="E437" s="2">
        <v>3230317</v>
      </c>
      <c r="F437" s="3" t="s">
        <v>547</v>
      </c>
      <c r="G437" s="3" t="s">
        <v>613</v>
      </c>
      <c r="H437" s="2" t="s">
        <v>21</v>
      </c>
      <c r="I437" s="14">
        <v>2</v>
      </c>
    </row>
    <row r="438" spans="1:9" x14ac:dyDescent="0.35">
      <c r="A438" s="2">
        <v>104</v>
      </c>
      <c r="B438" s="2">
        <v>42142609</v>
      </c>
      <c r="C438" s="2" t="s">
        <v>928</v>
      </c>
      <c r="D438" s="5" t="s">
        <v>826</v>
      </c>
      <c r="E438" s="2">
        <v>3230317</v>
      </c>
      <c r="F438" s="3" t="s">
        <v>548</v>
      </c>
      <c r="G438" s="3" t="s">
        <v>612</v>
      </c>
      <c r="H438" s="2" t="s">
        <v>21</v>
      </c>
      <c r="I438" s="14">
        <v>2</v>
      </c>
    </row>
    <row r="439" spans="1:9" x14ac:dyDescent="0.35">
      <c r="A439" s="2">
        <v>105</v>
      </c>
      <c r="B439" s="2">
        <v>42142609</v>
      </c>
      <c r="C439" s="2" t="s">
        <v>928</v>
      </c>
      <c r="D439" s="5" t="s">
        <v>826</v>
      </c>
      <c r="E439" s="2">
        <v>3230317</v>
      </c>
      <c r="F439" s="3" t="s">
        <v>549</v>
      </c>
      <c r="G439" s="3" t="s">
        <v>614</v>
      </c>
      <c r="H439" s="2" t="s">
        <v>21</v>
      </c>
      <c r="I439" s="14">
        <v>2</v>
      </c>
    </row>
    <row r="440" spans="1:9" x14ac:dyDescent="0.35">
      <c r="A440" s="2">
        <v>106</v>
      </c>
      <c r="B440" s="2">
        <v>41104012</v>
      </c>
      <c r="C440" s="2" t="s">
        <v>928</v>
      </c>
      <c r="D440" s="5" t="s">
        <v>826</v>
      </c>
      <c r="E440" s="2">
        <v>3230317</v>
      </c>
      <c r="F440" s="3" t="s">
        <v>550</v>
      </c>
      <c r="G440" s="3" t="s">
        <v>551</v>
      </c>
      <c r="H440" s="2" t="s">
        <v>21</v>
      </c>
      <c r="I440" s="14">
        <v>2</v>
      </c>
    </row>
    <row r="441" spans="1:9" x14ac:dyDescent="0.35">
      <c r="A441" s="2">
        <v>107</v>
      </c>
      <c r="B441" s="2">
        <v>42171606</v>
      </c>
      <c r="C441" s="2" t="s">
        <v>928</v>
      </c>
      <c r="D441" s="5" t="s">
        <v>826</v>
      </c>
      <c r="E441" s="2">
        <v>3230317</v>
      </c>
      <c r="F441" s="3" t="s">
        <v>552</v>
      </c>
      <c r="G441" s="3" t="s">
        <v>553</v>
      </c>
      <c r="H441" s="2" t="s">
        <v>20</v>
      </c>
      <c r="I441" s="14">
        <v>2</v>
      </c>
    </row>
    <row r="442" spans="1:9" x14ac:dyDescent="0.35">
      <c r="A442" s="2">
        <v>108</v>
      </c>
      <c r="B442" s="2">
        <v>41104102</v>
      </c>
      <c r="C442" s="2" t="s">
        <v>928</v>
      </c>
      <c r="D442" s="5" t="s">
        <v>826</v>
      </c>
      <c r="E442" s="2">
        <v>3230317</v>
      </c>
      <c r="F442" s="3" t="s">
        <v>554</v>
      </c>
      <c r="G442" s="3" t="s">
        <v>788</v>
      </c>
      <c r="H442" s="2" t="s">
        <v>21</v>
      </c>
      <c r="I442" s="14">
        <v>1</v>
      </c>
    </row>
    <row r="443" spans="1:9" x14ac:dyDescent="0.35">
      <c r="A443" s="2">
        <v>109</v>
      </c>
      <c r="B443" s="2">
        <v>51142904</v>
      </c>
      <c r="C443" s="2" t="s">
        <v>928</v>
      </c>
      <c r="D443" s="5" t="s">
        <v>826</v>
      </c>
      <c r="E443" s="2">
        <v>3230317</v>
      </c>
      <c r="F443" s="3" t="s">
        <v>555</v>
      </c>
      <c r="G443" s="3" t="s">
        <v>789</v>
      </c>
      <c r="H443" s="2" t="s">
        <v>20</v>
      </c>
      <c r="I443" s="14">
        <f>6-4</f>
        <v>2</v>
      </c>
    </row>
    <row r="444" spans="1:9" x14ac:dyDescent="0.35">
      <c r="A444" s="2">
        <v>110</v>
      </c>
      <c r="B444" s="2">
        <v>47271700</v>
      </c>
      <c r="C444" s="2" t="s">
        <v>928</v>
      </c>
      <c r="D444" s="5" t="s">
        <v>826</v>
      </c>
      <c r="E444" s="2">
        <v>3230317</v>
      </c>
      <c r="F444" s="3" t="s">
        <v>556</v>
      </c>
      <c r="G444" s="3" t="s">
        <v>557</v>
      </c>
      <c r="H444" s="2" t="s">
        <v>20</v>
      </c>
      <c r="I444" s="14">
        <v>6</v>
      </c>
    </row>
    <row r="445" spans="1:9" x14ac:dyDescent="0.35">
      <c r="A445" s="2">
        <v>111</v>
      </c>
      <c r="B445" s="2">
        <v>42181800</v>
      </c>
      <c r="C445" s="2" t="s">
        <v>928</v>
      </c>
      <c r="D445" s="5" t="s">
        <v>826</v>
      </c>
      <c r="E445" s="2">
        <v>3230317</v>
      </c>
      <c r="F445" s="3" t="s">
        <v>558</v>
      </c>
      <c r="G445" s="3" t="s">
        <v>790</v>
      </c>
      <c r="H445" s="2" t="s">
        <v>20</v>
      </c>
      <c r="I445" s="14">
        <v>6</v>
      </c>
    </row>
    <row r="446" spans="1:9" x14ac:dyDescent="0.35">
      <c r="A446" s="2">
        <v>112</v>
      </c>
      <c r="B446" s="2">
        <v>53102306</v>
      </c>
      <c r="C446" s="2" t="s">
        <v>928</v>
      </c>
      <c r="D446" s="5" t="s">
        <v>826</v>
      </c>
      <c r="E446" s="2">
        <v>3230317</v>
      </c>
      <c r="F446" s="3" t="s">
        <v>559</v>
      </c>
      <c r="G446" s="3" t="s">
        <v>791</v>
      </c>
      <c r="H446" s="2" t="s">
        <v>116</v>
      </c>
      <c r="I446" s="14">
        <f>2-1</f>
        <v>1</v>
      </c>
    </row>
    <row r="447" spans="1:9" x14ac:dyDescent="0.35">
      <c r="A447" s="2">
        <v>113</v>
      </c>
      <c r="B447" s="2">
        <v>53102305</v>
      </c>
      <c r="C447" s="2" t="s">
        <v>928</v>
      </c>
      <c r="D447" s="5" t="s">
        <v>826</v>
      </c>
      <c r="E447" s="2">
        <v>3230317</v>
      </c>
      <c r="F447" s="3" t="s">
        <v>560</v>
      </c>
      <c r="G447" s="3" t="s">
        <v>792</v>
      </c>
      <c r="H447" s="2" t="s">
        <v>116</v>
      </c>
      <c r="I447" s="14">
        <f>2-1</f>
        <v>1</v>
      </c>
    </row>
    <row r="448" spans="1:9" x14ac:dyDescent="0.35">
      <c r="A448" s="2">
        <v>114</v>
      </c>
      <c r="B448" s="2">
        <v>53131624</v>
      </c>
      <c r="C448" s="2" t="s">
        <v>928</v>
      </c>
      <c r="D448" s="5" t="s">
        <v>826</v>
      </c>
      <c r="E448" s="2">
        <v>3230317</v>
      </c>
      <c r="F448" s="3" t="s">
        <v>561</v>
      </c>
      <c r="G448" s="3" t="s">
        <v>562</v>
      </c>
      <c r="H448" s="2" t="s">
        <v>20</v>
      </c>
      <c r="I448" s="14">
        <v>6</v>
      </c>
    </row>
    <row r="449" spans="1:9" x14ac:dyDescent="0.35">
      <c r="A449" s="2">
        <v>115</v>
      </c>
      <c r="B449" s="2">
        <v>42312100</v>
      </c>
      <c r="C449" s="2" t="s">
        <v>928</v>
      </c>
      <c r="D449" s="5" t="s">
        <v>826</v>
      </c>
      <c r="E449" s="2">
        <v>3230317</v>
      </c>
      <c r="F449" s="3" t="s">
        <v>563</v>
      </c>
      <c r="G449" s="3" t="s">
        <v>564</v>
      </c>
      <c r="H449" s="2" t="s">
        <v>20</v>
      </c>
      <c r="I449" s="14">
        <v>4</v>
      </c>
    </row>
    <row r="450" spans="1:9" x14ac:dyDescent="0.35">
      <c r="A450" s="2">
        <v>116</v>
      </c>
      <c r="B450" s="2">
        <v>42141602</v>
      </c>
      <c r="C450" s="2" t="s">
        <v>928</v>
      </c>
      <c r="D450" s="5" t="s">
        <v>826</v>
      </c>
      <c r="E450" s="2">
        <v>3230317</v>
      </c>
      <c r="F450" s="3" t="s">
        <v>565</v>
      </c>
      <c r="G450" s="3" t="s">
        <v>793</v>
      </c>
      <c r="H450" s="2" t="s">
        <v>20</v>
      </c>
      <c r="I450" s="14">
        <v>4</v>
      </c>
    </row>
    <row r="451" spans="1:9" x14ac:dyDescent="0.35">
      <c r="A451" s="2">
        <v>117</v>
      </c>
      <c r="B451" s="2">
        <v>42141602</v>
      </c>
      <c r="C451" s="2" t="s">
        <v>928</v>
      </c>
      <c r="D451" s="5" t="s">
        <v>826</v>
      </c>
      <c r="E451" s="2">
        <v>3230317</v>
      </c>
      <c r="F451" s="3" t="s">
        <v>566</v>
      </c>
      <c r="G451" s="3" t="s">
        <v>567</v>
      </c>
      <c r="H451" s="2" t="s">
        <v>20</v>
      </c>
      <c r="I451" s="14">
        <f>4-2</f>
        <v>2</v>
      </c>
    </row>
    <row r="452" spans="1:9" x14ac:dyDescent="0.35">
      <c r="A452" s="2">
        <v>118</v>
      </c>
      <c r="B452" s="2">
        <v>42141606</v>
      </c>
      <c r="C452" s="2" t="s">
        <v>928</v>
      </c>
      <c r="D452" s="5" t="s">
        <v>826</v>
      </c>
      <c r="E452" s="2">
        <v>3230317</v>
      </c>
      <c r="F452" s="3" t="s">
        <v>568</v>
      </c>
      <c r="G452" s="3" t="s">
        <v>794</v>
      </c>
      <c r="H452" s="2" t="s">
        <v>20</v>
      </c>
      <c r="I452" s="14">
        <f>4-1</f>
        <v>3</v>
      </c>
    </row>
    <row r="453" spans="1:9" x14ac:dyDescent="0.35">
      <c r="A453" s="2">
        <v>119</v>
      </c>
      <c r="B453" s="2">
        <v>51181506</v>
      </c>
      <c r="C453" s="2" t="s">
        <v>928</v>
      </c>
      <c r="D453" s="5" t="s">
        <v>826</v>
      </c>
      <c r="E453" s="2">
        <v>3230317</v>
      </c>
      <c r="F453" s="3" t="s">
        <v>569</v>
      </c>
      <c r="G453" s="3" t="s">
        <v>570</v>
      </c>
      <c r="H453" s="2" t="s">
        <v>20</v>
      </c>
      <c r="I453" s="14">
        <v>4</v>
      </c>
    </row>
    <row r="454" spans="1:9" x14ac:dyDescent="0.35">
      <c r="A454" s="2">
        <v>120</v>
      </c>
      <c r="B454" s="2">
        <v>42272303</v>
      </c>
      <c r="C454" s="2" t="s">
        <v>928</v>
      </c>
      <c r="D454" s="5" t="s">
        <v>826</v>
      </c>
      <c r="E454" s="2">
        <v>3230317</v>
      </c>
      <c r="F454" s="3" t="s">
        <v>571</v>
      </c>
      <c r="G454" s="3" t="s">
        <v>572</v>
      </c>
      <c r="H454" s="2" t="s">
        <v>20</v>
      </c>
      <c r="I454" s="14">
        <v>10</v>
      </c>
    </row>
    <row r="455" spans="1:9" x14ac:dyDescent="0.35">
      <c r="A455" s="2">
        <v>121</v>
      </c>
      <c r="B455" s="2">
        <v>42131609</v>
      </c>
      <c r="C455" s="2" t="s">
        <v>928</v>
      </c>
      <c r="D455" s="5" t="s">
        <v>826</v>
      </c>
      <c r="E455" s="2">
        <v>3230317</v>
      </c>
      <c r="F455" s="3" t="s">
        <v>573</v>
      </c>
      <c r="G455" s="3" t="s">
        <v>619</v>
      </c>
      <c r="H455" s="2" t="s">
        <v>116</v>
      </c>
      <c r="I455" s="14">
        <f>4-2</f>
        <v>2</v>
      </c>
    </row>
    <row r="456" spans="1:9" x14ac:dyDescent="0.35">
      <c r="A456" s="2">
        <v>122</v>
      </c>
      <c r="B456" s="2">
        <v>42312100</v>
      </c>
      <c r="C456" s="2" t="s">
        <v>928</v>
      </c>
      <c r="D456" s="5" t="s">
        <v>826</v>
      </c>
      <c r="E456" s="2">
        <v>3230317</v>
      </c>
      <c r="F456" s="3" t="s">
        <v>574</v>
      </c>
      <c r="G456" s="3" t="s">
        <v>575</v>
      </c>
      <c r="H456" s="2" t="s">
        <v>20</v>
      </c>
      <c r="I456" s="14">
        <v>4</v>
      </c>
    </row>
    <row r="457" spans="1:9" x14ac:dyDescent="0.35">
      <c r="A457" s="2">
        <v>123</v>
      </c>
      <c r="B457" s="2">
        <v>42132105</v>
      </c>
      <c r="C457" s="2" t="s">
        <v>928</v>
      </c>
      <c r="D457" s="5" t="s">
        <v>826</v>
      </c>
      <c r="E457" s="2">
        <v>3230317</v>
      </c>
      <c r="F457" s="3" t="s">
        <v>700</v>
      </c>
      <c r="G457" s="3" t="s">
        <v>795</v>
      </c>
      <c r="H457" s="2" t="s">
        <v>20</v>
      </c>
      <c r="I457" s="14">
        <v>2</v>
      </c>
    </row>
    <row r="458" spans="1:9" x14ac:dyDescent="0.35">
      <c r="A458" s="2">
        <v>124</v>
      </c>
      <c r="B458" s="2">
        <v>42272008</v>
      </c>
      <c r="C458" s="2" t="s">
        <v>928</v>
      </c>
      <c r="D458" s="5" t="s">
        <v>826</v>
      </c>
      <c r="E458" s="2">
        <v>3230317</v>
      </c>
      <c r="F458" s="3" t="s">
        <v>576</v>
      </c>
      <c r="G458" s="3" t="s">
        <v>615</v>
      </c>
      <c r="H458" s="2" t="s">
        <v>20</v>
      </c>
      <c r="I458" s="14">
        <v>10</v>
      </c>
    </row>
    <row r="459" spans="1:9" x14ac:dyDescent="0.35">
      <c r="A459" s="2">
        <v>125</v>
      </c>
      <c r="B459" s="2">
        <v>42272008</v>
      </c>
      <c r="C459" s="2" t="s">
        <v>928</v>
      </c>
      <c r="D459" s="5" t="s">
        <v>826</v>
      </c>
      <c r="E459" s="2">
        <v>3230317</v>
      </c>
      <c r="F459" s="3" t="s">
        <v>577</v>
      </c>
      <c r="G459" s="3" t="s">
        <v>616</v>
      </c>
      <c r="H459" s="2" t="s">
        <v>20</v>
      </c>
      <c r="I459" s="14">
        <v>10</v>
      </c>
    </row>
    <row r="460" spans="1:9" x14ac:dyDescent="0.35">
      <c r="A460" s="2">
        <v>126</v>
      </c>
      <c r="B460" s="2">
        <v>42272008</v>
      </c>
      <c r="C460" s="2" t="s">
        <v>928</v>
      </c>
      <c r="D460" s="5" t="s">
        <v>826</v>
      </c>
      <c r="E460" s="2">
        <v>3230317</v>
      </c>
      <c r="F460" s="3" t="s">
        <v>578</v>
      </c>
      <c r="G460" s="3" t="s">
        <v>616</v>
      </c>
      <c r="H460" s="2" t="s">
        <v>20</v>
      </c>
      <c r="I460" s="14">
        <v>10</v>
      </c>
    </row>
    <row r="461" spans="1:9" x14ac:dyDescent="0.35">
      <c r="A461" s="2">
        <v>127</v>
      </c>
      <c r="B461" s="2">
        <v>42272008</v>
      </c>
      <c r="C461" s="2" t="s">
        <v>928</v>
      </c>
      <c r="D461" s="5" t="s">
        <v>826</v>
      </c>
      <c r="E461" s="2">
        <v>3230317</v>
      </c>
      <c r="F461" s="3" t="s">
        <v>579</v>
      </c>
      <c r="G461" s="3" t="s">
        <v>616</v>
      </c>
      <c r="H461" s="2" t="s">
        <v>20</v>
      </c>
      <c r="I461" s="14">
        <v>10</v>
      </c>
    </row>
    <row r="462" spans="1:9" x14ac:dyDescent="0.35">
      <c r="A462" s="2">
        <v>128</v>
      </c>
      <c r="B462" s="2">
        <v>42272008</v>
      </c>
      <c r="C462" s="2" t="s">
        <v>928</v>
      </c>
      <c r="D462" s="5" t="s">
        <v>826</v>
      </c>
      <c r="E462" s="2">
        <v>3230317</v>
      </c>
      <c r="F462" s="3" t="s">
        <v>580</v>
      </c>
      <c r="G462" s="3" t="s">
        <v>616</v>
      </c>
      <c r="H462" s="2" t="s">
        <v>20</v>
      </c>
      <c r="I462" s="14">
        <v>10</v>
      </c>
    </row>
    <row r="463" spans="1:9" x14ac:dyDescent="0.35">
      <c r="A463" s="2">
        <v>129</v>
      </c>
      <c r="B463" s="2">
        <v>42231701</v>
      </c>
      <c r="C463" s="2" t="s">
        <v>928</v>
      </c>
      <c r="D463" s="5" t="s">
        <v>826</v>
      </c>
      <c r="E463" s="2">
        <v>3230317</v>
      </c>
      <c r="F463" s="3" t="s">
        <v>581</v>
      </c>
      <c r="G463" s="3" t="s">
        <v>821</v>
      </c>
      <c r="H463" s="2" t="s">
        <v>20</v>
      </c>
      <c r="I463" s="14">
        <v>4</v>
      </c>
    </row>
    <row r="464" spans="1:9" x14ac:dyDescent="0.35">
      <c r="A464" s="2">
        <v>130</v>
      </c>
      <c r="B464" s="2">
        <v>42231701</v>
      </c>
      <c r="C464" s="2" t="s">
        <v>928</v>
      </c>
      <c r="D464" s="5" t="s">
        <v>826</v>
      </c>
      <c r="E464" s="2">
        <v>3230317</v>
      </c>
      <c r="F464" s="3" t="s">
        <v>582</v>
      </c>
      <c r="G464" s="3" t="s">
        <v>821</v>
      </c>
      <c r="H464" s="2" t="s">
        <v>20</v>
      </c>
      <c r="I464" s="14">
        <v>4</v>
      </c>
    </row>
    <row r="465" spans="1:9" x14ac:dyDescent="0.35">
      <c r="A465" s="2">
        <v>131</v>
      </c>
      <c r="B465" s="2">
        <v>42231701</v>
      </c>
      <c r="C465" s="2" t="s">
        <v>928</v>
      </c>
      <c r="D465" s="5" t="s">
        <v>826</v>
      </c>
      <c r="E465" s="2">
        <v>3230317</v>
      </c>
      <c r="F465" s="3" t="s">
        <v>583</v>
      </c>
      <c r="G465" s="3" t="s">
        <v>821</v>
      </c>
      <c r="H465" s="2" t="s">
        <v>20</v>
      </c>
      <c r="I465" s="14">
        <v>4</v>
      </c>
    </row>
    <row r="466" spans="1:9" x14ac:dyDescent="0.35">
      <c r="A466" s="2">
        <v>132</v>
      </c>
      <c r="B466" s="2">
        <v>46142600</v>
      </c>
      <c r="C466" s="2" t="s">
        <v>928</v>
      </c>
      <c r="D466" s="5" t="s">
        <v>826</v>
      </c>
      <c r="E466" s="2">
        <v>3230317</v>
      </c>
      <c r="F466" s="3" t="s">
        <v>820</v>
      </c>
      <c r="G466" s="3" t="s">
        <v>819</v>
      </c>
      <c r="H466" s="2" t="s">
        <v>21</v>
      </c>
      <c r="I466" s="14">
        <v>2</v>
      </c>
    </row>
    <row r="467" spans="1:9" x14ac:dyDescent="0.35">
      <c r="A467" s="2">
        <v>133</v>
      </c>
      <c r="B467" s="2">
        <v>41115830</v>
      </c>
      <c r="C467" s="2" t="s">
        <v>928</v>
      </c>
      <c r="D467" s="5" t="s">
        <v>826</v>
      </c>
      <c r="E467" s="2">
        <v>3230317</v>
      </c>
      <c r="F467" s="3" t="s">
        <v>584</v>
      </c>
      <c r="G467" s="3" t="s">
        <v>584</v>
      </c>
      <c r="H467" s="2" t="s">
        <v>20</v>
      </c>
      <c r="I467" s="14">
        <v>4</v>
      </c>
    </row>
    <row r="468" spans="1:9" x14ac:dyDescent="0.35">
      <c r="A468" s="2">
        <v>134</v>
      </c>
      <c r="B468" s="2">
        <v>91111500</v>
      </c>
      <c r="C468" s="2" t="s">
        <v>928</v>
      </c>
      <c r="D468" s="5" t="s">
        <v>826</v>
      </c>
      <c r="E468" s="2">
        <v>3230317</v>
      </c>
      <c r="F468" s="3" t="s">
        <v>815</v>
      </c>
      <c r="G468" s="3" t="s">
        <v>816</v>
      </c>
      <c r="H468" s="2" t="s">
        <v>20</v>
      </c>
      <c r="I468" s="14">
        <v>4</v>
      </c>
    </row>
    <row r="469" spans="1:9" x14ac:dyDescent="0.35">
      <c r="A469" s="2">
        <v>135</v>
      </c>
      <c r="B469" s="2">
        <v>14111703</v>
      </c>
      <c r="C469" s="2" t="s">
        <v>928</v>
      </c>
      <c r="D469" s="5" t="s">
        <v>826</v>
      </c>
      <c r="E469" s="2">
        <v>3230317</v>
      </c>
      <c r="F469" s="3" t="s">
        <v>817</v>
      </c>
      <c r="G469" s="3" t="s">
        <v>799</v>
      </c>
      <c r="H469" s="2" t="s">
        <v>116</v>
      </c>
      <c r="I469" s="14">
        <v>10</v>
      </c>
    </row>
    <row r="470" spans="1:9" x14ac:dyDescent="0.35">
      <c r="A470" s="2">
        <v>136</v>
      </c>
      <c r="B470" s="2">
        <v>85121801</v>
      </c>
      <c r="C470" s="2" t="s">
        <v>928</v>
      </c>
      <c r="D470" s="5" t="s">
        <v>826</v>
      </c>
      <c r="E470" s="2">
        <v>3230317</v>
      </c>
      <c r="F470" s="3" t="s">
        <v>812</v>
      </c>
      <c r="G470" s="3" t="s">
        <v>811</v>
      </c>
      <c r="H470" s="2" t="s">
        <v>20</v>
      </c>
      <c r="I470" s="14">
        <v>2</v>
      </c>
    </row>
    <row r="471" spans="1:9" x14ac:dyDescent="0.35">
      <c r="A471" s="2">
        <v>137</v>
      </c>
      <c r="B471" s="2">
        <v>85121801</v>
      </c>
      <c r="C471" s="2" t="s">
        <v>928</v>
      </c>
      <c r="D471" s="5" t="s">
        <v>826</v>
      </c>
      <c r="E471" s="2">
        <v>3230317</v>
      </c>
      <c r="F471" s="3" t="s">
        <v>812</v>
      </c>
      <c r="G471" s="3" t="s">
        <v>814</v>
      </c>
      <c r="H471" s="2" t="s">
        <v>20</v>
      </c>
      <c r="I471" s="14">
        <v>2</v>
      </c>
    </row>
    <row r="472" spans="1:9" x14ac:dyDescent="0.35">
      <c r="A472" s="2">
        <v>138</v>
      </c>
      <c r="B472" s="2">
        <v>85121801</v>
      </c>
      <c r="C472" s="2" t="s">
        <v>928</v>
      </c>
      <c r="D472" s="5" t="s">
        <v>826</v>
      </c>
      <c r="E472" s="2">
        <v>3230317</v>
      </c>
      <c r="F472" s="3" t="s">
        <v>812</v>
      </c>
      <c r="G472" s="3" t="s">
        <v>813</v>
      </c>
      <c r="H472" s="2" t="s">
        <v>20</v>
      </c>
      <c r="I472" s="14">
        <v>2</v>
      </c>
    </row>
    <row r="473" spans="1:9" x14ac:dyDescent="0.35">
      <c r="A473" s="2">
        <v>139</v>
      </c>
      <c r="B473" s="2">
        <v>42311500</v>
      </c>
      <c r="C473" s="2" t="s">
        <v>928</v>
      </c>
      <c r="D473" s="5" t="s">
        <v>826</v>
      </c>
      <c r="E473" s="2">
        <v>3230317</v>
      </c>
      <c r="F473" s="3" t="s">
        <v>585</v>
      </c>
      <c r="G473" s="3" t="s">
        <v>617</v>
      </c>
      <c r="H473" s="2" t="s">
        <v>20</v>
      </c>
      <c r="I473" s="14">
        <v>10</v>
      </c>
    </row>
    <row r="474" spans="1:9" x14ac:dyDescent="0.35">
      <c r="A474" s="2">
        <v>140</v>
      </c>
      <c r="B474" s="2">
        <v>42311500</v>
      </c>
      <c r="C474" s="2" t="s">
        <v>928</v>
      </c>
      <c r="D474" s="5" t="s">
        <v>826</v>
      </c>
      <c r="E474" s="2">
        <v>3230317</v>
      </c>
      <c r="F474" s="3" t="s">
        <v>586</v>
      </c>
      <c r="G474" s="3" t="s">
        <v>618</v>
      </c>
      <c r="H474" s="2" t="s">
        <v>20</v>
      </c>
      <c r="I474" s="14">
        <v>10</v>
      </c>
    </row>
    <row r="475" spans="1:9" x14ac:dyDescent="0.35">
      <c r="A475" s="2">
        <v>141</v>
      </c>
      <c r="B475" s="2">
        <v>42151309</v>
      </c>
      <c r="C475" s="2" t="s">
        <v>928</v>
      </c>
      <c r="D475" s="5" t="s">
        <v>826</v>
      </c>
      <c r="E475" s="2">
        <v>3230317</v>
      </c>
      <c r="F475" s="3" t="s">
        <v>810</v>
      </c>
      <c r="G475" s="3" t="s">
        <v>587</v>
      </c>
      <c r="H475" s="2" t="s">
        <v>116</v>
      </c>
      <c r="I475" s="14">
        <v>6</v>
      </c>
    </row>
    <row r="476" spans="1:9" x14ac:dyDescent="0.35">
      <c r="A476" s="2">
        <v>142</v>
      </c>
      <c r="B476" s="2">
        <v>42131604</v>
      </c>
      <c r="C476" s="2" t="s">
        <v>928</v>
      </c>
      <c r="D476" s="5" t="s">
        <v>826</v>
      </c>
      <c r="E476" s="2">
        <v>3230317</v>
      </c>
      <c r="F476" s="3" t="s">
        <v>640</v>
      </c>
      <c r="G476" s="3" t="s">
        <v>808</v>
      </c>
      <c r="H476" s="2" t="s">
        <v>116</v>
      </c>
      <c r="I476" s="14">
        <f>6+5</f>
        <v>11</v>
      </c>
    </row>
    <row r="477" spans="1:9" x14ac:dyDescent="0.35">
      <c r="A477" s="2">
        <v>143</v>
      </c>
      <c r="B477" s="2">
        <v>46181804</v>
      </c>
      <c r="C477" s="2" t="s">
        <v>928</v>
      </c>
      <c r="D477" s="5" t="s">
        <v>826</v>
      </c>
      <c r="E477" s="2">
        <v>3230317</v>
      </c>
      <c r="F477" s="3" t="s">
        <v>109</v>
      </c>
      <c r="G477" s="3" t="s">
        <v>267</v>
      </c>
      <c r="H477" s="2" t="s">
        <v>20</v>
      </c>
      <c r="I477" s="14">
        <f>40+25</f>
        <v>65</v>
      </c>
    </row>
    <row r="478" spans="1:9" x14ac:dyDescent="0.35">
      <c r="A478" s="2">
        <v>144</v>
      </c>
      <c r="B478" s="2">
        <v>14111519</v>
      </c>
      <c r="C478" s="2" t="s">
        <v>928</v>
      </c>
      <c r="D478" s="5" t="s">
        <v>826</v>
      </c>
      <c r="E478" s="2">
        <v>3230317</v>
      </c>
      <c r="F478" s="3" t="s">
        <v>268</v>
      </c>
      <c r="G478" s="3" t="s">
        <v>715</v>
      </c>
      <c r="H478" s="2" t="s">
        <v>116</v>
      </c>
      <c r="I478" s="14">
        <f>4+4</f>
        <v>8</v>
      </c>
    </row>
    <row r="479" spans="1:9" x14ac:dyDescent="0.35">
      <c r="A479" s="2">
        <v>145</v>
      </c>
      <c r="B479" s="2">
        <v>42281806</v>
      </c>
      <c r="C479" s="2" t="s">
        <v>928</v>
      </c>
      <c r="D479" s="5" t="s">
        <v>826</v>
      </c>
      <c r="E479" s="2">
        <v>3230317</v>
      </c>
      <c r="F479" s="3" t="s">
        <v>806</v>
      </c>
      <c r="G479" s="3" t="s">
        <v>807</v>
      </c>
      <c r="H479" s="2" t="s">
        <v>20</v>
      </c>
      <c r="I479" s="14">
        <v>2</v>
      </c>
    </row>
    <row r="480" spans="1:9" x14ac:dyDescent="0.35">
      <c r="A480" s="2">
        <v>146</v>
      </c>
      <c r="B480" s="2">
        <v>31201503</v>
      </c>
      <c r="C480" s="2" t="s">
        <v>928</v>
      </c>
      <c r="D480" s="5" t="s">
        <v>826</v>
      </c>
      <c r="E480" s="2">
        <v>3230317</v>
      </c>
      <c r="F480" s="3" t="s">
        <v>112</v>
      </c>
      <c r="G480" s="3" t="s">
        <v>702</v>
      </c>
      <c r="H480" s="2" t="s">
        <v>237</v>
      </c>
      <c r="I480" s="14">
        <v>10</v>
      </c>
    </row>
    <row r="481" spans="1:9" x14ac:dyDescent="0.35">
      <c r="A481" s="2">
        <v>147</v>
      </c>
      <c r="B481" s="2">
        <v>31201512</v>
      </c>
      <c r="C481" s="2" t="s">
        <v>928</v>
      </c>
      <c r="D481" s="5" t="s">
        <v>826</v>
      </c>
      <c r="E481" s="2">
        <v>3230317</v>
      </c>
      <c r="F481" s="3" t="s">
        <v>113</v>
      </c>
      <c r="G481" s="3" t="s">
        <v>272</v>
      </c>
      <c r="H481" s="2" t="s">
        <v>237</v>
      </c>
      <c r="I481" s="14">
        <v>10</v>
      </c>
    </row>
    <row r="482" spans="1:9" x14ac:dyDescent="0.35">
      <c r="A482" s="2">
        <v>148</v>
      </c>
      <c r="B482" s="2">
        <v>42311505</v>
      </c>
      <c r="C482" s="2" t="s">
        <v>928</v>
      </c>
      <c r="D482" s="5" t="s">
        <v>826</v>
      </c>
      <c r="E482" s="2">
        <v>3230317</v>
      </c>
      <c r="F482" s="3" t="s">
        <v>588</v>
      </c>
      <c r="G482" s="3" t="s">
        <v>805</v>
      </c>
      <c r="H482" s="2" t="s">
        <v>20</v>
      </c>
      <c r="I482" s="14">
        <f>4-2</f>
        <v>2</v>
      </c>
    </row>
    <row r="483" spans="1:9" x14ac:dyDescent="0.35">
      <c r="A483" s="2">
        <v>149</v>
      </c>
      <c r="B483" s="2">
        <v>42141606</v>
      </c>
      <c r="C483" s="2" t="s">
        <v>928</v>
      </c>
      <c r="D483" s="5" t="s">
        <v>826</v>
      </c>
      <c r="E483" s="2">
        <v>3230317</v>
      </c>
      <c r="F483" s="3" t="s">
        <v>589</v>
      </c>
      <c r="G483" s="3" t="s">
        <v>590</v>
      </c>
      <c r="H483" s="2" t="s">
        <v>20</v>
      </c>
      <c r="I483" s="14">
        <v>2</v>
      </c>
    </row>
    <row r="484" spans="1:9" x14ac:dyDescent="0.35">
      <c r="A484" s="2">
        <v>150</v>
      </c>
      <c r="B484" s="2">
        <v>42131601</v>
      </c>
      <c r="C484" s="2" t="s">
        <v>928</v>
      </c>
      <c r="D484" s="5" t="s">
        <v>826</v>
      </c>
      <c r="E484" s="2">
        <v>3230317</v>
      </c>
      <c r="F484" s="3" t="s">
        <v>591</v>
      </c>
      <c r="G484" s="3" t="s">
        <v>592</v>
      </c>
      <c r="H484" s="2" t="s">
        <v>116</v>
      </c>
      <c r="I484" s="14">
        <v>2</v>
      </c>
    </row>
    <row r="485" spans="1:9" x14ac:dyDescent="0.35">
      <c r="A485" s="2">
        <v>151</v>
      </c>
      <c r="B485" s="2">
        <v>44121706</v>
      </c>
      <c r="C485" s="2" t="s">
        <v>928</v>
      </c>
      <c r="D485" s="5" t="s">
        <v>826</v>
      </c>
      <c r="E485" s="2">
        <v>3230317</v>
      </c>
      <c r="F485" s="3" t="s">
        <v>878</v>
      </c>
      <c r="G485" s="3" t="s">
        <v>214</v>
      </c>
      <c r="H485" s="2" t="s">
        <v>21</v>
      </c>
      <c r="I485" s="14">
        <v>6</v>
      </c>
    </row>
    <row r="486" spans="1:9" x14ac:dyDescent="0.35">
      <c r="A486" s="2">
        <v>152</v>
      </c>
      <c r="B486" s="2">
        <v>44121708</v>
      </c>
      <c r="C486" s="2" t="s">
        <v>928</v>
      </c>
      <c r="D486" s="5" t="s">
        <v>826</v>
      </c>
      <c r="E486" s="2">
        <v>3230317</v>
      </c>
      <c r="F486" s="3" t="s">
        <v>16</v>
      </c>
      <c r="G486" s="3" t="s">
        <v>714</v>
      </c>
      <c r="H486" s="2" t="s">
        <v>21</v>
      </c>
      <c r="I486" s="14">
        <v>4</v>
      </c>
    </row>
    <row r="487" spans="1:9" x14ac:dyDescent="0.35">
      <c r="A487" s="2">
        <v>153</v>
      </c>
      <c r="B487" s="2">
        <v>60121104</v>
      </c>
      <c r="C487" s="2" t="s">
        <v>928</v>
      </c>
      <c r="D487" s="5" t="s">
        <v>826</v>
      </c>
      <c r="E487" s="2">
        <v>3230317</v>
      </c>
      <c r="F487" s="3" t="s">
        <v>17</v>
      </c>
      <c r="G487" s="3" t="s">
        <v>216</v>
      </c>
      <c r="H487" s="2" t="s">
        <v>20</v>
      </c>
      <c r="I487" s="14">
        <v>20</v>
      </c>
    </row>
    <row r="488" spans="1:9" x14ac:dyDescent="0.35">
      <c r="A488" s="2">
        <v>154</v>
      </c>
      <c r="B488" s="6">
        <v>14111609</v>
      </c>
      <c r="C488" s="2" t="s">
        <v>928</v>
      </c>
      <c r="D488" s="5" t="s">
        <v>826</v>
      </c>
      <c r="E488" s="2">
        <v>3230317</v>
      </c>
      <c r="F488" s="3" t="s">
        <v>803</v>
      </c>
      <c r="G488" s="3" t="s">
        <v>804</v>
      </c>
      <c r="H488" s="2" t="s">
        <v>237</v>
      </c>
      <c r="I488" s="14">
        <v>2</v>
      </c>
    </row>
    <row r="489" spans="1:9" x14ac:dyDescent="0.35">
      <c r="A489" s="2">
        <v>155</v>
      </c>
      <c r="B489" s="2">
        <v>14122101</v>
      </c>
      <c r="C489" s="2" t="s">
        <v>928</v>
      </c>
      <c r="D489" s="5" t="s">
        <v>826</v>
      </c>
      <c r="E489" s="2">
        <v>3230317</v>
      </c>
      <c r="F489" s="3" t="s">
        <v>593</v>
      </c>
      <c r="G489" s="3" t="s">
        <v>719</v>
      </c>
      <c r="H489" s="2" t="s">
        <v>237</v>
      </c>
      <c r="I489" s="14">
        <v>2</v>
      </c>
    </row>
    <row r="490" spans="1:9" x14ac:dyDescent="0.35">
      <c r="A490" s="2">
        <v>156</v>
      </c>
      <c r="B490" s="2">
        <v>42281516</v>
      </c>
      <c r="C490" s="2" t="s">
        <v>928</v>
      </c>
      <c r="D490" s="5" t="s">
        <v>826</v>
      </c>
      <c r="E490" s="2">
        <v>3230317</v>
      </c>
      <c r="F490" s="3" t="s">
        <v>594</v>
      </c>
      <c r="G490" s="3" t="s">
        <v>802</v>
      </c>
      <c r="H490" s="2" t="s">
        <v>237</v>
      </c>
      <c r="I490" s="14">
        <v>2</v>
      </c>
    </row>
    <row r="491" spans="1:9" x14ac:dyDescent="0.35">
      <c r="A491" s="2">
        <v>157</v>
      </c>
      <c r="B491" s="2">
        <v>42181700</v>
      </c>
      <c r="C491" s="2" t="s">
        <v>928</v>
      </c>
      <c r="D491" s="5" t="s">
        <v>826</v>
      </c>
      <c r="E491" s="2">
        <v>3230317</v>
      </c>
      <c r="F491" s="3" t="s">
        <v>595</v>
      </c>
      <c r="G491" s="3" t="s">
        <v>596</v>
      </c>
      <c r="H491" s="2" t="s">
        <v>237</v>
      </c>
      <c r="I491" s="14">
        <v>4</v>
      </c>
    </row>
    <row r="492" spans="1:9" x14ac:dyDescent="0.35">
      <c r="A492" s="2">
        <v>158</v>
      </c>
      <c r="B492" s="2">
        <v>14121901</v>
      </c>
      <c r="C492" s="2" t="s">
        <v>928</v>
      </c>
      <c r="D492" s="5" t="s">
        <v>826</v>
      </c>
      <c r="E492" s="2">
        <v>3230317</v>
      </c>
      <c r="F492" s="3" t="s">
        <v>324</v>
      </c>
      <c r="G492" s="3" t="s">
        <v>718</v>
      </c>
      <c r="H492" s="2" t="s">
        <v>20</v>
      </c>
      <c r="I492" s="14">
        <v>30</v>
      </c>
    </row>
    <row r="493" spans="1:9" x14ac:dyDescent="0.35">
      <c r="A493" s="2">
        <v>159</v>
      </c>
      <c r="B493" s="2">
        <v>14121600</v>
      </c>
      <c r="C493" s="2" t="s">
        <v>928</v>
      </c>
      <c r="D493" s="5" t="s">
        <v>826</v>
      </c>
      <c r="E493" s="2">
        <v>3230317</v>
      </c>
      <c r="F493" s="3" t="s">
        <v>353</v>
      </c>
      <c r="G493" s="3" t="s">
        <v>801</v>
      </c>
      <c r="H493" s="2" t="s">
        <v>20</v>
      </c>
      <c r="I493" s="14">
        <v>30</v>
      </c>
    </row>
    <row r="494" spans="1:9" x14ac:dyDescent="0.35">
      <c r="A494" s="2">
        <v>160</v>
      </c>
      <c r="B494" s="2">
        <v>42281915</v>
      </c>
      <c r="C494" s="2" t="s">
        <v>928</v>
      </c>
      <c r="D494" s="5" t="s">
        <v>826</v>
      </c>
      <c r="E494" s="2">
        <v>3230317</v>
      </c>
      <c r="F494" s="3" t="s">
        <v>597</v>
      </c>
      <c r="G494" s="3" t="s">
        <v>798</v>
      </c>
      <c r="H494" s="2" t="s">
        <v>20</v>
      </c>
      <c r="I494" s="14">
        <v>2</v>
      </c>
    </row>
    <row r="495" spans="1:9" x14ac:dyDescent="0.35">
      <c r="A495" s="2">
        <v>161</v>
      </c>
      <c r="B495" s="2">
        <v>42294203</v>
      </c>
      <c r="C495" s="2" t="s">
        <v>928</v>
      </c>
      <c r="D495" s="5" t="s">
        <v>826</v>
      </c>
      <c r="E495" s="2">
        <v>3230317</v>
      </c>
      <c r="F495" s="3" t="s">
        <v>598</v>
      </c>
      <c r="G495" s="3" t="s">
        <v>599</v>
      </c>
      <c r="H495" s="2" t="s">
        <v>20</v>
      </c>
      <c r="I495" s="14">
        <v>2</v>
      </c>
    </row>
    <row r="496" spans="1:9" x14ac:dyDescent="0.35">
      <c r="A496" s="2">
        <v>162</v>
      </c>
      <c r="B496" s="2">
        <v>42142406</v>
      </c>
      <c r="C496" s="2" t="s">
        <v>928</v>
      </c>
      <c r="D496" s="5" t="s">
        <v>826</v>
      </c>
      <c r="E496" s="2">
        <v>3230317</v>
      </c>
      <c r="F496" s="3" t="s">
        <v>600</v>
      </c>
      <c r="G496" s="3" t="s">
        <v>797</v>
      </c>
      <c r="H496" s="2" t="s">
        <v>20</v>
      </c>
      <c r="I496" s="14">
        <v>10</v>
      </c>
    </row>
    <row r="497" spans="1:9" x14ac:dyDescent="0.35">
      <c r="A497" s="2">
        <v>163</v>
      </c>
      <c r="B497" s="2">
        <v>12352310</v>
      </c>
      <c r="C497" s="2" t="s">
        <v>928</v>
      </c>
      <c r="D497" s="5" t="s">
        <v>826</v>
      </c>
      <c r="E497" s="2">
        <v>3230317</v>
      </c>
      <c r="F497" s="3" t="s">
        <v>601</v>
      </c>
      <c r="G497" s="3" t="s">
        <v>796</v>
      </c>
      <c r="H497" s="2" t="s">
        <v>20</v>
      </c>
      <c r="I497" s="14">
        <v>4</v>
      </c>
    </row>
    <row r="498" spans="1:9" x14ac:dyDescent="0.35">
      <c r="A498" s="2">
        <v>164</v>
      </c>
      <c r="B498" s="2">
        <v>24111503</v>
      </c>
      <c r="C498" s="2" t="s">
        <v>928</v>
      </c>
      <c r="D498" s="5" t="s">
        <v>826</v>
      </c>
      <c r="E498" s="2">
        <v>3313795</v>
      </c>
      <c r="F498" s="3" t="s">
        <v>628</v>
      </c>
      <c r="G498" s="3" t="s">
        <v>660</v>
      </c>
      <c r="H498" s="2" t="s">
        <v>20</v>
      </c>
      <c r="I498" s="14">
        <v>20</v>
      </c>
    </row>
    <row r="499" spans="1:9" x14ac:dyDescent="0.35">
      <c r="A499" s="2">
        <v>165</v>
      </c>
      <c r="B499" s="2">
        <v>24111503</v>
      </c>
      <c r="C499" s="2" t="s">
        <v>928</v>
      </c>
      <c r="D499" s="5" t="s">
        <v>826</v>
      </c>
      <c r="E499" s="2">
        <v>3313795</v>
      </c>
      <c r="F499" s="3" t="s">
        <v>629</v>
      </c>
      <c r="G499" s="3" t="s">
        <v>660</v>
      </c>
      <c r="H499" s="2" t="s">
        <v>20</v>
      </c>
      <c r="I499" s="14">
        <v>20</v>
      </c>
    </row>
    <row r="500" spans="1:9" x14ac:dyDescent="0.35">
      <c r="A500" s="2">
        <v>166</v>
      </c>
      <c r="B500" s="2">
        <v>24111503</v>
      </c>
      <c r="C500" s="2" t="s">
        <v>928</v>
      </c>
      <c r="D500" s="5" t="s">
        <v>826</v>
      </c>
      <c r="E500" s="2">
        <v>3313795</v>
      </c>
      <c r="F500" s="3" t="s">
        <v>630</v>
      </c>
      <c r="G500" s="3" t="s">
        <v>660</v>
      </c>
      <c r="H500" s="2" t="s">
        <v>20</v>
      </c>
      <c r="I500" s="14">
        <v>20</v>
      </c>
    </row>
    <row r="501" spans="1:9" x14ac:dyDescent="0.35">
      <c r="A501" s="2">
        <v>167</v>
      </c>
      <c r="B501" s="2">
        <v>24111500</v>
      </c>
      <c r="C501" s="2" t="s">
        <v>928</v>
      </c>
      <c r="D501" s="5" t="s">
        <v>826</v>
      </c>
      <c r="E501" s="2">
        <v>3313795</v>
      </c>
      <c r="F501" s="3" t="s">
        <v>631</v>
      </c>
      <c r="G501" s="3" t="s">
        <v>632</v>
      </c>
      <c r="H501" s="2" t="s">
        <v>20</v>
      </c>
      <c r="I501" s="14">
        <v>30</v>
      </c>
    </row>
    <row r="502" spans="1:9" x14ac:dyDescent="0.35">
      <c r="A502" s="2">
        <v>168</v>
      </c>
      <c r="B502" s="2">
        <v>47121700</v>
      </c>
      <c r="C502" s="2" t="s">
        <v>928</v>
      </c>
      <c r="D502" s="5" t="s">
        <v>826</v>
      </c>
      <c r="E502" s="2">
        <v>3313795</v>
      </c>
      <c r="F502" s="3" t="s">
        <v>633</v>
      </c>
      <c r="G502" s="3" t="s">
        <v>634</v>
      </c>
      <c r="H502" s="2" t="s">
        <v>20</v>
      </c>
      <c r="I502" s="14">
        <v>1</v>
      </c>
    </row>
    <row r="503" spans="1:9" x14ac:dyDescent="0.35">
      <c r="A503" s="2">
        <v>169</v>
      </c>
      <c r="B503" s="2">
        <v>47121700</v>
      </c>
      <c r="C503" s="2" t="s">
        <v>928</v>
      </c>
      <c r="D503" s="5" t="s">
        <v>826</v>
      </c>
      <c r="E503" s="2">
        <v>3313795</v>
      </c>
      <c r="F503" s="3" t="s">
        <v>635</v>
      </c>
      <c r="G503" s="3" t="s">
        <v>636</v>
      </c>
      <c r="H503" s="2" t="s">
        <v>20</v>
      </c>
      <c r="I503" s="14">
        <v>1</v>
      </c>
    </row>
    <row r="504" spans="1:9" x14ac:dyDescent="0.35">
      <c r="A504" s="2">
        <v>170</v>
      </c>
      <c r="B504" s="2">
        <v>47121709</v>
      </c>
      <c r="C504" s="2" t="s">
        <v>928</v>
      </c>
      <c r="D504" s="5" t="s">
        <v>826</v>
      </c>
      <c r="E504" s="2">
        <v>3313795</v>
      </c>
      <c r="F504" s="3" t="s">
        <v>637</v>
      </c>
      <c r="G504" s="3" t="s">
        <v>661</v>
      </c>
      <c r="H504" s="2" t="s">
        <v>20</v>
      </c>
      <c r="I504" s="14">
        <v>5</v>
      </c>
    </row>
    <row r="505" spans="1:9" x14ac:dyDescent="0.35">
      <c r="A505" s="2">
        <v>171</v>
      </c>
      <c r="B505" s="2">
        <v>42311601</v>
      </c>
      <c r="C505" s="2" t="s">
        <v>928</v>
      </c>
      <c r="D505" s="5" t="s">
        <v>826</v>
      </c>
      <c r="E505" s="2">
        <v>3313795</v>
      </c>
      <c r="F505" s="3" t="s">
        <v>638</v>
      </c>
      <c r="G505" s="3" t="s">
        <v>639</v>
      </c>
      <c r="H505" s="2" t="s">
        <v>20</v>
      </c>
      <c r="I505" s="14">
        <v>5</v>
      </c>
    </row>
    <row r="506" spans="1:9" x14ac:dyDescent="0.35">
      <c r="A506" s="2">
        <v>172</v>
      </c>
      <c r="B506" s="2">
        <v>42132203</v>
      </c>
      <c r="C506" s="2" t="s">
        <v>928</v>
      </c>
      <c r="D506" s="5" t="s">
        <v>826</v>
      </c>
      <c r="E506" s="2">
        <v>3313795</v>
      </c>
      <c r="F506" s="3" t="s">
        <v>706</v>
      </c>
      <c r="G506" s="3" t="s">
        <v>917</v>
      </c>
      <c r="H506" s="2" t="s">
        <v>21</v>
      </c>
      <c r="I506" s="14">
        <v>3</v>
      </c>
    </row>
    <row r="507" spans="1:9" x14ac:dyDescent="0.35">
      <c r="A507" s="2">
        <v>173</v>
      </c>
      <c r="B507" s="2">
        <v>42132203</v>
      </c>
      <c r="C507" s="2" t="s">
        <v>928</v>
      </c>
      <c r="D507" s="5" t="s">
        <v>826</v>
      </c>
      <c r="E507" s="2">
        <v>3313795</v>
      </c>
      <c r="F507" s="3" t="s">
        <v>706</v>
      </c>
      <c r="G507" s="3" t="s">
        <v>918</v>
      </c>
      <c r="H507" s="2" t="s">
        <v>21</v>
      </c>
      <c r="I507" s="14">
        <v>3</v>
      </c>
    </row>
    <row r="508" spans="1:9" x14ac:dyDescent="0.35">
      <c r="A508" s="2">
        <v>174</v>
      </c>
      <c r="B508" s="2">
        <v>51102700</v>
      </c>
      <c r="C508" s="2" t="s">
        <v>928</v>
      </c>
      <c r="D508" s="5" t="s">
        <v>826</v>
      </c>
      <c r="E508" s="2">
        <v>3313795</v>
      </c>
      <c r="F508" s="3" t="s">
        <v>641</v>
      </c>
      <c r="G508" s="3" t="s">
        <v>662</v>
      </c>
      <c r="H508" s="2" t="s">
        <v>20</v>
      </c>
      <c r="I508" s="14">
        <v>2</v>
      </c>
    </row>
    <row r="509" spans="1:9" x14ac:dyDescent="0.35">
      <c r="A509" s="2">
        <v>175</v>
      </c>
      <c r="B509" s="2">
        <v>53131608</v>
      </c>
      <c r="C509" s="2" t="s">
        <v>928</v>
      </c>
      <c r="D509" s="5" t="s">
        <v>826</v>
      </c>
      <c r="E509" s="2">
        <v>3313795</v>
      </c>
      <c r="F509" s="3" t="s">
        <v>642</v>
      </c>
      <c r="G509" s="3" t="s">
        <v>663</v>
      </c>
      <c r="H509" s="2" t="s">
        <v>20</v>
      </c>
      <c r="I509" s="14">
        <v>2</v>
      </c>
    </row>
    <row r="510" spans="1:9" x14ac:dyDescent="0.35">
      <c r="A510" s="2">
        <v>176</v>
      </c>
      <c r="B510" s="2">
        <v>12161504</v>
      </c>
      <c r="C510" s="2" t="s">
        <v>928</v>
      </c>
      <c r="D510" s="5" t="s">
        <v>826</v>
      </c>
      <c r="E510" s="2">
        <v>3313795</v>
      </c>
      <c r="F510" s="3" t="s">
        <v>664</v>
      </c>
      <c r="G510" s="3" t="s">
        <v>643</v>
      </c>
      <c r="H510" s="2" t="s">
        <v>20</v>
      </c>
      <c r="I510" s="14">
        <v>5</v>
      </c>
    </row>
    <row r="511" spans="1:9" x14ac:dyDescent="0.35">
      <c r="A511" s="2">
        <v>177</v>
      </c>
      <c r="B511" s="2">
        <v>42152419</v>
      </c>
      <c r="C511" s="2" t="s">
        <v>928</v>
      </c>
      <c r="D511" s="5" t="s">
        <v>826</v>
      </c>
      <c r="E511" s="2">
        <v>3313795</v>
      </c>
      <c r="F511" s="3" t="s">
        <v>644</v>
      </c>
      <c r="G511" s="3" t="s">
        <v>645</v>
      </c>
      <c r="H511" s="2" t="s">
        <v>20</v>
      </c>
      <c r="I511" s="14">
        <v>8</v>
      </c>
    </row>
    <row r="512" spans="1:9" x14ac:dyDescent="0.35">
      <c r="A512" s="2">
        <v>178</v>
      </c>
      <c r="B512" s="2">
        <v>42142903</v>
      </c>
      <c r="C512" s="2" t="s">
        <v>928</v>
      </c>
      <c r="D512" s="5" t="s">
        <v>826</v>
      </c>
      <c r="E512" s="2">
        <v>3313795</v>
      </c>
      <c r="F512" s="3" t="s">
        <v>646</v>
      </c>
      <c r="G512" s="3" t="s">
        <v>646</v>
      </c>
      <c r="H512" s="2" t="s">
        <v>20</v>
      </c>
      <c r="I512" s="14">
        <v>5</v>
      </c>
    </row>
    <row r="513" spans="1:9" x14ac:dyDescent="0.35">
      <c r="A513" s="2">
        <v>179</v>
      </c>
      <c r="B513" s="2">
        <v>52121500</v>
      </c>
      <c r="C513" s="2" t="s">
        <v>928</v>
      </c>
      <c r="D513" s="5" t="s">
        <v>826</v>
      </c>
      <c r="E513" s="2">
        <v>3313795</v>
      </c>
      <c r="F513" s="3" t="s">
        <v>818</v>
      </c>
      <c r="G513" s="3" t="s">
        <v>665</v>
      </c>
      <c r="H513" s="2" t="s">
        <v>20</v>
      </c>
      <c r="I513" s="14">
        <v>5</v>
      </c>
    </row>
    <row r="514" spans="1:9" x14ac:dyDescent="0.35">
      <c r="A514" s="2">
        <v>180</v>
      </c>
      <c r="B514" s="2">
        <v>44121708</v>
      </c>
      <c r="C514" s="2" t="s">
        <v>928</v>
      </c>
      <c r="D514" s="5" t="s">
        <v>826</v>
      </c>
      <c r="E514" s="2">
        <v>3313795</v>
      </c>
      <c r="F514" s="3" t="s">
        <v>647</v>
      </c>
      <c r="G514" s="3" t="s">
        <v>648</v>
      </c>
      <c r="H514" s="2" t="s">
        <v>21</v>
      </c>
      <c r="I514" s="14">
        <v>2</v>
      </c>
    </row>
    <row r="515" spans="1:9" x14ac:dyDescent="0.35">
      <c r="A515" s="2">
        <v>181</v>
      </c>
      <c r="B515" s="2">
        <v>42161622</v>
      </c>
      <c r="C515" s="2" t="s">
        <v>928</v>
      </c>
      <c r="D515" s="5" t="s">
        <v>826</v>
      </c>
      <c r="E515" s="2">
        <v>3313795</v>
      </c>
      <c r="F515" s="3" t="s">
        <v>649</v>
      </c>
      <c r="G515" s="3" t="s">
        <v>650</v>
      </c>
      <c r="H515" s="2" t="s">
        <v>183</v>
      </c>
      <c r="I515" s="14">
        <v>5</v>
      </c>
    </row>
    <row r="516" spans="1:9" x14ac:dyDescent="0.35">
      <c r="A516" s="2">
        <v>182</v>
      </c>
      <c r="B516" s="2">
        <v>42152410</v>
      </c>
      <c r="C516" s="2" t="s">
        <v>928</v>
      </c>
      <c r="D516" s="5" t="s">
        <v>826</v>
      </c>
      <c r="E516" s="2">
        <v>3313795</v>
      </c>
      <c r="F516" s="3" t="s">
        <v>651</v>
      </c>
      <c r="G516" s="3" t="s">
        <v>652</v>
      </c>
      <c r="H516" s="2" t="s">
        <v>653</v>
      </c>
      <c r="I516" s="14">
        <v>6</v>
      </c>
    </row>
    <row r="517" spans="1:9" x14ac:dyDescent="0.35">
      <c r="A517" s="2">
        <v>183</v>
      </c>
      <c r="B517" s="2">
        <v>42152418</v>
      </c>
      <c r="C517" s="2" t="s">
        <v>928</v>
      </c>
      <c r="D517" s="5" t="s">
        <v>826</v>
      </c>
      <c r="E517" s="2">
        <v>3313795</v>
      </c>
      <c r="F517" s="3" t="s">
        <v>654</v>
      </c>
      <c r="G517" s="3" t="s">
        <v>655</v>
      </c>
      <c r="H517" s="2" t="s">
        <v>653</v>
      </c>
      <c r="I517" s="14">
        <v>8</v>
      </c>
    </row>
    <row r="518" spans="1:9" x14ac:dyDescent="0.35">
      <c r="A518" s="2">
        <v>184</v>
      </c>
      <c r="B518" s="2" t="s">
        <v>627</v>
      </c>
      <c r="C518" s="2" t="s">
        <v>928</v>
      </c>
      <c r="D518" s="5" t="s">
        <v>826</v>
      </c>
      <c r="E518" s="2">
        <v>3313795</v>
      </c>
      <c r="F518" s="3" t="s">
        <v>656</v>
      </c>
      <c r="G518" s="3" t="s">
        <v>666</v>
      </c>
      <c r="H518" s="2" t="s">
        <v>20</v>
      </c>
      <c r="I518" s="14">
        <v>20</v>
      </c>
    </row>
    <row r="519" spans="1:9" x14ac:dyDescent="0.35">
      <c r="A519" s="2">
        <v>185</v>
      </c>
      <c r="B519" s="2">
        <v>42142903</v>
      </c>
      <c r="C519" s="2" t="s">
        <v>928</v>
      </c>
      <c r="D519" s="5" t="s">
        <v>826</v>
      </c>
      <c r="E519" s="2">
        <v>3313795</v>
      </c>
      <c r="F519" s="3" t="s">
        <v>657</v>
      </c>
      <c r="G519" s="3" t="s">
        <v>667</v>
      </c>
      <c r="H519" s="2" t="s">
        <v>20</v>
      </c>
      <c r="I519" s="14">
        <v>10</v>
      </c>
    </row>
    <row r="520" spans="1:9" x14ac:dyDescent="0.35">
      <c r="A520" s="2">
        <v>186</v>
      </c>
      <c r="B520" s="2">
        <v>42151627</v>
      </c>
      <c r="C520" s="2" t="s">
        <v>928</v>
      </c>
      <c r="D520" s="5" t="s">
        <v>826</v>
      </c>
      <c r="E520" s="2">
        <v>3313795</v>
      </c>
      <c r="F520" s="3" t="s">
        <v>658</v>
      </c>
      <c r="G520" s="3" t="s">
        <v>668</v>
      </c>
      <c r="H520" s="2" t="s">
        <v>20</v>
      </c>
      <c r="I520" s="14">
        <v>15</v>
      </c>
    </row>
    <row r="521" spans="1:9" x14ac:dyDescent="0.35">
      <c r="A521" s="2">
        <v>187</v>
      </c>
      <c r="B521" s="2">
        <v>42152502</v>
      </c>
      <c r="C521" s="2" t="s">
        <v>928</v>
      </c>
      <c r="D521" s="5" t="s">
        <v>826</v>
      </c>
      <c r="E521" s="2">
        <v>3313795</v>
      </c>
      <c r="F521" s="3" t="s">
        <v>659</v>
      </c>
      <c r="G521" s="3" t="s">
        <v>659</v>
      </c>
      <c r="H521" s="2" t="s">
        <v>20</v>
      </c>
      <c r="I521" s="14">
        <v>10</v>
      </c>
    </row>
    <row r="522" spans="1:9" x14ac:dyDescent="0.35">
      <c r="A522" s="2">
        <v>188</v>
      </c>
      <c r="B522" s="2">
        <v>42311512</v>
      </c>
      <c r="C522" s="2" t="s">
        <v>928</v>
      </c>
      <c r="D522" s="5" t="s">
        <v>826</v>
      </c>
      <c r="E522" s="2">
        <v>3313795</v>
      </c>
      <c r="F522" s="3" t="s">
        <v>707</v>
      </c>
      <c r="G522" s="3" t="s">
        <v>707</v>
      </c>
      <c r="H522" s="2" t="s">
        <v>20</v>
      </c>
      <c r="I522" s="14">
        <v>5</v>
      </c>
    </row>
    <row r="523" spans="1:9" ht="15.5" x14ac:dyDescent="0.35">
      <c r="A523" s="9"/>
      <c r="B523" s="9"/>
      <c r="C523" s="9"/>
      <c r="D523" s="9"/>
      <c r="E523" s="9"/>
      <c r="F523" s="10"/>
      <c r="G523" s="11"/>
      <c r="H523" s="9"/>
      <c r="I523" s="15"/>
    </row>
    <row r="524" spans="1:9" ht="15.5" x14ac:dyDescent="0.35">
      <c r="A524" s="2"/>
      <c r="B524" s="2"/>
      <c r="C524" s="2"/>
      <c r="D524" s="2"/>
      <c r="E524" s="2"/>
      <c r="F524" s="4" t="s">
        <v>938</v>
      </c>
      <c r="G524" s="3"/>
      <c r="H524" s="2"/>
      <c r="I524" s="14"/>
    </row>
    <row r="525" spans="1:9" x14ac:dyDescent="0.35">
      <c r="A525" s="2">
        <v>1</v>
      </c>
      <c r="B525" s="2">
        <v>39121725</v>
      </c>
      <c r="C525" s="2" t="s">
        <v>929</v>
      </c>
      <c r="D525" s="2" t="s">
        <v>873</v>
      </c>
      <c r="E525" s="2"/>
      <c r="F525" s="3" t="s">
        <v>827</v>
      </c>
      <c r="G525" s="3" t="s">
        <v>849</v>
      </c>
      <c r="H525" s="2" t="s">
        <v>20</v>
      </c>
      <c r="I525" s="14">
        <v>30</v>
      </c>
    </row>
    <row r="526" spans="1:9" x14ac:dyDescent="0.35">
      <c r="A526" s="2">
        <v>2</v>
      </c>
      <c r="B526" s="2">
        <v>42131606</v>
      </c>
      <c r="C526" s="2" t="s">
        <v>929</v>
      </c>
      <c r="D526" s="2" t="s">
        <v>873</v>
      </c>
      <c r="E526" s="2"/>
      <c r="F526" s="3" t="s">
        <v>18</v>
      </c>
      <c r="G526" s="3" t="s">
        <v>877</v>
      </c>
      <c r="H526" s="2" t="s">
        <v>686</v>
      </c>
      <c r="I526" s="14">
        <v>55</v>
      </c>
    </row>
    <row r="527" spans="1:9" x14ac:dyDescent="0.35">
      <c r="A527" s="2">
        <v>3</v>
      </c>
      <c r="B527" s="2">
        <v>46181541</v>
      </c>
      <c r="C527" s="2" t="s">
        <v>929</v>
      </c>
      <c r="D527" s="2" t="s">
        <v>873</v>
      </c>
      <c r="E527" s="2"/>
      <c r="F527" s="3" t="s">
        <v>880</v>
      </c>
      <c r="G527" s="3" t="s">
        <v>930</v>
      </c>
      <c r="H527" s="2" t="s">
        <v>21</v>
      </c>
      <c r="I527" s="14">
        <f>55+55</f>
        <v>110</v>
      </c>
    </row>
    <row r="528" spans="1:9" x14ac:dyDescent="0.35">
      <c r="A528" s="2">
        <v>4</v>
      </c>
      <c r="B528" s="2">
        <v>44121708</v>
      </c>
      <c r="C528" s="2" t="s">
        <v>929</v>
      </c>
      <c r="D528" s="2" t="s">
        <v>873</v>
      </c>
      <c r="E528" s="2"/>
      <c r="F528" s="3" t="s">
        <v>647</v>
      </c>
      <c r="G528" s="3" t="s">
        <v>882</v>
      </c>
      <c r="H528" s="2" t="s">
        <v>21</v>
      </c>
      <c r="I528" s="14">
        <v>97</v>
      </c>
    </row>
    <row r="529" spans="1:9" x14ac:dyDescent="0.35">
      <c r="A529" s="2">
        <v>5</v>
      </c>
      <c r="B529" s="2">
        <v>14111507</v>
      </c>
      <c r="C529" s="2" t="s">
        <v>929</v>
      </c>
      <c r="D529" s="2" t="s">
        <v>873</v>
      </c>
      <c r="E529" s="2"/>
      <c r="F529" s="3" t="s">
        <v>694</v>
      </c>
      <c r="G529" s="3" t="s">
        <v>701</v>
      </c>
      <c r="H529" s="2" t="s">
        <v>22</v>
      </c>
      <c r="I529" s="14">
        <v>98</v>
      </c>
    </row>
    <row r="530" spans="1:9" x14ac:dyDescent="0.35">
      <c r="A530" s="2">
        <v>6</v>
      </c>
      <c r="B530" s="2">
        <v>44211701</v>
      </c>
      <c r="C530" s="2" t="s">
        <v>929</v>
      </c>
      <c r="D530" s="2" t="s">
        <v>873</v>
      </c>
      <c r="E530" s="2"/>
      <c r="F530" s="3" t="s">
        <v>883</v>
      </c>
      <c r="G530" s="3" t="s">
        <v>884</v>
      </c>
      <c r="H530" s="2" t="s">
        <v>21</v>
      </c>
      <c r="I530" s="14">
        <v>58</v>
      </c>
    </row>
    <row r="531" spans="1:9" x14ac:dyDescent="0.35">
      <c r="A531" s="2">
        <v>7</v>
      </c>
      <c r="B531" s="2">
        <v>44121708</v>
      </c>
      <c r="C531" s="2" t="s">
        <v>929</v>
      </c>
      <c r="D531" s="2" t="s">
        <v>873</v>
      </c>
      <c r="E531" s="2"/>
      <c r="F531" s="3" t="s">
        <v>16</v>
      </c>
      <c r="G531" s="3" t="s">
        <v>714</v>
      </c>
      <c r="H531" s="2" t="s">
        <v>21</v>
      </c>
      <c r="I531" s="14">
        <v>46</v>
      </c>
    </row>
    <row r="532" spans="1:9" x14ac:dyDescent="0.35">
      <c r="A532" s="2">
        <v>8</v>
      </c>
      <c r="B532" s="2">
        <v>44121706</v>
      </c>
      <c r="C532" s="2" t="s">
        <v>929</v>
      </c>
      <c r="D532" s="2" t="s">
        <v>873</v>
      </c>
      <c r="E532" s="2"/>
      <c r="F532" s="3" t="s">
        <v>878</v>
      </c>
      <c r="G532" s="3" t="s">
        <v>214</v>
      </c>
      <c r="H532" s="2" t="s">
        <v>21</v>
      </c>
      <c r="I532" s="14">
        <v>47</v>
      </c>
    </row>
    <row r="533" spans="1:9" x14ac:dyDescent="0.35">
      <c r="A533" s="2">
        <v>9</v>
      </c>
      <c r="B533" s="2">
        <v>44122003</v>
      </c>
      <c r="C533" s="2" t="s">
        <v>929</v>
      </c>
      <c r="D533" s="2" t="s">
        <v>873</v>
      </c>
      <c r="E533" s="2"/>
      <c r="F533" s="3" t="s">
        <v>3</v>
      </c>
      <c r="G533" s="3" t="s">
        <v>886</v>
      </c>
      <c r="H533" s="2" t="s">
        <v>116</v>
      </c>
      <c r="I533" s="14">
        <v>11</v>
      </c>
    </row>
    <row r="534" spans="1:9" x14ac:dyDescent="0.35">
      <c r="A534" s="2">
        <v>10</v>
      </c>
      <c r="B534" s="2">
        <v>14121503</v>
      </c>
      <c r="C534" s="2" t="s">
        <v>929</v>
      </c>
      <c r="D534" s="2" t="s">
        <v>873</v>
      </c>
      <c r="E534" s="2"/>
      <c r="F534" s="3" t="s">
        <v>1</v>
      </c>
      <c r="G534" s="3" t="s">
        <v>888</v>
      </c>
      <c r="H534" s="2" t="s">
        <v>20</v>
      </c>
      <c r="I534" s="14">
        <v>7</v>
      </c>
    </row>
    <row r="535" spans="1:9" x14ac:dyDescent="0.35">
      <c r="A535" s="2">
        <v>11</v>
      </c>
      <c r="B535" s="2">
        <v>44121804</v>
      </c>
      <c r="C535" s="2" t="s">
        <v>929</v>
      </c>
      <c r="D535" s="2" t="s">
        <v>873</v>
      </c>
      <c r="E535" s="2"/>
      <c r="F535" s="3" t="s">
        <v>13</v>
      </c>
      <c r="G535" s="3" t="s">
        <v>889</v>
      </c>
      <c r="H535" s="2" t="s">
        <v>21</v>
      </c>
      <c r="I535" s="14">
        <v>35</v>
      </c>
    </row>
    <row r="536" spans="1:9" x14ac:dyDescent="0.35">
      <c r="A536" s="2">
        <v>12</v>
      </c>
      <c r="B536" s="2">
        <v>44121619</v>
      </c>
      <c r="C536" s="2" t="s">
        <v>929</v>
      </c>
      <c r="D536" s="2" t="s">
        <v>873</v>
      </c>
      <c r="E536" s="2"/>
      <c r="F536" s="3" t="s">
        <v>14</v>
      </c>
      <c r="G536" s="3" t="s">
        <v>890</v>
      </c>
      <c r="H536" s="2" t="s">
        <v>21</v>
      </c>
      <c r="I536" s="14">
        <v>35</v>
      </c>
    </row>
    <row r="537" spans="1:9" x14ac:dyDescent="0.35">
      <c r="A537" s="2">
        <v>13</v>
      </c>
      <c r="B537" s="2">
        <v>39121462</v>
      </c>
      <c r="C537" s="2" t="s">
        <v>929</v>
      </c>
      <c r="D537" s="2" t="s">
        <v>873</v>
      </c>
      <c r="E537" s="2"/>
      <c r="F537" s="3" t="s">
        <v>828</v>
      </c>
      <c r="G537" s="3" t="s">
        <v>891</v>
      </c>
      <c r="H537" s="2" t="s">
        <v>116</v>
      </c>
      <c r="I537" s="14">
        <v>9</v>
      </c>
    </row>
    <row r="538" spans="1:9" x14ac:dyDescent="0.35">
      <c r="A538" s="2">
        <v>14</v>
      </c>
      <c r="B538" s="2">
        <v>39121462</v>
      </c>
      <c r="C538" s="2" t="s">
        <v>929</v>
      </c>
      <c r="D538" s="2" t="s">
        <v>873</v>
      </c>
      <c r="E538" s="2"/>
      <c r="F538" s="3" t="s">
        <v>828</v>
      </c>
      <c r="G538" s="3" t="s">
        <v>892</v>
      </c>
      <c r="H538" s="2" t="s">
        <v>20</v>
      </c>
      <c r="I538" s="14">
        <v>30</v>
      </c>
    </row>
    <row r="539" spans="1:9" x14ac:dyDescent="0.35">
      <c r="A539" s="2">
        <v>15</v>
      </c>
      <c r="B539" s="2">
        <v>27112105</v>
      </c>
      <c r="C539" s="2" t="s">
        <v>929</v>
      </c>
      <c r="D539" s="2" t="s">
        <v>873</v>
      </c>
      <c r="E539" s="2"/>
      <c r="F539" s="3" t="s">
        <v>893</v>
      </c>
      <c r="G539" s="3" t="s">
        <v>179</v>
      </c>
      <c r="H539" s="2" t="s">
        <v>20</v>
      </c>
      <c r="I539" s="14">
        <v>8</v>
      </c>
    </row>
    <row r="540" spans="1:9" x14ac:dyDescent="0.35">
      <c r="A540" s="2">
        <v>16</v>
      </c>
      <c r="B540" s="2">
        <v>43222609</v>
      </c>
      <c r="C540" s="2" t="s">
        <v>929</v>
      </c>
      <c r="D540" s="2" t="s">
        <v>873</v>
      </c>
      <c r="E540" s="2"/>
      <c r="F540" s="3" t="s">
        <v>829</v>
      </c>
      <c r="G540" s="3" t="s">
        <v>850</v>
      </c>
      <c r="H540" s="2" t="s">
        <v>20</v>
      </c>
      <c r="I540" s="14">
        <v>3</v>
      </c>
    </row>
    <row r="541" spans="1:9" x14ac:dyDescent="0.35">
      <c r="A541" s="2">
        <v>17</v>
      </c>
      <c r="B541" s="2">
        <v>31211904</v>
      </c>
      <c r="C541" s="2" t="s">
        <v>929</v>
      </c>
      <c r="D541" s="2" t="s">
        <v>873</v>
      </c>
      <c r="E541" s="2"/>
      <c r="F541" s="3" t="s">
        <v>9</v>
      </c>
      <c r="G541" s="3" t="s">
        <v>851</v>
      </c>
      <c r="H541" s="2" t="s">
        <v>20</v>
      </c>
      <c r="I541" s="14">
        <v>30</v>
      </c>
    </row>
    <row r="542" spans="1:9" x14ac:dyDescent="0.35">
      <c r="A542" s="2">
        <v>18</v>
      </c>
      <c r="B542" s="2">
        <v>31201503</v>
      </c>
      <c r="C542" s="2" t="s">
        <v>929</v>
      </c>
      <c r="D542" s="2" t="s">
        <v>873</v>
      </c>
      <c r="E542" s="2"/>
      <c r="F542" s="3" t="s">
        <v>112</v>
      </c>
      <c r="G542" s="3" t="s">
        <v>702</v>
      </c>
      <c r="H542" s="2" t="s">
        <v>237</v>
      </c>
      <c r="I542" s="14">
        <v>6</v>
      </c>
    </row>
    <row r="543" spans="1:9" x14ac:dyDescent="0.35">
      <c r="A543" s="2">
        <v>19</v>
      </c>
      <c r="B543" s="2">
        <v>42172001</v>
      </c>
      <c r="C543" s="2" t="s">
        <v>929</v>
      </c>
      <c r="D543" s="2" t="s">
        <v>873</v>
      </c>
      <c r="E543" s="2"/>
      <c r="F543" s="3" t="s">
        <v>894</v>
      </c>
      <c r="G543" s="3" t="s">
        <v>895</v>
      </c>
      <c r="H543" s="2" t="s">
        <v>20</v>
      </c>
      <c r="I543" s="14">
        <v>8</v>
      </c>
    </row>
    <row r="544" spans="1:9" x14ac:dyDescent="0.35">
      <c r="A544" s="2">
        <v>20</v>
      </c>
      <c r="B544" s="2">
        <v>60104202</v>
      </c>
      <c r="C544" s="2" t="s">
        <v>929</v>
      </c>
      <c r="D544" s="2" t="s">
        <v>873</v>
      </c>
      <c r="E544" s="2"/>
      <c r="F544" s="3" t="s">
        <v>830</v>
      </c>
      <c r="G544" s="3" t="s">
        <v>852</v>
      </c>
      <c r="H544" s="2" t="s">
        <v>20</v>
      </c>
      <c r="I544" s="14">
        <v>2</v>
      </c>
    </row>
    <row r="545" spans="1:9" x14ac:dyDescent="0.35">
      <c r="A545" s="2">
        <v>21</v>
      </c>
      <c r="B545" s="2">
        <v>41115603</v>
      </c>
      <c r="C545" s="2" t="s">
        <v>929</v>
      </c>
      <c r="D545" s="2" t="s">
        <v>873</v>
      </c>
      <c r="E545" s="2"/>
      <c r="F545" s="3" t="s">
        <v>831</v>
      </c>
      <c r="G545" s="3" t="s">
        <v>853</v>
      </c>
      <c r="H545" s="2" t="s">
        <v>20</v>
      </c>
      <c r="I545" s="14">
        <v>2</v>
      </c>
    </row>
    <row r="546" spans="1:9" x14ac:dyDescent="0.35">
      <c r="A546" s="2">
        <v>22</v>
      </c>
      <c r="B546" s="2">
        <v>41104019</v>
      </c>
      <c r="C546" s="2" t="s">
        <v>929</v>
      </c>
      <c r="D546" s="2" t="s">
        <v>873</v>
      </c>
      <c r="E546" s="2"/>
      <c r="F546" s="3" t="s">
        <v>875</v>
      </c>
      <c r="G546" s="3" t="s">
        <v>854</v>
      </c>
      <c r="H546" s="2" t="s">
        <v>20</v>
      </c>
      <c r="I546" s="14">
        <v>5</v>
      </c>
    </row>
    <row r="547" spans="1:9" x14ac:dyDescent="0.35">
      <c r="A547" s="2">
        <v>23</v>
      </c>
      <c r="B547" s="2">
        <v>41113909</v>
      </c>
      <c r="C547" s="2" t="s">
        <v>929</v>
      </c>
      <c r="D547" s="2" t="s">
        <v>873</v>
      </c>
      <c r="E547" s="2"/>
      <c r="F547" s="3" t="s">
        <v>876</v>
      </c>
      <c r="G547" s="3" t="s">
        <v>855</v>
      </c>
      <c r="H547" s="2" t="s">
        <v>20</v>
      </c>
      <c r="I547" s="14">
        <v>2</v>
      </c>
    </row>
    <row r="548" spans="1:9" x14ac:dyDescent="0.35">
      <c r="A548" s="2">
        <v>24</v>
      </c>
      <c r="B548" s="2">
        <v>41112504</v>
      </c>
      <c r="C548" s="2" t="s">
        <v>929</v>
      </c>
      <c r="D548" s="2" t="s">
        <v>873</v>
      </c>
      <c r="E548" s="2"/>
      <c r="F548" s="3" t="s">
        <v>832</v>
      </c>
      <c r="G548" s="3" t="s">
        <v>856</v>
      </c>
      <c r="H548" s="2" t="s">
        <v>20</v>
      </c>
      <c r="I548" s="14">
        <v>2</v>
      </c>
    </row>
    <row r="549" spans="1:9" x14ac:dyDescent="0.35">
      <c r="A549" s="2">
        <v>25</v>
      </c>
      <c r="B549" s="2">
        <v>24122002</v>
      </c>
      <c r="C549" s="2" t="s">
        <v>929</v>
      </c>
      <c r="D549" s="2" t="s">
        <v>873</v>
      </c>
      <c r="E549" s="2"/>
      <c r="F549" s="3" t="s">
        <v>833</v>
      </c>
      <c r="G549" s="3" t="s">
        <v>857</v>
      </c>
      <c r="H549" s="2" t="s">
        <v>20</v>
      </c>
      <c r="I549" s="14">
        <v>110</v>
      </c>
    </row>
    <row r="550" spans="1:9" x14ac:dyDescent="0.35">
      <c r="A550" s="2">
        <v>26</v>
      </c>
      <c r="B550" s="2">
        <v>46181546</v>
      </c>
      <c r="C550" s="2" t="s">
        <v>929</v>
      </c>
      <c r="D550" s="2" t="s">
        <v>873</v>
      </c>
      <c r="E550" s="2"/>
      <c r="F550" s="3" t="s">
        <v>834</v>
      </c>
      <c r="G550" s="3" t="s">
        <v>858</v>
      </c>
      <c r="H550" s="2" t="s">
        <v>20</v>
      </c>
      <c r="I550" s="14">
        <v>110</v>
      </c>
    </row>
    <row r="551" spans="1:9" x14ac:dyDescent="0.35">
      <c r="A551" s="2">
        <v>27</v>
      </c>
      <c r="B551" s="2">
        <v>53102503</v>
      </c>
      <c r="C551" s="2" t="s">
        <v>929</v>
      </c>
      <c r="D551" s="2" t="s">
        <v>873</v>
      </c>
      <c r="E551" s="2"/>
      <c r="F551" s="3" t="s">
        <v>835</v>
      </c>
      <c r="G551" s="3" t="s">
        <v>859</v>
      </c>
      <c r="H551" s="2" t="s">
        <v>20</v>
      </c>
      <c r="I551" s="14">
        <v>40</v>
      </c>
    </row>
    <row r="552" spans="1:9" x14ac:dyDescent="0.35">
      <c r="A552" s="2">
        <v>28</v>
      </c>
      <c r="B552" s="2">
        <v>41111717</v>
      </c>
      <c r="C552" s="2" t="s">
        <v>929</v>
      </c>
      <c r="D552" s="2" t="s">
        <v>873</v>
      </c>
      <c r="E552" s="2"/>
      <c r="F552" s="3" t="s">
        <v>836</v>
      </c>
      <c r="G552" s="3" t="s">
        <v>860</v>
      </c>
      <c r="H552" s="2" t="s">
        <v>20</v>
      </c>
      <c r="I552" s="14">
        <v>2</v>
      </c>
    </row>
    <row r="553" spans="1:9" x14ac:dyDescent="0.35">
      <c r="A553" s="2">
        <v>29</v>
      </c>
      <c r="B553" s="2">
        <v>41111507</v>
      </c>
      <c r="C553" s="2" t="s">
        <v>929</v>
      </c>
      <c r="D553" s="2" t="s">
        <v>873</v>
      </c>
      <c r="E553" s="2"/>
      <c r="F553" s="3" t="s">
        <v>186</v>
      </c>
      <c r="G553" s="3" t="s">
        <v>896</v>
      </c>
      <c r="H553" s="2" t="s">
        <v>20</v>
      </c>
      <c r="I553" s="14">
        <v>3</v>
      </c>
    </row>
    <row r="554" spans="1:9" x14ac:dyDescent="0.35">
      <c r="A554" s="2">
        <v>30</v>
      </c>
      <c r="B554" s="2">
        <v>51250000</v>
      </c>
      <c r="C554" s="2" t="s">
        <v>929</v>
      </c>
      <c r="D554" s="2" t="s">
        <v>873</v>
      </c>
      <c r="E554" s="2"/>
      <c r="F554" s="3" t="s">
        <v>837</v>
      </c>
      <c r="G554" s="3" t="s">
        <v>861</v>
      </c>
      <c r="H554" s="2" t="s">
        <v>20</v>
      </c>
      <c r="I554" s="14">
        <v>6</v>
      </c>
    </row>
    <row r="555" spans="1:9" x14ac:dyDescent="0.35">
      <c r="A555" s="2">
        <v>31</v>
      </c>
      <c r="B555" s="2">
        <v>47121804</v>
      </c>
      <c r="C555" s="2" t="s">
        <v>929</v>
      </c>
      <c r="D555" s="2" t="s">
        <v>873</v>
      </c>
      <c r="E555" s="2"/>
      <c r="F555" s="3" t="s">
        <v>838</v>
      </c>
      <c r="G555" s="3" t="s">
        <v>897</v>
      </c>
      <c r="H555" s="2" t="s">
        <v>20</v>
      </c>
      <c r="I555" s="14">
        <v>3</v>
      </c>
    </row>
    <row r="556" spans="1:9" x14ac:dyDescent="0.35">
      <c r="A556" s="2">
        <v>32</v>
      </c>
      <c r="B556" s="2">
        <v>21101903</v>
      </c>
      <c r="C556" s="2" t="s">
        <v>929</v>
      </c>
      <c r="D556" s="2" t="s">
        <v>873</v>
      </c>
      <c r="E556" s="2"/>
      <c r="F556" s="3" t="s">
        <v>898</v>
      </c>
      <c r="G556" s="3" t="s">
        <v>862</v>
      </c>
      <c r="H556" s="2" t="s">
        <v>20</v>
      </c>
      <c r="I556" s="14">
        <v>30</v>
      </c>
    </row>
    <row r="557" spans="1:9" x14ac:dyDescent="0.35">
      <c r="A557" s="2">
        <v>33</v>
      </c>
      <c r="B557" s="2">
        <v>21101801</v>
      </c>
      <c r="C557" s="2" t="s">
        <v>929</v>
      </c>
      <c r="D557" s="2" t="s">
        <v>873</v>
      </c>
      <c r="E557" s="2"/>
      <c r="F557" s="3" t="s">
        <v>839</v>
      </c>
      <c r="G557" s="3" t="s">
        <v>863</v>
      </c>
      <c r="H557" s="2" t="s">
        <v>20</v>
      </c>
      <c r="I557" s="14">
        <v>3</v>
      </c>
    </row>
    <row r="558" spans="1:9" x14ac:dyDescent="0.35">
      <c r="A558" s="2">
        <v>34</v>
      </c>
      <c r="B558" s="2">
        <v>24121807</v>
      </c>
      <c r="C558" s="2" t="s">
        <v>929</v>
      </c>
      <c r="D558" s="2" t="s">
        <v>873</v>
      </c>
      <c r="E558" s="2"/>
      <c r="F558" s="3" t="s">
        <v>80</v>
      </c>
      <c r="G558" s="3" t="s">
        <v>189</v>
      </c>
      <c r="H558" s="2" t="s">
        <v>20</v>
      </c>
      <c r="I558" s="14">
        <v>2</v>
      </c>
    </row>
    <row r="559" spans="1:9" x14ac:dyDescent="0.35">
      <c r="A559" s="2">
        <v>35</v>
      </c>
      <c r="B559" s="2">
        <v>21101903</v>
      </c>
      <c r="C559" s="2" t="s">
        <v>929</v>
      </c>
      <c r="D559" s="2" t="s">
        <v>873</v>
      </c>
      <c r="E559" s="2"/>
      <c r="F559" s="3" t="s">
        <v>187</v>
      </c>
      <c r="G559" s="3" t="s">
        <v>900</v>
      </c>
      <c r="H559" s="2" t="s">
        <v>20</v>
      </c>
      <c r="I559" s="14">
        <v>30</v>
      </c>
    </row>
    <row r="560" spans="1:9" x14ac:dyDescent="0.35">
      <c r="A560" s="2">
        <v>36</v>
      </c>
      <c r="B560" s="2">
        <v>27111801</v>
      </c>
      <c r="C560" s="2" t="s">
        <v>929</v>
      </c>
      <c r="D560" s="2" t="s">
        <v>873</v>
      </c>
      <c r="E560" s="2"/>
      <c r="F560" s="3" t="s">
        <v>901</v>
      </c>
      <c r="G560" s="3" t="s">
        <v>902</v>
      </c>
      <c r="H560" s="2" t="s">
        <v>20</v>
      </c>
      <c r="I560" s="14">
        <v>3</v>
      </c>
    </row>
    <row r="561" spans="1:9" x14ac:dyDescent="0.35">
      <c r="A561" s="2">
        <v>37</v>
      </c>
      <c r="B561" s="2">
        <v>39101601</v>
      </c>
      <c r="C561" s="2" t="s">
        <v>929</v>
      </c>
      <c r="D561" s="2" t="s">
        <v>873</v>
      </c>
      <c r="E561" s="2"/>
      <c r="F561" s="3" t="s">
        <v>840</v>
      </c>
      <c r="G561" s="3" t="s">
        <v>864</v>
      </c>
      <c r="H561" s="2" t="s">
        <v>20</v>
      </c>
      <c r="I561" s="14">
        <v>3</v>
      </c>
    </row>
    <row r="562" spans="1:9" x14ac:dyDescent="0.35">
      <c r="A562" s="2">
        <v>38</v>
      </c>
      <c r="B562" s="2">
        <v>27111933</v>
      </c>
      <c r="C562" s="2" t="s">
        <v>929</v>
      </c>
      <c r="D562" s="2" t="s">
        <v>873</v>
      </c>
      <c r="E562" s="2"/>
      <c r="F562" s="3" t="s">
        <v>841</v>
      </c>
      <c r="G562" s="3" t="s">
        <v>865</v>
      </c>
      <c r="H562" s="2" t="s">
        <v>20</v>
      </c>
      <c r="I562" s="14">
        <v>15</v>
      </c>
    </row>
    <row r="563" spans="1:9" x14ac:dyDescent="0.35">
      <c r="A563" s="2">
        <v>39</v>
      </c>
      <c r="B563" s="2">
        <v>47131803</v>
      </c>
      <c r="C563" s="2" t="s">
        <v>929</v>
      </c>
      <c r="D563" s="2" t="s">
        <v>873</v>
      </c>
      <c r="E563" s="2"/>
      <c r="F563" s="3" t="s">
        <v>842</v>
      </c>
      <c r="G563" s="3" t="s">
        <v>904</v>
      </c>
      <c r="H563" s="2" t="s">
        <v>183</v>
      </c>
      <c r="I563" s="14">
        <v>6</v>
      </c>
    </row>
    <row r="564" spans="1:9" x14ac:dyDescent="0.35">
      <c r="A564" s="2">
        <v>40</v>
      </c>
      <c r="B564" s="2">
        <v>11162111</v>
      </c>
      <c r="C564" s="2" t="s">
        <v>929</v>
      </c>
      <c r="D564" s="2" t="s">
        <v>873</v>
      </c>
      <c r="E564" s="2"/>
      <c r="F564" s="3" t="s">
        <v>905</v>
      </c>
      <c r="G564" s="3" t="s">
        <v>866</v>
      </c>
      <c r="H564" s="2" t="s">
        <v>237</v>
      </c>
      <c r="I564" s="14">
        <v>3</v>
      </c>
    </row>
    <row r="565" spans="1:9" x14ac:dyDescent="0.35">
      <c r="A565" s="2">
        <v>41</v>
      </c>
      <c r="B565" s="2">
        <v>51102710</v>
      </c>
      <c r="C565" s="2" t="s">
        <v>929</v>
      </c>
      <c r="D565" s="2" t="s">
        <v>873</v>
      </c>
      <c r="E565" s="2"/>
      <c r="F565" s="3" t="s">
        <v>843</v>
      </c>
      <c r="G565" s="3" t="s">
        <v>867</v>
      </c>
      <c r="H565" s="2" t="s">
        <v>20</v>
      </c>
      <c r="I565" s="14">
        <v>3</v>
      </c>
    </row>
    <row r="566" spans="1:9" x14ac:dyDescent="0.35">
      <c r="A566" s="2">
        <v>42</v>
      </c>
      <c r="B566" s="2">
        <v>10151805</v>
      </c>
      <c r="C566" s="2" t="s">
        <v>929</v>
      </c>
      <c r="D566" s="2" t="s">
        <v>873</v>
      </c>
      <c r="E566" s="2"/>
      <c r="F566" s="3" t="s">
        <v>844</v>
      </c>
      <c r="G566" s="3" t="s">
        <v>910</v>
      </c>
      <c r="H566" s="2" t="s">
        <v>108</v>
      </c>
      <c r="I566" s="14">
        <v>11</v>
      </c>
    </row>
    <row r="567" spans="1:9" x14ac:dyDescent="0.35">
      <c r="A567" s="2">
        <v>43</v>
      </c>
      <c r="B567" s="2">
        <v>10151501</v>
      </c>
      <c r="C567" s="2" t="s">
        <v>929</v>
      </c>
      <c r="D567" s="2" t="s">
        <v>873</v>
      </c>
      <c r="E567" s="2"/>
      <c r="F567" s="3" t="s">
        <v>912</v>
      </c>
      <c r="G567" s="3" t="s">
        <v>241</v>
      </c>
      <c r="H567" s="2" t="s">
        <v>196</v>
      </c>
      <c r="I567" s="14">
        <v>11</v>
      </c>
    </row>
    <row r="568" spans="1:9" x14ac:dyDescent="0.35">
      <c r="A568" s="2">
        <v>44</v>
      </c>
      <c r="B568" s="2">
        <v>10151609</v>
      </c>
      <c r="C568" s="2" t="s">
        <v>929</v>
      </c>
      <c r="D568" s="2" t="s">
        <v>873</v>
      </c>
      <c r="E568" s="2"/>
      <c r="F568" s="3" t="s">
        <v>845</v>
      </c>
      <c r="G568" s="3" t="s">
        <v>248</v>
      </c>
      <c r="H568" s="2" t="s">
        <v>196</v>
      </c>
      <c r="I568" s="14">
        <v>18</v>
      </c>
    </row>
    <row r="569" spans="1:9" x14ac:dyDescent="0.35">
      <c r="A569" s="2">
        <v>45</v>
      </c>
      <c r="B569" s="2">
        <v>10151514</v>
      </c>
      <c r="C569" s="2" t="s">
        <v>929</v>
      </c>
      <c r="D569" s="2" t="s">
        <v>873</v>
      </c>
      <c r="E569" s="2"/>
      <c r="F569" s="3" t="s">
        <v>846</v>
      </c>
      <c r="G569" s="3" t="s">
        <v>868</v>
      </c>
      <c r="H569" s="2" t="s">
        <v>240</v>
      </c>
      <c r="I569" s="14">
        <v>11</v>
      </c>
    </row>
    <row r="570" spans="1:9" x14ac:dyDescent="0.35">
      <c r="A570" s="2">
        <v>46</v>
      </c>
      <c r="B570" s="2">
        <v>10151514</v>
      </c>
      <c r="C570" s="2" t="s">
        <v>929</v>
      </c>
      <c r="D570" s="2" t="s">
        <v>873</v>
      </c>
      <c r="E570" s="2"/>
      <c r="F570" s="3" t="s">
        <v>64</v>
      </c>
      <c r="G570" s="3" t="s">
        <v>869</v>
      </c>
      <c r="H570" s="2" t="s">
        <v>240</v>
      </c>
      <c r="I570" s="14">
        <v>11</v>
      </c>
    </row>
    <row r="571" spans="1:9" x14ac:dyDescent="0.35">
      <c r="A571" s="2">
        <v>47</v>
      </c>
      <c r="B571" s="2">
        <v>10151507</v>
      </c>
      <c r="C571" s="2" t="s">
        <v>929</v>
      </c>
      <c r="D571" s="2" t="s">
        <v>873</v>
      </c>
      <c r="E571" s="2"/>
      <c r="F571" s="3" t="s">
        <v>911</v>
      </c>
      <c r="G571" s="3" t="s">
        <v>870</v>
      </c>
      <c r="H571" s="2" t="s">
        <v>240</v>
      </c>
      <c r="I571" s="14">
        <v>12</v>
      </c>
    </row>
    <row r="572" spans="1:9" x14ac:dyDescent="0.35">
      <c r="A572" s="2">
        <v>48</v>
      </c>
      <c r="B572" s="2">
        <v>10151518</v>
      </c>
      <c r="C572" s="2" t="s">
        <v>929</v>
      </c>
      <c r="D572" s="2" t="s">
        <v>873</v>
      </c>
      <c r="E572" s="2"/>
      <c r="F572" s="3" t="s">
        <v>238</v>
      </c>
      <c r="G572" s="3" t="s">
        <v>749</v>
      </c>
      <c r="H572" s="2" t="s">
        <v>240</v>
      </c>
      <c r="I572" s="14">
        <v>10</v>
      </c>
    </row>
    <row r="573" spans="1:9" x14ac:dyDescent="0.35">
      <c r="A573" s="2">
        <v>49</v>
      </c>
      <c r="B573" s="2">
        <v>10151518</v>
      </c>
      <c r="C573" s="2" t="s">
        <v>929</v>
      </c>
      <c r="D573" s="2" t="s">
        <v>873</v>
      </c>
      <c r="E573" s="2"/>
      <c r="F573" s="3" t="s">
        <v>239</v>
      </c>
      <c r="G573" s="3" t="s">
        <v>914</v>
      </c>
      <c r="H573" s="2" t="s">
        <v>240</v>
      </c>
      <c r="I573" s="14">
        <v>10</v>
      </c>
    </row>
    <row r="574" spans="1:9" x14ac:dyDescent="0.35">
      <c r="A574" s="2">
        <v>50</v>
      </c>
      <c r="B574" s="2">
        <v>10151501</v>
      </c>
      <c r="C574" s="2" t="s">
        <v>929</v>
      </c>
      <c r="D574" s="2" t="s">
        <v>873</v>
      </c>
      <c r="E574" s="2"/>
      <c r="F574" s="3" t="s">
        <v>847</v>
      </c>
      <c r="G574" s="3" t="s">
        <v>915</v>
      </c>
      <c r="H574" s="2" t="s">
        <v>240</v>
      </c>
      <c r="I574" s="14">
        <v>10</v>
      </c>
    </row>
    <row r="575" spans="1:9" x14ac:dyDescent="0.35">
      <c r="A575" s="2">
        <v>51</v>
      </c>
      <c r="B575" s="2">
        <v>21102305</v>
      </c>
      <c r="C575" s="2" t="s">
        <v>929</v>
      </c>
      <c r="D575" s="2" t="s">
        <v>873</v>
      </c>
      <c r="E575" s="2"/>
      <c r="F575" s="3" t="s">
        <v>908</v>
      </c>
      <c r="G575" s="3" t="s">
        <v>907</v>
      </c>
      <c r="H575" s="2" t="s">
        <v>237</v>
      </c>
      <c r="I575" s="14">
        <v>3</v>
      </c>
    </row>
    <row r="576" spans="1:9" x14ac:dyDescent="0.35">
      <c r="A576" s="2">
        <v>52</v>
      </c>
      <c r="B576" s="2">
        <v>27112003</v>
      </c>
      <c r="C576" s="2" t="s">
        <v>929</v>
      </c>
      <c r="D576" s="2" t="s">
        <v>873</v>
      </c>
      <c r="E576" s="2"/>
      <c r="F576" s="3" t="s">
        <v>848</v>
      </c>
      <c r="G576" s="3" t="s">
        <v>871</v>
      </c>
      <c r="H576" s="2" t="s">
        <v>20</v>
      </c>
      <c r="I576" s="14">
        <v>12</v>
      </c>
    </row>
    <row r="577" spans="1:9" x14ac:dyDescent="0.35">
      <c r="A577" s="2">
        <v>53</v>
      </c>
      <c r="B577" s="2">
        <v>27112007</v>
      </c>
      <c r="C577" s="2" t="s">
        <v>929</v>
      </c>
      <c r="D577" s="2" t="s">
        <v>873</v>
      </c>
      <c r="E577" s="2"/>
      <c r="F577" s="3" t="s">
        <v>49</v>
      </c>
      <c r="G577" s="3" t="s">
        <v>872</v>
      </c>
      <c r="H577" s="2" t="s">
        <v>20</v>
      </c>
      <c r="I577" s="14">
        <v>12</v>
      </c>
    </row>
  </sheetData>
  <mergeCells count="2">
    <mergeCell ref="C1:H1"/>
    <mergeCell ref="B2:I2"/>
  </mergeCells>
  <pageMargins left="0.70866141732283472" right="0.31496062992125984" top="0.35433070866141736" bottom="0.35433070866141736" header="0" footer="0"/>
  <pageSetup scale="54" orientation="landscape" horizontalDpi="0" verticalDpi="0" r:id="rId1"/>
  <ignoredErrors>
    <ignoredError sqref="I2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Cahuache Rodriguez</dc:creator>
  <cp:lastModifiedBy>luis fernando cahuache rodriguez</cp:lastModifiedBy>
  <cp:lastPrinted>2026-06-03T22:15:28Z</cp:lastPrinted>
  <dcterms:created xsi:type="dcterms:W3CDTF">2026-03-24T18:45:23Z</dcterms:created>
  <dcterms:modified xsi:type="dcterms:W3CDTF">2026-06-04T01:40:03Z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2026-04-07T21:20:24Z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f8eb7c2c-d2c9-46e7-bad3-ca60f90f4e42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