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HOSPITAL ISMAEL ROLDAN\ADECUACIONES 2026\ADECUACION SEDE PRINCIPAL\"/>
    </mc:Choice>
  </mc:AlternateContent>
  <xr:revisionPtr revIDLastSave="0" documentId="8_{690BE423-D51B-481B-A6E4-EBAA4B4F96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UMEN 1" sheetId="7" r:id="rId1"/>
    <sheet name="PTO GENERAL" sheetId="2" r:id="rId2"/>
  </sheets>
  <definedNames>
    <definedName name="_xlnm.Print_Area" localSheetId="1">'PTO GENERAL'!$A$1:$I$102</definedName>
    <definedName name="_xlnm.Print_Area" localSheetId="0">'RESUMEN 1'!$A$1:$I$97</definedName>
    <definedName name="ARL" localSheetId="1">#REF!</definedName>
    <definedName name="ARL" localSheetId="0">#REF!</definedName>
    <definedName name="ARL">#REF!</definedName>
    <definedName name="Caja" localSheetId="1">#REF!</definedName>
    <definedName name="Caja" localSheetId="0">#REF!</definedName>
    <definedName name="Caja">#REF!</definedName>
    <definedName name="Cargo" localSheetId="1">#REF!</definedName>
    <definedName name="Cargo" localSheetId="0">#REF!</definedName>
    <definedName name="Cargo">#REF!</definedName>
    <definedName name="Dirección" localSheetId="1">#REF!</definedName>
    <definedName name="Dirección" localSheetId="0">#REF!</definedName>
    <definedName name="Dirección">#REF!</definedName>
    <definedName name="Identificación" localSheetId="1">#REF!</definedName>
    <definedName name="Identificación" localSheetId="0">#REF!</definedName>
    <definedName name="Identificación">#REF!</definedName>
    <definedName name="Lista_Residuos">#REF!</definedName>
    <definedName name="Nombre" localSheetId="1">#REF!</definedName>
    <definedName name="Nombre" localSheetId="0">#REF!</definedName>
    <definedName name="Nombre">#REF!</definedName>
    <definedName name="NRCC">#REF!</definedName>
    <definedName name="Pensiones" localSheetId="1">#REF!</definedName>
    <definedName name="Pensiones" localSheetId="0">#REF!</definedName>
    <definedName name="Pensiones">#REF!</definedName>
    <definedName name="Salud" localSheetId="1">#REF!</definedName>
    <definedName name="Salud" localSheetId="0">#REF!</definedName>
    <definedName name="Salud">#REF!</definedName>
    <definedName name="Teléfono" localSheetId="1">#REF!</definedName>
    <definedName name="Teléfono" localSheetId="0">#REF!</definedName>
    <definedName name="Teléfon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34" i="7" l="1"/>
  <c r="G63" i="7"/>
  <c r="G25" i="7"/>
  <c r="G24" i="7"/>
  <c r="G77" i="7" l="1"/>
  <c r="H82" i="7"/>
  <c r="G78" i="7"/>
  <c r="G76" i="7"/>
  <c r="G75" i="7"/>
  <c r="G74" i="7"/>
  <c r="G73" i="7"/>
  <c r="G72" i="7"/>
  <c r="G62" i="7"/>
  <c r="G61" i="7"/>
  <c r="G60" i="7"/>
  <c r="G59" i="7"/>
  <c r="G57" i="7"/>
  <c r="G56" i="7"/>
  <c r="G55" i="7"/>
  <c r="H54" i="7" s="1"/>
  <c r="G53" i="7"/>
  <c r="G52" i="7"/>
  <c r="G51" i="7"/>
  <c r="H50" i="7" s="1"/>
  <c r="G49" i="7"/>
  <c r="H48" i="7" s="1"/>
  <c r="G47" i="7"/>
  <c r="G46" i="7"/>
  <c r="H45" i="7" s="1"/>
  <c r="G44" i="7"/>
  <c r="G43" i="7"/>
  <c r="G42" i="7"/>
  <c r="G41" i="7"/>
  <c r="G40" i="7"/>
  <c r="G39" i="7"/>
  <c r="G38" i="7"/>
  <c r="G37" i="7"/>
  <c r="G36" i="7"/>
  <c r="G35" i="7"/>
  <c r="G33" i="7"/>
  <c r="G31" i="7"/>
  <c r="G30" i="7"/>
  <c r="G29" i="7"/>
  <c r="G28" i="7"/>
  <c r="G26" i="7"/>
  <c r="G23" i="7"/>
  <c r="G22" i="7"/>
  <c r="G21" i="7"/>
  <c r="G19" i="7"/>
  <c r="G18" i="7"/>
  <c r="H17" i="7" s="1"/>
  <c r="G16" i="7"/>
  <c r="G15" i="7"/>
  <c r="G13" i="7"/>
  <c r="G12" i="7"/>
  <c r="G11" i="7"/>
  <c r="G10" i="7"/>
  <c r="G9" i="7"/>
  <c r="G29" i="2"/>
  <c r="G35" i="2"/>
  <c r="G32" i="2"/>
  <c r="G24" i="2"/>
  <c r="G65" i="2"/>
  <c r="G66" i="2"/>
  <c r="G67" i="2"/>
  <c r="G68" i="2"/>
  <c r="G64" i="2"/>
  <c r="G61" i="2"/>
  <c r="G62" i="2"/>
  <c r="G53" i="2"/>
  <c r="G23" i="2"/>
  <c r="G16" i="2"/>
  <c r="G12" i="2"/>
  <c r="G49" i="2"/>
  <c r="G15" i="2"/>
  <c r="H14" i="2" s="1"/>
  <c r="G83" i="2"/>
  <c r="G82" i="2"/>
  <c r="G81" i="2"/>
  <c r="G80" i="2"/>
  <c r="G79" i="2"/>
  <c r="G78" i="2"/>
  <c r="G77" i="2"/>
  <c r="G59" i="2"/>
  <c r="G58" i="2"/>
  <c r="G57" i="2"/>
  <c r="G56" i="2"/>
  <c r="H55" i="2" s="1"/>
  <c r="G54" i="2"/>
  <c r="G52" i="2"/>
  <c r="G50" i="2"/>
  <c r="G48" i="2"/>
  <c r="H47" i="2" s="1"/>
  <c r="G46" i="2"/>
  <c r="H45" i="2" s="1"/>
  <c r="G44" i="2"/>
  <c r="G43" i="2"/>
  <c r="H42" i="2" s="1"/>
  <c r="G41" i="2"/>
  <c r="G40" i="2"/>
  <c r="G39" i="2"/>
  <c r="G38" i="2"/>
  <c r="G37" i="2"/>
  <c r="G36" i="2"/>
  <c r="G34" i="2"/>
  <c r="G33" i="2"/>
  <c r="G31" i="2"/>
  <c r="H30" i="2" s="1"/>
  <c r="G28" i="2"/>
  <c r="G27" i="2"/>
  <c r="G26" i="2"/>
  <c r="H25" i="2" s="1"/>
  <c r="G22" i="2"/>
  <c r="G21" i="2"/>
  <c r="G19" i="2"/>
  <c r="G18" i="2"/>
  <c r="H17" i="2" s="1"/>
  <c r="G13" i="2"/>
  <c r="G11" i="2"/>
  <c r="G10" i="2"/>
  <c r="G9" i="2"/>
  <c r="H20" i="7" l="1"/>
  <c r="H63" i="2"/>
  <c r="H27" i="7"/>
  <c r="H60" i="2"/>
  <c r="H71" i="7"/>
  <c r="H32" i="7"/>
  <c r="H8" i="7"/>
  <c r="H58" i="7"/>
  <c r="H64" i="7"/>
  <c r="H14" i="7"/>
  <c r="H8" i="2"/>
  <c r="H51" i="2"/>
  <c r="H76" i="2"/>
  <c r="H20" i="2"/>
  <c r="H69" i="2"/>
  <c r="E68" i="7" l="1"/>
  <c r="G68" i="7" s="1"/>
  <c r="E69" i="7"/>
  <c r="G69" i="7" s="1"/>
  <c r="E67" i="7"/>
  <c r="G67" i="7" s="1"/>
  <c r="E72" i="2"/>
  <c r="G72" i="2" s="1"/>
  <c r="E73" i="2"/>
  <c r="G73" i="2" s="1"/>
  <c r="E74" i="2"/>
  <c r="G74" i="2" s="1"/>
  <c r="H66" i="7" l="1"/>
  <c r="H70" i="7" s="1"/>
  <c r="H85" i="7" s="1"/>
  <c r="H71" i="2"/>
  <c r="H75" i="2" s="1"/>
  <c r="H90" i="2" s="1"/>
  <c r="H87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<sst xmlns="http://schemas.openxmlformats.org/spreadsheetml/2006/main" count="459" uniqueCount="195">
  <si>
    <t>Nombre del proponente (ESE)</t>
  </si>
  <si>
    <t>Empresa Social Del Estado Hospital Local Ismael Roldan Valencia</t>
  </si>
  <si>
    <t>CANTIDAD M2:</t>
  </si>
  <si>
    <t>Departamento</t>
  </si>
  <si>
    <t>Choco</t>
  </si>
  <si>
    <t>Municipio:</t>
  </si>
  <si>
    <t>Quibdo</t>
  </si>
  <si>
    <t>Nombre del establecimiento</t>
  </si>
  <si>
    <t>VALOR M2:</t>
  </si>
  <si>
    <t>COD</t>
  </si>
  <si>
    <t>ACTIVIDAD</t>
  </si>
  <si>
    <t>UNIDAD</t>
  </si>
  <si>
    <t>Valor unitario</t>
  </si>
  <si>
    <t>Cantidad</t>
  </si>
  <si>
    <t>Valor parcial</t>
  </si>
  <si>
    <t>VALOR TOTAL CAPITULO</t>
  </si>
  <si>
    <t>A 1</t>
  </si>
  <si>
    <t>ACTIVIDADES PRELIMINARES</t>
  </si>
  <si>
    <t>A 1.1</t>
  </si>
  <si>
    <t xml:space="preserve">Desmonte cubierta tejas </t>
  </si>
  <si>
    <t>m2</t>
  </si>
  <si>
    <t>A 1.2</t>
  </si>
  <si>
    <t>Desmonte puertas y/o ventanas</t>
  </si>
  <si>
    <t>un</t>
  </si>
  <si>
    <t>A 1.4</t>
  </si>
  <si>
    <t>Demolición enchapes pisos y paredes (incluye acarreo)</t>
  </si>
  <si>
    <t>A 1.5</t>
  </si>
  <si>
    <t>Demolición muros espesor máximo 12 cm (incluye acarreo)</t>
  </si>
  <si>
    <t>A 2</t>
  </si>
  <si>
    <t>A 2.1</t>
  </si>
  <si>
    <t>ml</t>
  </si>
  <si>
    <t>A 2.2</t>
  </si>
  <si>
    <t>A 3</t>
  </si>
  <si>
    <t>MAMPOSTERÍAS Y PAÑETES</t>
  </si>
  <si>
    <t>A 3.1</t>
  </si>
  <si>
    <t>Pañete mortero impermeabilizado 1:3</t>
  </si>
  <si>
    <t>A 3.2</t>
  </si>
  <si>
    <t>Muro en bloque arcilla No 4 (suministro e instalacion todo lo necesario para su funcionamiento)</t>
  </si>
  <si>
    <t>A 4</t>
  </si>
  <si>
    <t>INSTALACIONES HIDROSANITARIAS</t>
  </si>
  <si>
    <t>Un</t>
  </si>
  <si>
    <t>suministro e instalacion de lavamanos y griferia, todo lo necesario para su correcto funcionamiento</t>
  </si>
  <si>
    <t>und</t>
  </si>
  <si>
    <t>A 5</t>
  </si>
  <si>
    <t>CUBIERTAS Y APROVECHAMIENTO AGUAS LLUVIAS</t>
  </si>
  <si>
    <t>A 5.1</t>
  </si>
  <si>
    <t xml:space="preserve">suministro e instalacion de Cubierta UPVC con alma de material aislante todo lo necesario para su correcto funcionamiento </t>
  </si>
  <si>
    <t>A 5.2</t>
  </si>
  <si>
    <t>Suministro e instalacion de canal en UPVC y todo lo necesario para su correcto funcionamiento</t>
  </si>
  <si>
    <t>A 5.3</t>
  </si>
  <si>
    <t>INSTALACION DE CUBIERTA EN POLICARBONATO ALVEOLAR CON ESTRUCTURA EN ALUMINIO</t>
  </si>
  <si>
    <t>A 6</t>
  </si>
  <si>
    <t>INSTALACIONES ELÉCTRICAS</t>
  </si>
  <si>
    <t>A 6.5</t>
  </si>
  <si>
    <t>Luminaria LED de incrustar  (suministro e instalacion todo lo necesario para su funcionamiento)</t>
  </si>
  <si>
    <t>A 6.6</t>
  </si>
  <si>
    <t>Luminaria emergencia tipo Mickey Mouse (suministro e instalacion todo lo necesario para su funcionamiento)</t>
  </si>
  <si>
    <t>A 6.7</t>
  </si>
  <si>
    <t>A 6.8</t>
  </si>
  <si>
    <t>Salida luminaria techo EMT -Incluye aparato, tubería, cable y consumibles</t>
  </si>
  <si>
    <t>A 6.9</t>
  </si>
  <si>
    <t>Salida interruptor promedio EMT -Incluye aparato, tubería, cable y consumibles</t>
  </si>
  <si>
    <t>A 6.10</t>
  </si>
  <si>
    <t>Salida toma bifásica EMT--Incluye aparato, tubería, cable y consumibles</t>
  </si>
  <si>
    <t>A 6.11</t>
  </si>
  <si>
    <t>Salida toma GFCI EMT -Incluye aparato, tubería, cable y consumibles</t>
  </si>
  <si>
    <t>A 6.14</t>
  </si>
  <si>
    <t xml:space="preserve">Retiro y Desmonte de red eléctrica </t>
  </si>
  <si>
    <t>A 6.15</t>
  </si>
  <si>
    <t>Suministro e  Instalación Lámpara Exterior Blanco Ovalado Rejilla 60w (suministro e instalacion todo lo necesario para su funcionamiento)</t>
  </si>
  <si>
    <t>A 7</t>
  </si>
  <si>
    <t>ESTRUCTURAS LIVIANAS Y CIELO RASOS</t>
  </si>
  <si>
    <t>A 7.1</t>
  </si>
  <si>
    <t>Cielo raso en PVC color a elegir (suministro e instalacion todo lo necesario para su funcionamiento)</t>
  </si>
  <si>
    <t>A 7.2</t>
  </si>
  <si>
    <t>A 8</t>
  </si>
  <si>
    <t>CARPINTERÍA MADERA</t>
  </si>
  <si>
    <t>A 8.1</t>
  </si>
  <si>
    <t>Puerta flormorado  hoja 1.00 x 2.00 m (suministro e instalacion todo lo necesario para su funcionamiento)</t>
  </si>
  <si>
    <t>A 9</t>
  </si>
  <si>
    <t>CARPINTERÍA METÁLICA / PLÁSTICA</t>
  </si>
  <si>
    <t>A 9.1</t>
  </si>
  <si>
    <t>Marco puerta lámina 0.8 a 1.00m (suministro e instalacion todo lo necesario para su funcionamiento)</t>
  </si>
  <si>
    <t>A 9.3</t>
  </si>
  <si>
    <t>suministro e instalacion de ventanas con marco en aluminio + protector de ventanas  (suministro e instalacion todo lo necesario para su funcionamiento)</t>
  </si>
  <si>
    <t>A 10</t>
  </si>
  <si>
    <t>ENCHAPES Y ACCESORIOS</t>
  </si>
  <si>
    <t>A 10.1</t>
  </si>
  <si>
    <t>A 10.2</t>
  </si>
  <si>
    <t>Cerámica pared línea institucional color a elegir (suministro e instalacion todo lo necesario para su funcionamiento)</t>
  </si>
  <si>
    <t>A 10.3</t>
  </si>
  <si>
    <t>Cerámica pisos alto tráfico color a elegir (suministro e instalacion todo lo necesario para su funcionamiento)</t>
  </si>
  <si>
    <t>Alistado de piso en mortero  (suministro e instalacion todo lo necesario para su funcionamiento)</t>
  </si>
  <si>
    <t>A 11</t>
  </si>
  <si>
    <t>PINTURAS</t>
  </si>
  <si>
    <t>A 11.1</t>
  </si>
  <si>
    <t>Estuco plástico en muros interiores y exteriores (suministro e instalacion todo lo necesario para su funcionamiento)</t>
  </si>
  <si>
    <t>A 11.2</t>
  </si>
  <si>
    <t>Pintura coraza o similar para exteriores (suministro e instalacion todo lo necesario para su funcionamiento)</t>
  </si>
  <si>
    <t>A 11.3</t>
  </si>
  <si>
    <t xml:space="preserve">Pintura para interiores color blanca (suministro e instalacion todo lo necesario para su funcionamiento) </t>
  </si>
  <si>
    <t>A 11.4</t>
  </si>
  <si>
    <t>impermeabilizante broncoelastico paredes exteriores e interiores (suministro e instalacion todo lo necesario para su funcionamiento)</t>
  </si>
  <si>
    <t>A 12</t>
  </si>
  <si>
    <t>A</t>
  </si>
  <si>
    <t>TOTAL COSTOS DIRECTOS (A)</t>
  </si>
  <si>
    <t>B 1</t>
  </si>
  <si>
    <t>A.I.U.</t>
  </si>
  <si>
    <t>B 2.1</t>
  </si>
  <si>
    <t>Administracion</t>
  </si>
  <si>
    <t>%</t>
  </si>
  <si>
    <t>B 2.2</t>
  </si>
  <si>
    <t>Imprevistos</t>
  </si>
  <si>
    <t>B 2.3</t>
  </si>
  <si>
    <t>Utilidad</t>
  </si>
  <si>
    <t>B</t>
  </si>
  <si>
    <t>TOTAL COSTOS INDIRECTOS A.I.U. (B)</t>
  </si>
  <si>
    <t>D</t>
  </si>
  <si>
    <t>MOBILIARIO</t>
  </si>
  <si>
    <t>D 1.1</t>
  </si>
  <si>
    <t>Ventilador de Pared (suministro e instalacion todo lo necesario para su funcionamiento)</t>
  </si>
  <si>
    <t>D 1.2</t>
  </si>
  <si>
    <t>Equipo aire acondicionado - básico  Inverter 12000 Btu(suministro e instalacion todo lo necesario para su funcionamiento) poner especificaciones</t>
  </si>
  <si>
    <t>D 1.3</t>
  </si>
  <si>
    <t>Suministro de Escritorio sencillo con cajonera estructura metálica y tapa en madera</t>
  </si>
  <si>
    <t>D 1.4</t>
  </si>
  <si>
    <t xml:space="preserve">Suministro de Silla ergonómica giratoria en tapizado en  tela </t>
  </si>
  <si>
    <t>D 1.5</t>
  </si>
  <si>
    <t>Suminsitro de Silla Interlocutora asiento tapizado</t>
  </si>
  <si>
    <t>D 1.8</t>
  </si>
  <si>
    <t>D 1.9</t>
  </si>
  <si>
    <t>C 1</t>
  </si>
  <si>
    <t xml:space="preserve">INTERVENTORÍA </t>
  </si>
  <si>
    <t>C</t>
  </si>
  <si>
    <t>TOTAL COSTOS INTERVENTORÍA (C)</t>
  </si>
  <si>
    <t>VALOR TOTAL DEL PROYECTO A+B+C</t>
  </si>
  <si>
    <t xml:space="preserve"> </t>
  </si>
  <si>
    <t>Realizó</t>
  </si>
  <si>
    <t>Firma:</t>
  </si>
  <si>
    <t>Nombre:</t>
  </si>
  <si>
    <t xml:space="preserve">Monica Jissel Peña Mosquera </t>
  </si>
  <si>
    <t>No. T.P.:</t>
  </si>
  <si>
    <t>A3632013 - 1077440732</t>
  </si>
  <si>
    <t>M2</t>
  </si>
  <si>
    <t>A+B+C+D</t>
  </si>
  <si>
    <t>PRESUPUESTO ADECUACIONES PARA SEDE PRINCIPAL</t>
  </si>
  <si>
    <t>ROSALES</t>
  </si>
  <si>
    <t>ESTRUCTURAS  CONCRETO</t>
  </si>
  <si>
    <t>Rampa en concreto E=0.10 M</t>
  </si>
  <si>
    <t>ML</t>
  </si>
  <si>
    <t>suministro e instalacion de baranda en  hierro, incluye pintura (odo lo necesario para su funcionamiento)</t>
  </si>
  <si>
    <t>A 9.4</t>
  </si>
  <si>
    <t xml:space="preserve">Desmonte de cielo falso </t>
  </si>
  <si>
    <t xml:space="preserve">anden en concreto </t>
  </si>
  <si>
    <t>M3</t>
  </si>
  <si>
    <t>Suministro e instalacion de Punto hidráulico y sanitario (inclye accesorios y tuberia)</t>
  </si>
  <si>
    <t>Muro en super board  doble cara E12 (suministro e instalacion todo lo necesario para su funcionamiento)</t>
  </si>
  <si>
    <t>suministro e instalacion de  griferia completa para ducha</t>
  </si>
  <si>
    <t>A 4,1</t>
  </si>
  <si>
    <t>A 4,2</t>
  </si>
  <si>
    <t>A 4,3</t>
  </si>
  <si>
    <t>A 4,4</t>
  </si>
  <si>
    <t xml:space="preserve">Suministro de camilla </t>
  </si>
  <si>
    <t>Suministro e instalacion de cortina imppermeable para baño, (todo lo necesario para su instalacion)</t>
  </si>
  <si>
    <t>MANTENIMIENTOS</t>
  </si>
  <si>
    <t>A 13</t>
  </si>
  <si>
    <t>A 12,1</t>
  </si>
  <si>
    <t>A 12,2</t>
  </si>
  <si>
    <t xml:space="preserve">Mantenimiento preventivo y correctivo de ascensor </t>
  </si>
  <si>
    <t xml:space="preserve">Mantenimiento preventivo y correctivo de planta electrica  </t>
  </si>
  <si>
    <t xml:space="preserve">mantenimiento y lavado de tanques </t>
  </si>
  <si>
    <t xml:space="preserve">mantenimiento y lavado de cajas de inspeccion </t>
  </si>
  <si>
    <t>GASES MEDICINALES</t>
  </si>
  <si>
    <t>toma Para Oxígeno Medicinal de pared</t>
  </si>
  <si>
    <t>mantenimiento  red y planta de gases medicinales</t>
  </si>
  <si>
    <t>gl</t>
  </si>
  <si>
    <t>mantenimiento y lavado viga canales</t>
  </si>
  <si>
    <t>suministro e instalacion de sistema Hidroflow</t>
  </si>
  <si>
    <t xml:space="preserve">suministro e instalacion de bombillas ledd </t>
  </si>
  <si>
    <t xml:space="preserve">luminaria led  60x60 </t>
  </si>
  <si>
    <t>Luminaria LED de   de 30 x 120  (suministro e instalacion todo lo necesario para su funcionamiento)</t>
  </si>
  <si>
    <t>A 13,1</t>
  </si>
  <si>
    <t>A 13,2</t>
  </si>
  <si>
    <t>A 13,3</t>
  </si>
  <si>
    <t>A 13,4</t>
  </si>
  <si>
    <t>A 13,5</t>
  </si>
  <si>
    <t>A 5.4</t>
  </si>
  <si>
    <t xml:space="preserve">suministo e instalacion de Manto bituminoso </t>
  </si>
  <si>
    <t xml:space="preserve">suministro e instalacion de  griferia lavamanos </t>
  </si>
  <si>
    <t>A 4,5</t>
  </si>
  <si>
    <t>suministro e instalacion de  tapas sanitarios</t>
  </si>
  <si>
    <t>A 11.5</t>
  </si>
  <si>
    <t>suministro e instalacion de pelicula de proteccion uv</t>
  </si>
  <si>
    <t>Sobre piso en concreto E=0.10 M</t>
  </si>
  <si>
    <t>Luminaria LED de sobreponer  (suministro e instalacion todo lo necesario para su funcionamiento)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</si>
</sst>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&quot;$&quot;#,##0.00"/>
    <numFmt numFmtId="165" formatCode="_-* #,##0.00\ _€_-;\-* #,##0.00\ _€_-;_-* &quot;-&quot;??\ _€_-;_-@_-"/>
    <numFmt numFmtId="166" formatCode="_(&quot;$&quot;* #,##0.00_);_(&quot;$&quot;* \(#,##0.00\);_(&quot;$&quot;* &quot;-&quot;??_);_(@_)"/>
    <numFmt numFmtId="167" formatCode="&quot;$&quot;\ #,##0.00"/>
    <numFmt numFmtId="168" formatCode="&quot;$&quot;\ #,##0"/>
    <numFmt numFmtId="169" formatCode="&quot;$&quot;#,##0"/>
    <numFmt numFmtId="170" formatCode="0.000"/>
    <numFmt numFmtId="171" formatCode="&quot;$&quot;\ #,##0.0"/>
  </numFmts>
  <fonts count="3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name val="Aptos Display"/>
      <family val="2"/>
      <scheme val="major"/>
    </font>
    <font>
      <sz val="11"/>
      <name val="Aptos Narrow"/>
      <family val="2"/>
      <scheme val="minor"/>
    </font>
    <font>
      <sz val="16"/>
      <name val="Aptos Narrow"/>
      <family val="2"/>
      <scheme val="minor"/>
    </font>
    <font>
      <sz val="11"/>
      <name val="Aptos Display"/>
      <family val="2"/>
      <scheme val="major"/>
    </font>
    <font>
      <b/>
      <sz val="1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i/>
      <sz val="11"/>
      <name val="Calibri"/>
      <family val="2"/>
      <charset val="1"/>
    </font>
    <font>
      <b/>
      <sz val="18"/>
      <color theme="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i/>
      <sz val="10"/>
      <name val="Calibri"/>
      <family val="2"/>
      <charset val="1"/>
    </font>
    <font>
      <sz val="10"/>
      <name val="Aptos Display"/>
      <family val="2"/>
      <scheme val="major"/>
    </font>
    <font>
      <b/>
      <sz val="18"/>
      <color rgb="FFFF0000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8"/>
      <name val="Aptos Narrow"/>
      <family val="2"/>
      <scheme val="minor"/>
    </font>
    <font>
      <b/>
      <sz val="20"/>
      <name val="Aptos Narrow"/>
      <family val="2"/>
      <scheme val="minor"/>
    </font>
    <font>
      <sz val="9"/>
      <color theme="1"/>
      <name val="Aptos Display"/>
      <family val="2"/>
      <scheme val="major"/>
    </font>
    <font>
      <sz val="9"/>
      <name val="Aptos Display"/>
      <family val="2"/>
      <scheme val="major"/>
    </font>
    <font>
      <sz val="10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0"/>
      <name val="Arial"/>
      <family val="2"/>
    </font>
    <font>
      <b/>
      <sz val="11"/>
      <color theme="0"/>
      <name val="Aptos Display"/>
      <family val="2"/>
      <scheme val="maj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i/>
      <sz val="14"/>
      <color theme="0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6"/>
      <color theme="0"/>
      <name val="Aptos Narrow"/>
      <family val="2"/>
      <scheme val="minor"/>
    </font>
    <font>
      <sz val="16"/>
      <color theme="0"/>
      <name val="Aptos Display"/>
      <family val="2"/>
      <scheme val="major"/>
    </font>
    <font>
      <sz val="8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D966"/>
        <bgColor rgb="FFFBC2A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2CC"/>
        <bgColor rgb="FFFDE0D1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medium">
        <color theme="0" tint="-0.249977111117893"/>
      </right>
      <top style="thin">
        <color theme="0" tint="-0.249977111117893"/>
      </top>
      <bottom/>
      <diagonal/>
    </border>
    <border>
      <left/>
      <right/>
      <top/>
      <bottom style="thin">
        <color theme="1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medium">
        <color theme="0" tint="-0.249977111117893"/>
      </right>
      <top/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5" fillId="2" borderId="0" applyNumberFormat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26" fillId="0" borderId="0"/>
    <xf numFmtId="0" fontId="26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7" fillId="0" borderId="0" xfId="0" applyFont="1"/>
    <xf numFmtId="0" fontId="8" fillId="0" borderId="0" xfId="2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4" fontId="9" fillId="4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64" fontId="7" fillId="0" borderId="0" xfId="0" applyNumberFormat="1" applyFo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6" borderId="9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/>
    </xf>
    <xf numFmtId="164" fontId="10" fillId="7" borderId="10" xfId="3" applyNumberFormat="1" applyFont="1" applyFill="1" applyBorder="1"/>
    <xf numFmtId="164" fontId="10" fillId="7" borderId="11" xfId="3" applyNumberFormat="1" applyFont="1" applyFill="1" applyBorder="1"/>
    <xf numFmtId="10" fontId="7" fillId="0" borderId="0" xfId="1" applyNumberFormat="1" applyFont="1" applyFill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0" applyFont="1"/>
    <xf numFmtId="0" fontId="15" fillId="8" borderId="9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vertical="center" wrapText="1"/>
    </xf>
    <xf numFmtId="0" fontId="16" fillId="4" borderId="4" xfId="0" applyFont="1" applyFill="1" applyBorder="1" applyAlignment="1">
      <alignment horizontal="center" vertical="center"/>
    </xf>
    <xf numFmtId="164" fontId="16" fillId="4" borderId="4" xfId="0" applyNumberFormat="1" applyFont="1" applyFill="1" applyBorder="1" applyAlignment="1">
      <alignment vertical="center"/>
    </xf>
    <xf numFmtId="2" fontId="16" fillId="4" borderId="4" xfId="0" applyNumberFormat="1" applyFont="1" applyFill="1" applyBorder="1" applyAlignment="1">
      <alignment horizontal="center" vertical="center"/>
    </xf>
    <xf numFmtId="166" fontId="7" fillId="0" borderId="0" xfId="4" applyFont="1" applyFill="1"/>
    <xf numFmtId="10" fontId="3" fillId="0" borderId="0" xfId="1" applyNumberFormat="1" applyFont="1" applyFill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/>
    <xf numFmtId="166" fontId="3" fillId="0" borderId="0" xfId="4" applyFont="1" applyFill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6" fillId="4" borderId="4" xfId="0" applyFont="1" applyFill="1" applyBorder="1" applyAlignment="1">
      <alignment horizontal="center" vertical="center" wrapText="1"/>
    </xf>
    <xf numFmtId="2" fontId="16" fillId="4" borderId="4" xfId="0" applyNumberFormat="1" applyFont="1" applyFill="1" applyBorder="1" applyAlignment="1">
      <alignment horizontal="center" vertical="center" wrapText="1"/>
    </xf>
    <xf numFmtId="0" fontId="13" fillId="9" borderId="0" xfId="0" applyFont="1" applyFill="1" applyAlignment="1">
      <alignment vertical="center"/>
    </xf>
    <xf numFmtId="0" fontId="14" fillId="9" borderId="0" xfId="0" applyFont="1" applyFill="1" applyAlignment="1">
      <alignment vertical="center"/>
    </xf>
    <xf numFmtId="0" fontId="10" fillId="9" borderId="0" xfId="0" applyFont="1" applyFill="1"/>
    <xf numFmtId="167" fontId="16" fillId="4" borderId="4" xfId="0" applyNumberFormat="1" applyFont="1" applyFill="1" applyBorder="1" applyAlignment="1">
      <alignment vertical="center" wrapText="1"/>
    </xf>
    <xf numFmtId="0" fontId="16" fillId="4" borderId="10" xfId="0" applyFont="1" applyFill="1" applyBorder="1" applyAlignment="1">
      <alignment vertical="center" wrapText="1"/>
    </xf>
    <xf numFmtId="0" fontId="16" fillId="4" borderId="10" xfId="0" applyFont="1" applyFill="1" applyBorder="1" applyAlignment="1">
      <alignment horizontal="center" vertical="center"/>
    </xf>
    <xf numFmtId="164" fontId="16" fillId="4" borderId="10" xfId="0" applyNumberFormat="1" applyFont="1" applyFill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167" fontId="7" fillId="0" borderId="0" xfId="0" applyNumberFormat="1" applyFont="1"/>
    <xf numFmtId="164" fontId="7" fillId="7" borderId="10" xfId="3" applyNumberFormat="1" applyFont="1" applyFill="1" applyBorder="1"/>
    <xf numFmtId="10" fontId="10" fillId="7" borderId="10" xfId="3" applyNumberFormat="1" applyFont="1" applyFill="1" applyBorder="1"/>
    <xf numFmtId="0" fontId="16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169" fontId="16" fillId="0" borderId="4" xfId="1" applyNumberFormat="1" applyFont="1" applyFill="1" applyBorder="1" applyAlignment="1">
      <alignment vertical="center"/>
    </xf>
    <xf numFmtId="9" fontId="16" fillId="0" borderId="4" xfId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170" fontId="16" fillId="4" borderId="4" xfId="0" applyNumberFormat="1" applyFont="1" applyFill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166" fontId="7" fillId="0" borderId="0" xfId="4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2" fillId="0" borderId="13" xfId="5" applyFont="1" applyBorder="1" applyAlignment="1">
      <alignment vertical="center"/>
    </xf>
    <xf numFmtId="0" fontId="22" fillId="0" borderId="0" xfId="5" applyFont="1" applyAlignment="1">
      <alignment vertical="center"/>
    </xf>
    <xf numFmtId="0" fontId="23" fillId="0" borderId="0" xfId="0" applyFont="1"/>
    <xf numFmtId="2" fontId="7" fillId="0" borderId="0" xfId="0" applyNumberFormat="1" applyFont="1"/>
    <xf numFmtId="164" fontId="24" fillId="10" borderId="0" xfId="0" applyNumberFormat="1" applyFont="1" applyFill="1"/>
    <xf numFmtId="0" fontId="27" fillId="3" borderId="4" xfId="0" applyFont="1" applyFill="1" applyBorder="1" applyAlignment="1">
      <alignment horizontal="right" vertical="center" wrapText="1"/>
    </xf>
    <xf numFmtId="0" fontId="27" fillId="3" borderId="4" xfId="0" applyFont="1" applyFill="1" applyBorder="1" applyAlignment="1">
      <alignment vertical="center" wrapText="1"/>
    </xf>
    <xf numFmtId="0" fontId="28" fillId="3" borderId="5" xfId="0" applyFont="1" applyFill="1" applyBorder="1" applyAlignment="1">
      <alignment horizontal="center" vertical="center" wrapText="1"/>
    </xf>
    <xf numFmtId="0" fontId="28" fillId="3" borderId="6" xfId="0" applyFont="1" applyFill="1" applyBorder="1" applyAlignment="1">
      <alignment horizontal="center" vertical="center" wrapText="1"/>
    </xf>
    <xf numFmtId="0" fontId="28" fillId="3" borderId="7" xfId="0" applyFont="1" applyFill="1" applyBorder="1" applyAlignment="1">
      <alignment horizontal="center" vertical="center" wrapText="1"/>
    </xf>
    <xf numFmtId="2" fontId="28" fillId="5" borderId="8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3" borderId="0" xfId="0" applyFont="1" applyFill="1" applyAlignment="1">
      <alignment horizontal="center" vertical="center" wrapText="1"/>
    </xf>
    <xf numFmtId="168" fontId="11" fillId="3" borderId="8" xfId="0" applyNumberFormat="1" applyFont="1" applyFill="1" applyBorder="1" applyAlignment="1">
      <alignment horizontal="center" vertical="center" wrapText="1"/>
    </xf>
    <xf numFmtId="168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168" fontId="25" fillId="3" borderId="8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168" fontId="33" fillId="0" borderId="0" xfId="0" applyNumberFormat="1" applyFont="1"/>
    <xf numFmtId="0" fontId="32" fillId="0" borderId="0" xfId="0" applyFont="1"/>
    <xf numFmtId="164" fontId="24" fillId="0" borderId="0" xfId="0" applyNumberFormat="1" applyFont="1"/>
    <xf numFmtId="0" fontId="16" fillId="0" borderId="11" xfId="0" applyFont="1" applyBorder="1" applyAlignment="1">
      <alignment vertical="center" wrapText="1"/>
    </xf>
    <xf numFmtId="44" fontId="16" fillId="4" borderId="4" xfId="8" applyFont="1" applyFill="1" applyBorder="1" applyAlignment="1">
      <alignment vertical="center" wrapText="1"/>
    </xf>
    <xf numFmtId="44" fontId="16" fillId="4" borderId="4" xfId="8" applyFont="1" applyFill="1" applyBorder="1" applyAlignment="1">
      <alignment vertical="center"/>
    </xf>
    <xf numFmtId="0" fontId="15" fillId="8" borderId="14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vertical="center" wrapText="1"/>
    </xf>
    <xf numFmtId="0" fontId="16" fillId="4" borderId="15" xfId="0" applyFont="1" applyFill="1" applyBorder="1" applyAlignment="1">
      <alignment horizontal="center" vertical="center"/>
    </xf>
    <xf numFmtId="164" fontId="16" fillId="4" borderId="15" xfId="0" applyNumberFormat="1" applyFont="1" applyFill="1" applyBorder="1" applyAlignment="1">
      <alignment vertical="center"/>
    </xf>
    <xf numFmtId="2" fontId="16" fillId="4" borderId="15" xfId="0" applyNumberFormat="1" applyFont="1" applyFill="1" applyBorder="1" applyAlignment="1">
      <alignment horizontal="center" vertical="center"/>
    </xf>
    <xf numFmtId="171" fontId="25" fillId="3" borderId="8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right"/>
    </xf>
    <xf numFmtId="0" fontId="7" fillId="0" borderId="13" xfId="0" applyFont="1" applyBorder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</cellXfs>
  <cellStyles count="9">
    <cellStyle name="Énfasis4" xfId="2" builtinId="41"/>
    <cellStyle name="Millares 2" xfId="3" xr:uid="{00000000-0005-0000-0000-000001000000}"/>
    <cellStyle name="Moneda" xfId="8" builtinId="4"/>
    <cellStyle name="Moneda 2" xfId="4" xr:uid="{00000000-0005-0000-0000-000003000000}"/>
    <cellStyle name="Normal" xfId="0" builtinId="0"/>
    <cellStyle name="Normal 2" xfId="7" xr:uid="{00000000-0005-0000-0000-000005000000}"/>
    <cellStyle name="Normal 4" xfId="6" xr:uid="{00000000-0005-0000-0000-000006000000}"/>
    <cellStyle name="Normal 4 2 2" xfId="5" xr:uid="{00000000-0005-0000-0000-000007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Azul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89999084444715716"/>
    <pageSetUpPr fitToPage="1"/>
  </sheetPr>
  <dimension ref="A1:M101"/>
  <sheetViews>
    <sheetView tabSelected="1" view="pageBreakPreview" topLeftCell="A59" zoomScale="70" zoomScaleNormal="70" zoomScaleSheetLayoutView="70" zoomScalePageLayoutView="115" workbookViewId="0">
      <selection activeCell="F89" sqref="F89:H89"/>
    </sheetView>
  </sheetViews>
  <sheetFormatPr baseColWidth="10" defaultColWidth="10.5703125" defaultRowHeight="15" x14ac:dyDescent="0.25"/>
  <cols>
    <col min="1" max="1" width="5.5703125" style="1" customWidth="1"/>
    <col min="2" max="2" width="8.42578125" style="3" bestFit="1" customWidth="1"/>
    <col min="3" max="3" width="65.42578125" style="7" customWidth="1"/>
    <col min="4" max="4" width="13.42578125" style="1" customWidth="1"/>
    <col min="5" max="5" width="16.85546875" style="8" customWidth="1"/>
    <col min="6" max="6" width="14.5703125" style="1" customWidth="1"/>
    <col min="7" max="7" width="18.42578125" style="8" customWidth="1"/>
    <col min="8" max="8" width="21.42578125" style="1" customWidth="1"/>
    <col min="9" max="9" width="4.140625" style="1" customWidth="1"/>
    <col min="10" max="10" width="17.140625" style="1" customWidth="1" collapsed="1"/>
    <col min="11" max="11" width="17.42578125" style="1" customWidth="1"/>
    <col min="12" max="12" width="10.5703125" style="1"/>
    <col min="13" max="13" width="12.5703125" style="1" bestFit="1" customWidth="1"/>
    <col min="14" max="16384" width="10.5703125" style="1"/>
  </cols>
  <sheetData>
    <row r="1" spans="2:13" ht="18.75" x14ac:dyDescent="0.25">
      <c r="B1" s="92" t="s">
        <v>145</v>
      </c>
      <c r="C1" s="93"/>
      <c r="D1" s="93"/>
      <c r="E1" s="93"/>
      <c r="F1" s="93"/>
      <c r="G1" s="93"/>
      <c r="H1" s="94"/>
    </row>
    <row r="2" spans="2:13" ht="11.25" customHeight="1" x14ac:dyDescent="0.25">
      <c r="B2" s="2"/>
      <c r="C2" s="2"/>
      <c r="D2" s="2"/>
      <c r="E2" s="2"/>
      <c r="F2" s="2"/>
      <c r="G2" s="2"/>
      <c r="H2" s="2"/>
    </row>
    <row r="3" spans="2:13" ht="14.45" customHeight="1" x14ac:dyDescent="0.25">
      <c r="C3" s="63" t="s">
        <v>0</v>
      </c>
      <c r="D3" s="95" t="s">
        <v>1</v>
      </c>
      <c r="E3" s="95"/>
      <c r="F3" s="95"/>
      <c r="G3" s="62" t="s">
        <v>2</v>
      </c>
      <c r="H3" s="4"/>
      <c r="J3" s="5"/>
      <c r="K3" s="5"/>
      <c r="L3" s="5"/>
      <c r="M3" s="5"/>
    </row>
    <row r="4" spans="2:13" ht="14.45" customHeight="1" x14ac:dyDescent="0.25">
      <c r="C4" s="63" t="s">
        <v>3</v>
      </c>
      <c r="D4" s="95" t="s">
        <v>4</v>
      </c>
      <c r="E4" s="95"/>
      <c r="F4" s="95"/>
      <c r="G4" s="62" t="s">
        <v>5</v>
      </c>
      <c r="H4" s="4" t="s">
        <v>6</v>
      </c>
      <c r="J4" s="5"/>
      <c r="K4" s="5"/>
      <c r="L4" s="5"/>
      <c r="M4" s="5"/>
    </row>
    <row r="5" spans="2:13" ht="14.45" customHeight="1" x14ac:dyDescent="0.25">
      <c r="C5" s="63" t="s">
        <v>7</v>
      </c>
      <c r="D5" s="95" t="s">
        <v>146</v>
      </c>
      <c r="E5" s="95"/>
      <c r="F5" s="95"/>
      <c r="G5" s="62" t="s">
        <v>8</v>
      </c>
      <c r="H5" s="6"/>
      <c r="J5" s="5"/>
      <c r="K5" s="5"/>
      <c r="L5" s="5"/>
      <c r="M5" s="5"/>
    </row>
    <row r="6" spans="2:13" ht="15" customHeight="1" thickBot="1" x14ac:dyDescent="0.3">
      <c r="H6" s="9"/>
      <c r="J6" s="5"/>
      <c r="K6" s="5"/>
      <c r="L6" s="5"/>
      <c r="M6" s="5"/>
    </row>
    <row r="7" spans="2:13" s="68" customFormat="1" ht="29.1" customHeight="1" thickBot="1" x14ac:dyDescent="0.3">
      <c r="B7" s="64" t="s">
        <v>9</v>
      </c>
      <c r="C7" s="65" t="s">
        <v>10</v>
      </c>
      <c r="D7" s="65" t="s">
        <v>11</v>
      </c>
      <c r="E7" s="65" t="s">
        <v>12</v>
      </c>
      <c r="F7" s="65" t="s">
        <v>13</v>
      </c>
      <c r="G7" s="66" t="s">
        <v>14</v>
      </c>
      <c r="H7" s="67" t="s">
        <v>15</v>
      </c>
      <c r="J7" s="69"/>
      <c r="K7" s="69"/>
      <c r="L7" s="69"/>
      <c r="M7" s="69"/>
    </row>
    <row r="8" spans="2:13" s="19" customFormat="1" ht="15" customHeight="1" x14ac:dyDescent="0.25">
      <c r="B8" s="11" t="s">
        <v>16</v>
      </c>
      <c r="C8" s="12" t="s">
        <v>17</v>
      </c>
      <c r="D8" s="13"/>
      <c r="E8" s="14"/>
      <c r="F8" s="14"/>
      <c r="G8" s="14"/>
      <c r="H8" s="15">
        <f>SUM(G9:G13)</f>
        <v>7125797.6358086662</v>
      </c>
      <c r="I8" s="16"/>
      <c r="J8" s="17"/>
      <c r="K8" s="17"/>
      <c r="L8" s="18"/>
      <c r="M8" s="18"/>
    </row>
    <row r="9" spans="2:13" s="29" customFormat="1" ht="15" customHeight="1" x14ac:dyDescent="0.25">
      <c r="B9" s="20" t="s">
        <v>18</v>
      </c>
      <c r="C9" s="21" t="s">
        <v>19</v>
      </c>
      <c r="D9" s="22" t="s">
        <v>20</v>
      </c>
      <c r="E9" s="23">
        <v>18381.712333333333</v>
      </c>
      <c r="F9" s="24">
        <v>70.28</v>
      </c>
      <c r="G9" s="23">
        <f t="shared" ref="G9:G16" si="0">E9*F9</f>
        <v>1291866.7427866666</v>
      </c>
      <c r="H9" s="25"/>
      <c r="I9" s="26"/>
      <c r="J9" s="27"/>
      <c r="K9" s="27"/>
      <c r="L9" s="28"/>
      <c r="M9" s="28"/>
    </row>
    <row r="10" spans="2:13" s="29" customFormat="1" ht="15" customHeight="1" x14ac:dyDescent="0.25">
      <c r="B10" s="20" t="s">
        <v>21</v>
      </c>
      <c r="C10" s="21" t="s">
        <v>22</v>
      </c>
      <c r="D10" s="22" t="s">
        <v>23</v>
      </c>
      <c r="E10" s="23">
        <v>37815.924666666666</v>
      </c>
      <c r="F10" s="24">
        <v>8</v>
      </c>
      <c r="G10" s="23">
        <f t="shared" si="0"/>
        <v>302527.39733333333</v>
      </c>
      <c r="H10" s="25"/>
      <c r="I10" s="26"/>
      <c r="J10" s="27"/>
      <c r="K10" s="27"/>
      <c r="L10" s="28"/>
      <c r="M10" s="28"/>
    </row>
    <row r="11" spans="2:13" s="29" customFormat="1" ht="15" customHeight="1" x14ac:dyDescent="0.25">
      <c r="B11" s="20" t="s">
        <v>24</v>
      </c>
      <c r="C11" s="21" t="s">
        <v>25</v>
      </c>
      <c r="D11" s="22" t="s">
        <v>20</v>
      </c>
      <c r="E11" s="23">
        <v>17273.777399999999</v>
      </c>
      <c r="F11" s="24">
        <v>40.82</v>
      </c>
      <c r="G11" s="23">
        <f t="shared" si="0"/>
        <v>705115.59346799995</v>
      </c>
      <c r="H11" s="25"/>
      <c r="I11" s="26"/>
      <c r="J11" s="27"/>
      <c r="K11" s="27"/>
      <c r="L11" s="28"/>
      <c r="M11" s="28"/>
    </row>
    <row r="12" spans="2:13" s="29" customFormat="1" ht="15" customHeight="1" x14ac:dyDescent="0.25">
      <c r="B12" s="20"/>
      <c r="C12" s="21" t="s">
        <v>152</v>
      </c>
      <c r="D12" s="22" t="s">
        <v>20</v>
      </c>
      <c r="E12" s="23">
        <v>16274.777400000001</v>
      </c>
      <c r="F12" s="24">
        <v>114.07</v>
      </c>
      <c r="G12" s="23">
        <f t="shared" si="0"/>
        <v>1856463.8580179999</v>
      </c>
      <c r="H12" s="25"/>
      <c r="I12" s="26"/>
      <c r="J12" s="27"/>
      <c r="K12" s="27"/>
      <c r="L12" s="28"/>
      <c r="M12" s="28"/>
    </row>
    <row r="13" spans="2:13" s="29" customFormat="1" ht="15" customHeight="1" x14ac:dyDescent="0.25">
      <c r="B13" s="20" t="s">
        <v>26</v>
      </c>
      <c r="C13" s="21" t="s">
        <v>27</v>
      </c>
      <c r="D13" s="22" t="s">
        <v>20</v>
      </c>
      <c r="E13" s="23">
        <v>59112.739733333336</v>
      </c>
      <c r="F13" s="24">
        <v>50.24</v>
      </c>
      <c r="G13" s="23">
        <f t="shared" si="0"/>
        <v>2969824.0442026667</v>
      </c>
      <c r="H13" s="30"/>
      <c r="I13" s="26"/>
      <c r="J13" s="27"/>
      <c r="K13" s="27"/>
      <c r="L13" s="28"/>
      <c r="M13" s="28"/>
    </row>
    <row r="14" spans="2:13" s="19" customFormat="1" ht="15" customHeight="1" x14ac:dyDescent="0.25">
      <c r="B14" s="11" t="s">
        <v>28</v>
      </c>
      <c r="C14" s="12" t="s">
        <v>147</v>
      </c>
      <c r="D14" s="13"/>
      <c r="E14" s="14"/>
      <c r="F14" s="14"/>
      <c r="G14" s="14"/>
      <c r="H14" s="15">
        <f>SUM(G15:G16)</f>
        <v>24596900</v>
      </c>
      <c r="I14" s="16"/>
      <c r="J14" s="17"/>
      <c r="K14" s="17"/>
      <c r="L14" s="18"/>
      <c r="M14" s="18"/>
    </row>
    <row r="15" spans="2:13" s="19" customFormat="1" ht="23.45" customHeight="1" x14ac:dyDescent="0.25">
      <c r="B15" s="20" t="s">
        <v>29</v>
      </c>
      <c r="C15" s="21" t="s">
        <v>193</v>
      </c>
      <c r="D15" s="22" t="s">
        <v>143</v>
      </c>
      <c r="E15" s="23">
        <v>360000</v>
      </c>
      <c r="F15" s="24">
        <v>42.24</v>
      </c>
      <c r="G15" s="23">
        <f t="shared" si="0"/>
        <v>15206400</v>
      </c>
      <c r="H15" s="25"/>
      <c r="I15" s="16"/>
      <c r="J15" s="31"/>
      <c r="K15" s="31"/>
      <c r="L15" s="32"/>
      <c r="M15" s="32"/>
    </row>
    <row r="16" spans="2:13" s="19" customFormat="1" ht="23.45" customHeight="1" x14ac:dyDescent="0.25">
      <c r="B16" s="20" t="s">
        <v>31</v>
      </c>
      <c r="C16" s="39" t="s">
        <v>153</v>
      </c>
      <c r="D16" s="22" t="s">
        <v>154</v>
      </c>
      <c r="E16" s="23">
        <v>350000</v>
      </c>
      <c r="F16" s="42">
        <v>26.83</v>
      </c>
      <c r="G16" s="41">
        <f t="shared" si="0"/>
        <v>9390500</v>
      </c>
      <c r="H16" s="25"/>
      <c r="I16" s="16"/>
      <c r="J16" s="31"/>
      <c r="K16" s="31"/>
      <c r="L16" s="32"/>
      <c r="M16" s="32"/>
    </row>
    <row r="17" spans="1:13" s="19" customFormat="1" ht="15" customHeight="1" x14ac:dyDescent="0.25">
      <c r="B17" s="11" t="s">
        <v>32</v>
      </c>
      <c r="C17" s="12" t="s">
        <v>33</v>
      </c>
      <c r="D17" s="13"/>
      <c r="E17" s="14"/>
      <c r="F17" s="14"/>
      <c r="G17" s="14"/>
      <c r="H17" s="15">
        <f>SUM(G18:G18)</f>
        <v>3197978.3775648479</v>
      </c>
      <c r="I17" s="16"/>
      <c r="J17" s="17"/>
      <c r="K17" s="17"/>
      <c r="L17" s="18"/>
      <c r="M17" s="18"/>
    </row>
    <row r="18" spans="1:13" s="19" customFormat="1" ht="23.1" customHeight="1" x14ac:dyDescent="0.25">
      <c r="B18" s="20" t="s">
        <v>34</v>
      </c>
      <c r="C18" s="21" t="s">
        <v>35</v>
      </c>
      <c r="D18" s="22" t="s">
        <v>20</v>
      </c>
      <c r="E18" s="23">
        <v>38952.233587878785</v>
      </c>
      <c r="F18" s="24">
        <v>82.1</v>
      </c>
      <c r="G18" s="23">
        <f t="shared" ref="G18:G19" si="1">E18*F18</f>
        <v>3197978.3775648479</v>
      </c>
      <c r="H18" s="25"/>
      <c r="I18" s="16"/>
      <c r="J18" s="17"/>
      <c r="K18" s="17"/>
      <c r="L18" s="18"/>
      <c r="M18" s="18"/>
    </row>
    <row r="19" spans="1:13" s="19" customFormat="1" ht="23.1" customHeight="1" x14ac:dyDescent="0.25">
      <c r="B19" s="20" t="s">
        <v>36</v>
      </c>
      <c r="C19" s="21" t="s">
        <v>37</v>
      </c>
      <c r="D19" s="22" t="s">
        <v>20</v>
      </c>
      <c r="E19" s="23">
        <v>66982.530557575752</v>
      </c>
      <c r="F19" s="24">
        <v>41.05</v>
      </c>
      <c r="G19" s="23">
        <f t="shared" si="1"/>
        <v>2749632.8793884846</v>
      </c>
      <c r="H19" s="25"/>
      <c r="I19" s="16"/>
      <c r="J19" s="17"/>
      <c r="K19" s="17"/>
      <c r="L19" s="18"/>
      <c r="M19" s="18"/>
    </row>
    <row r="20" spans="1:13" s="19" customFormat="1" ht="15" customHeight="1" x14ac:dyDescent="0.25">
      <c r="B20" s="11" t="s">
        <v>38</v>
      </c>
      <c r="C20" s="12" t="s">
        <v>39</v>
      </c>
      <c r="D20" s="13"/>
      <c r="E20" s="14"/>
      <c r="F20" s="14"/>
      <c r="G20" s="14"/>
      <c r="H20" s="15">
        <f>SUM(G21:G22)</f>
        <v>3900000</v>
      </c>
      <c r="I20" s="16"/>
      <c r="J20" s="17"/>
      <c r="K20" s="17"/>
      <c r="L20" s="18"/>
      <c r="M20" s="18"/>
    </row>
    <row r="21" spans="1:13" s="37" customFormat="1" ht="25.5" customHeight="1" x14ac:dyDescent="0.25">
      <c r="A21" s="19"/>
      <c r="B21" s="20" t="s">
        <v>158</v>
      </c>
      <c r="C21" s="21" t="s">
        <v>155</v>
      </c>
      <c r="D21" s="33" t="s">
        <v>40</v>
      </c>
      <c r="E21" s="23">
        <v>450000</v>
      </c>
      <c r="F21" s="34">
        <v>6</v>
      </c>
      <c r="G21" s="38">
        <f>E21*F21</f>
        <v>2700000</v>
      </c>
      <c r="H21" s="46"/>
      <c r="I21" s="46"/>
      <c r="J21" s="35"/>
      <c r="K21" s="35"/>
      <c r="L21" s="36"/>
      <c r="M21" s="36"/>
    </row>
    <row r="22" spans="1:13" s="19" customFormat="1" ht="30" customHeight="1" x14ac:dyDescent="0.25">
      <c r="B22" s="20" t="s">
        <v>159</v>
      </c>
      <c r="C22" s="21" t="s">
        <v>41</v>
      </c>
      <c r="D22" s="22" t="s">
        <v>23</v>
      </c>
      <c r="E22" s="23">
        <v>300000</v>
      </c>
      <c r="F22" s="24">
        <v>4</v>
      </c>
      <c r="G22" s="23">
        <f t="shared" ref="G22:G26" si="2">E22*F22</f>
        <v>1200000</v>
      </c>
      <c r="H22" s="46"/>
      <c r="I22" s="46"/>
      <c r="J22" s="17"/>
      <c r="K22" s="17"/>
      <c r="L22" s="18"/>
      <c r="M22" s="18"/>
    </row>
    <row r="23" spans="1:13" s="19" customFormat="1" ht="30" customHeight="1" x14ac:dyDescent="0.25">
      <c r="B23" s="20" t="s">
        <v>160</v>
      </c>
      <c r="C23" s="39" t="s">
        <v>157</v>
      </c>
      <c r="D23" s="40" t="s">
        <v>23</v>
      </c>
      <c r="E23" s="41">
        <v>168000</v>
      </c>
      <c r="F23" s="42">
        <v>16</v>
      </c>
      <c r="G23" s="41">
        <f t="shared" si="2"/>
        <v>2688000</v>
      </c>
      <c r="H23" s="81"/>
      <c r="I23" s="50"/>
      <c r="J23" s="17"/>
      <c r="K23" s="17"/>
      <c r="L23" s="18"/>
      <c r="M23" s="18"/>
    </row>
    <row r="24" spans="1:13" s="19" customFormat="1" ht="30" customHeight="1" x14ac:dyDescent="0.25">
      <c r="B24" s="20" t="s">
        <v>161</v>
      </c>
      <c r="C24" s="39" t="s">
        <v>188</v>
      </c>
      <c r="D24" s="40" t="s">
        <v>23</v>
      </c>
      <c r="E24" s="41">
        <v>128001</v>
      </c>
      <c r="F24" s="42">
        <v>17</v>
      </c>
      <c r="G24" s="41">
        <f t="shared" ref="G24" si="3">E24*F24</f>
        <v>2176017</v>
      </c>
      <c r="H24" s="81"/>
      <c r="I24" s="50"/>
      <c r="J24" s="17"/>
      <c r="K24" s="17"/>
      <c r="L24" s="18"/>
      <c r="M24" s="18"/>
    </row>
    <row r="25" spans="1:13" s="19" customFormat="1" ht="30" customHeight="1" x14ac:dyDescent="0.25">
      <c r="B25" s="20" t="s">
        <v>189</v>
      </c>
      <c r="C25" s="39" t="s">
        <v>190</v>
      </c>
      <c r="D25" s="40" t="s">
        <v>23</v>
      </c>
      <c r="E25" s="41">
        <v>65000</v>
      </c>
      <c r="F25" s="42">
        <v>17</v>
      </c>
      <c r="G25" s="41">
        <f t="shared" ref="G25" si="4">E25*F25</f>
        <v>1105000</v>
      </c>
      <c r="H25" s="81"/>
      <c r="I25" s="50"/>
      <c r="J25" s="17"/>
      <c r="K25" s="17"/>
      <c r="L25" s="18"/>
      <c r="M25" s="18"/>
    </row>
    <row r="26" spans="1:13" s="19" customFormat="1" ht="30" customHeight="1" x14ac:dyDescent="0.25">
      <c r="B26" s="20" t="s">
        <v>161</v>
      </c>
      <c r="C26" s="39" t="s">
        <v>177</v>
      </c>
      <c r="D26" s="40" t="s">
        <v>23</v>
      </c>
      <c r="E26" s="41">
        <v>5100000</v>
      </c>
      <c r="F26" s="42">
        <v>1</v>
      </c>
      <c r="G26" s="41">
        <f t="shared" si="2"/>
        <v>5100000</v>
      </c>
      <c r="H26" s="81"/>
      <c r="I26" s="50"/>
      <c r="J26" s="17"/>
      <c r="K26" s="17"/>
      <c r="L26" s="18"/>
      <c r="M26" s="18"/>
    </row>
    <row r="27" spans="1:13" s="19" customFormat="1" ht="15" customHeight="1" x14ac:dyDescent="0.25">
      <c r="B27" s="11" t="s">
        <v>43</v>
      </c>
      <c r="C27" s="12" t="s">
        <v>44</v>
      </c>
      <c r="D27" s="13"/>
      <c r="E27" s="14"/>
      <c r="F27" s="14"/>
      <c r="G27" s="14"/>
      <c r="H27" s="15">
        <f>SUM(G28:G29)</f>
        <v>34865501.720000006</v>
      </c>
      <c r="I27" s="16"/>
      <c r="J27" s="17"/>
      <c r="K27" s="17"/>
      <c r="L27" s="18"/>
      <c r="M27" s="18"/>
    </row>
    <row r="28" spans="1:13" s="19" customFormat="1" ht="29.45" customHeight="1" x14ac:dyDescent="0.25">
      <c r="B28" s="20" t="s">
        <v>45</v>
      </c>
      <c r="C28" s="21" t="s">
        <v>46</v>
      </c>
      <c r="D28" s="22" t="s">
        <v>20</v>
      </c>
      <c r="E28" s="23">
        <v>220539</v>
      </c>
      <c r="F28" s="24">
        <v>142.68</v>
      </c>
      <c r="G28" s="23">
        <f t="shared" ref="G28:G31" si="5">E28*F28</f>
        <v>31466504.520000003</v>
      </c>
      <c r="H28" s="25"/>
      <c r="I28" s="16"/>
      <c r="J28" s="17"/>
      <c r="K28" s="17"/>
      <c r="L28" s="18"/>
      <c r="M28" s="18"/>
    </row>
    <row r="29" spans="1:13" s="19" customFormat="1" ht="24.6" customHeight="1" x14ac:dyDescent="0.25">
      <c r="B29" s="20" t="s">
        <v>47</v>
      </c>
      <c r="C29" s="39" t="s">
        <v>48</v>
      </c>
      <c r="D29" s="40" t="s">
        <v>30</v>
      </c>
      <c r="E29" s="23">
        <v>82540</v>
      </c>
      <c r="F29" s="24">
        <v>41.18</v>
      </c>
      <c r="G29" s="23">
        <f t="shared" si="5"/>
        <v>3398997.2</v>
      </c>
      <c r="H29" s="25"/>
      <c r="I29" s="16"/>
      <c r="J29" s="17"/>
      <c r="K29" s="17"/>
      <c r="L29" s="18"/>
      <c r="M29" s="18"/>
    </row>
    <row r="30" spans="1:13" s="19" customFormat="1" ht="24.6" customHeight="1" x14ac:dyDescent="0.25">
      <c r="B30" s="20" t="s">
        <v>49</v>
      </c>
      <c r="C30" s="39" t="s">
        <v>50</v>
      </c>
      <c r="D30" s="40" t="s">
        <v>20</v>
      </c>
      <c r="E30" s="41">
        <v>660000</v>
      </c>
      <c r="F30" s="42">
        <v>20.56</v>
      </c>
      <c r="G30" s="41">
        <f t="shared" si="5"/>
        <v>13569600</v>
      </c>
      <c r="H30" s="25"/>
      <c r="I30" s="16"/>
      <c r="J30" s="17"/>
      <c r="K30" s="17"/>
      <c r="L30" s="18"/>
      <c r="M30" s="18"/>
    </row>
    <row r="31" spans="1:13" s="19" customFormat="1" ht="24.6" customHeight="1" x14ac:dyDescent="0.25">
      <c r="B31" s="20" t="s">
        <v>186</v>
      </c>
      <c r="C31" s="39" t="s">
        <v>187</v>
      </c>
      <c r="D31" s="40" t="s">
        <v>20</v>
      </c>
      <c r="E31" s="41">
        <v>63000</v>
      </c>
      <c r="F31" s="42">
        <v>130</v>
      </c>
      <c r="G31" s="41">
        <f t="shared" si="5"/>
        <v>8190000</v>
      </c>
      <c r="H31" s="25"/>
      <c r="I31" s="16"/>
      <c r="J31" s="17"/>
      <c r="K31" s="17"/>
      <c r="L31" s="18"/>
      <c r="M31" s="18"/>
    </row>
    <row r="32" spans="1:13" s="19" customFormat="1" ht="15" customHeight="1" x14ac:dyDescent="0.25">
      <c r="B32" s="11" t="s">
        <v>51</v>
      </c>
      <c r="C32" s="12" t="s">
        <v>52</v>
      </c>
      <c r="D32" s="13"/>
      <c r="E32" s="14"/>
      <c r="F32" s="14"/>
      <c r="G32" s="14"/>
      <c r="H32" s="15">
        <f>SUM(G33:G44)</f>
        <v>31811717.938848771</v>
      </c>
      <c r="I32" s="16"/>
      <c r="J32" s="17"/>
      <c r="K32" s="17"/>
      <c r="L32" s="18"/>
      <c r="M32" s="18"/>
    </row>
    <row r="33" spans="2:13" s="19" customFormat="1" ht="27" x14ac:dyDescent="0.25">
      <c r="B33" s="20" t="s">
        <v>53</v>
      </c>
      <c r="C33" s="21" t="s">
        <v>54</v>
      </c>
      <c r="D33" s="22" t="s">
        <v>23</v>
      </c>
      <c r="E33" s="23">
        <v>50000</v>
      </c>
      <c r="F33" s="24">
        <v>34</v>
      </c>
      <c r="G33" s="23">
        <f t="shared" ref="G33:G44" si="6">E33*F33</f>
        <v>1700000</v>
      </c>
      <c r="H33" s="25"/>
      <c r="I33" s="16"/>
      <c r="J33" s="17"/>
      <c r="K33" s="17"/>
      <c r="L33" s="18"/>
      <c r="M33" s="18"/>
    </row>
    <row r="34" spans="2:13" s="19" customFormat="1" ht="27" x14ac:dyDescent="0.25">
      <c r="B34" s="20"/>
      <c r="C34" s="21" t="s">
        <v>194</v>
      </c>
      <c r="D34" s="22"/>
      <c r="E34" s="23">
        <v>50000</v>
      </c>
      <c r="F34" s="24">
        <v>6</v>
      </c>
      <c r="G34" s="23">
        <f t="shared" si="6"/>
        <v>300000</v>
      </c>
      <c r="H34" s="25"/>
      <c r="I34" s="16"/>
      <c r="J34" s="17"/>
      <c r="K34" s="17"/>
      <c r="L34" s="18"/>
      <c r="M34" s="18"/>
    </row>
    <row r="35" spans="2:13" s="19" customFormat="1" ht="20.45" customHeight="1" x14ac:dyDescent="0.25">
      <c r="B35" s="20"/>
      <c r="C35" s="21" t="s">
        <v>178</v>
      </c>
      <c r="D35" s="22" t="s">
        <v>23</v>
      </c>
      <c r="E35" s="23">
        <v>15000</v>
      </c>
      <c r="F35" s="24">
        <v>20</v>
      </c>
      <c r="G35" s="23">
        <f t="shared" si="6"/>
        <v>300000</v>
      </c>
      <c r="H35" s="25"/>
      <c r="I35" s="16"/>
      <c r="J35" s="17"/>
      <c r="K35" s="17"/>
      <c r="L35" s="18"/>
      <c r="M35" s="18"/>
    </row>
    <row r="36" spans="2:13" s="19" customFormat="1" ht="27" x14ac:dyDescent="0.25">
      <c r="B36" s="20" t="s">
        <v>55</v>
      </c>
      <c r="C36" s="21" t="s">
        <v>56</v>
      </c>
      <c r="D36" s="22" t="s">
        <v>23</v>
      </c>
      <c r="E36" s="23">
        <v>81760.866657272723</v>
      </c>
      <c r="F36" s="24">
        <v>20</v>
      </c>
      <c r="G36" s="23">
        <f t="shared" si="6"/>
        <v>1635217.3331454545</v>
      </c>
      <c r="H36" s="25"/>
      <c r="I36" s="16"/>
      <c r="J36" s="17"/>
      <c r="K36" s="17"/>
      <c r="L36" s="18"/>
      <c r="M36" s="18"/>
    </row>
    <row r="37" spans="2:13" s="19" customFormat="1" ht="21" customHeight="1" x14ac:dyDescent="0.25">
      <c r="B37" s="20" t="s">
        <v>57</v>
      </c>
      <c r="C37" s="21" t="s">
        <v>179</v>
      </c>
      <c r="D37" s="22" t="s">
        <v>23</v>
      </c>
      <c r="E37" s="23">
        <v>150000</v>
      </c>
      <c r="F37" s="24">
        <v>15</v>
      </c>
      <c r="G37" s="23">
        <f t="shared" si="6"/>
        <v>2250000</v>
      </c>
      <c r="H37" s="25"/>
      <c r="I37" s="16"/>
      <c r="J37" s="17"/>
      <c r="K37" s="17"/>
      <c r="L37" s="18"/>
      <c r="M37" s="18"/>
    </row>
    <row r="38" spans="2:13" s="19" customFormat="1" ht="29.1" customHeight="1" x14ac:dyDescent="0.25">
      <c r="B38" s="20"/>
      <c r="C38" s="21" t="s">
        <v>180</v>
      </c>
      <c r="D38" s="22" t="s">
        <v>23</v>
      </c>
      <c r="E38" s="23">
        <v>180000</v>
      </c>
      <c r="F38" s="24">
        <v>20</v>
      </c>
      <c r="G38" s="23">
        <f t="shared" si="6"/>
        <v>3600000</v>
      </c>
      <c r="H38" s="25"/>
      <c r="I38" s="16"/>
      <c r="J38" s="17"/>
      <c r="K38" s="17"/>
      <c r="L38" s="18"/>
      <c r="M38" s="18"/>
    </row>
    <row r="39" spans="2:13" s="19" customFormat="1" ht="18" customHeight="1" x14ac:dyDescent="0.25">
      <c r="B39" s="20" t="s">
        <v>58</v>
      </c>
      <c r="C39" s="21" t="s">
        <v>59</v>
      </c>
      <c r="D39" s="22" t="s">
        <v>23</v>
      </c>
      <c r="E39" s="23">
        <v>154561.25432181801</v>
      </c>
      <c r="F39" s="24">
        <v>36</v>
      </c>
      <c r="G39" s="23">
        <f t="shared" si="6"/>
        <v>5564205.1555854483</v>
      </c>
      <c r="H39" s="25"/>
      <c r="I39" s="16"/>
      <c r="J39" s="17"/>
      <c r="K39" s="17"/>
      <c r="L39" s="18"/>
      <c r="M39" s="18"/>
    </row>
    <row r="40" spans="2:13" s="19" customFormat="1" ht="15" customHeight="1" x14ac:dyDescent="0.25">
      <c r="B40" s="20" t="s">
        <v>60</v>
      </c>
      <c r="C40" s="21" t="s">
        <v>61</v>
      </c>
      <c r="D40" s="22" t="s">
        <v>23</v>
      </c>
      <c r="E40" s="23">
        <v>171712.39482446969</v>
      </c>
      <c r="F40" s="24">
        <v>16</v>
      </c>
      <c r="G40" s="23">
        <f t="shared" si="6"/>
        <v>2747398.3171915151</v>
      </c>
      <c r="H40" s="25"/>
      <c r="I40" s="16"/>
      <c r="J40" s="17"/>
      <c r="K40" s="17"/>
      <c r="L40" s="18"/>
      <c r="M40" s="18"/>
    </row>
    <row r="41" spans="2:13" s="19" customFormat="1" ht="15" customHeight="1" x14ac:dyDescent="0.25">
      <c r="B41" s="20" t="s">
        <v>62</v>
      </c>
      <c r="C41" s="21" t="s">
        <v>63</v>
      </c>
      <c r="D41" s="22" t="s">
        <v>23</v>
      </c>
      <c r="E41" s="23">
        <v>153627.66508181801</v>
      </c>
      <c r="F41" s="24">
        <v>43</v>
      </c>
      <c r="G41" s="23">
        <f t="shared" si="6"/>
        <v>6605989.5985181741</v>
      </c>
      <c r="H41" s="25"/>
      <c r="I41" s="16"/>
      <c r="J41" s="17"/>
      <c r="K41" s="17"/>
      <c r="L41" s="18"/>
      <c r="M41" s="18"/>
    </row>
    <row r="42" spans="2:13" s="19" customFormat="1" ht="16.5" customHeight="1" x14ac:dyDescent="0.25">
      <c r="B42" s="20" t="s">
        <v>64</v>
      </c>
      <c r="C42" s="21" t="s">
        <v>65</v>
      </c>
      <c r="D42" s="22" t="s">
        <v>23</v>
      </c>
      <c r="E42" s="23">
        <v>151262.91305772701</v>
      </c>
      <c r="F42" s="24">
        <v>10</v>
      </c>
      <c r="G42" s="23">
        <f t="shared" si="6"/>
        <v>1512629.1305772702</v>
      </c>
      <c r="H42" s="25" t="s">
        <v>136</v>
      </c>
      <c r="I42" s="16"/>
      <c r="J42" s="17"/>
      <c r="K42" s="17"/>
      <c r="L42" s="18"/>
      <c r="M42" s="18"/>
    </row>
    <row r="43" spans="2:13" s="19" customFormat="1" ht="19.5" customHeight="1" x14ac:dyDescent="0.25">
      <c r="B43" s="20" t="s">
        <v>66</v>
      </c>
      <c r="C43" s="21" t="s">
        <v>67</v>
      </c>
      <c r="D43" s="22" t="s">
        <v>42</v>
      </c>
      <c r="E43" s="23">
        <v>2558380</v>
      </c>
      <c r="F43" s="24">
        <v>1</v>
      </c>
      <c r="G43" s="23">
        <f t="shared" si="6"/>
        <v>2558380</v>
      </c>
      <c r="H43" s="25"/>
      <c r="I43" s="16"/>
      <c r="J43" s="17"/>
      <c r="K43" s="17"/>
      <c r="L43" s="18"/>
      <c r="M43" s="18"/>
    </row>
    <row r="44" spans="2:13" s="19" customFormat="1" ht="27" x14ac:dyDescent="0.25">
      <c r="B44" s="20" t="s">
        <v>68</v>
      </c>
      <c r="C44" s="21" t="s">
        <v>69</v>
      </c>
      <c r="D44" s="22" t="s">
        <v>42</v>
      </c>
      <c r="E44" s="23">
        <v>70648.800089090902</v>
      </c>
      <c r="F44" s="24">
        <v>43</v>
      </c>
      <c r="G44" s="23">
        <f t="shared" si="6"/>
        <v>3037898.4038309087</v>
      </c>
      <c r="H44" s="25"/>
      <c r="I44" s="16"/>
      <c r="J44" s="17"/>
      <c r="K44" s="17"/>
      <c r="L44" s="18"/>
      <c r="M44" s="18"/>
    </row>
    <row r="45" spans="2:13" s="19" customFormat="1" ht="15" customHeight="1" x14ac:dyDescent="0.25">
      <c r="B45" s="11" t="s">
        <v>70</v>
      </c>
      <c r="C45" s="12" t="s">
        <v>71</v>
      </c>
      <c r="D45" s="13"/>
      <c r="E45" s="14"/>
      <c r="F45" s="14"/>
      <c r="G45" s="14"/>
      <c r="H45" s="15">
        <f>SUM(G46:G46)</f>
        <v>3579940.9627520004</v>
      </c>
      <c r="I45" s="16"/>
      <c r="J45" s="17"/>
      <c r="K45" s="17"/>
      <c r="L45" s="18"/>
      <c r="M45" s="18"/>
    </row>
    <row r="46" spans="2:13" s="19" customFormat="1" ht="27" x14ac:dyDescent="0.25">
      <c r="B46" s="20" t="s">
        <v>72</v>
      </c>
      <c r="C46" s="21" t="s">
        <v>73</v>
      </c>
      <c r="D46" s="22" t="s">
        <v>20</v>
      </c>
      <c r="E46" s="23">
        <v>83022.74960000001</v>
      </c>
      <c r="F46" s="24">
        <v>43.12</v>
      </c>
      <c r="G46" s="23">
        <f t="shared" ref="G46:G47" si="7">E46*F46</f>
        <v>3579940.9627520004</v>
      </c>
      <c r="H46" s="25"/>
      <c r="I46" s="16"/>
      <c r="J46" s="31"/>
      <c r="K46" s="31"/>
      <c r="L46" s="32"/>
      <c r="M46" s="32"/>
    </row>
    <row r="47" spans="2:13" s="19" customFormat="1" ht="27" x14ac:dyDescent="0.25">
      <c r="B47" s="20" t="s">
        <v>74</v>
      </c>
      <c r="C47" s="21" t="s">
        <v>156</v>
      </c>
      <c r="D47" s="22" t="s">
        <v>20</v>
      </c>
      <c r="E47" s="23">
        <v>96296.061157674194</v>
      </c>
      <c r="F47" s="24">
        <v>129.33000000000001</v>
      </c>
      <c r="G47" s="23">
        <f t="shared" si="7"/>
        <v>12453969.589522004</v>
      </c>
      <c r="H47" s="25"/>
      <c r="I47" s="16"/>
      <c r="J47" s="17"/>
      <c r="K47" s="17"/>
      <c r="L47" s="18"/>
      <c r="M47" s="18"/>
    </row>
    <row r="48" spans="2:13" s="19" customFormat="1" ht="15" customHeight="1" x14ac:dyDescent="0.25">
      <c r="B48" s="11" t="s">
        <v>75</v>
      </c>
      <c r="C48" s="12" t="s">
        <v>76</v>
      </c>
      <c r="D48" s="13"/>
      <c r="E48" s="14"/>
      <c r="F48" s="14"/>
      <c r="G48" s="14"/>
      <c r="H48" s="15">
        <f>SUM(G49:G50)</f>
        <v>7523649.6818818171</v>
      </c>
      <c r="I48" s="16"/>
      <c r="J48" s="17"/>
      <c r="K48" s="17"/>
      <c r="L48" s="18"/>
      <c r="M48" s="18"/>
    </row>
    <row r="49" spans="2:13" s="19" customFormat="1" ht="27.95" customHeight="1" x14ac:dyDescent="0.25">
      <c r="B49" s="20" t="s">
        <v>77</v>
      </c>
      <c r="C49" s="21" t="s">
        <v>78</v>
      </c>
      <c r="D49" s="22" t="s">
        <v>23</v>
      </c>
      <c r="E49" s="23">
        <v>752364.96818818175</v>
      </c>
      <c r="F49" s="24">
        <v>10</v>
      </c>
      <c r="G49" s="23">
        <f t="shared" ref="G49" si="8">E49*F49</f>
        <v>7523649.6818818171</v>
      </c>
      <c r="H49" s="25"/>
      <c r="I49" s="16"/>
      <c r="J49" s="17"/>
      <c r="K49" s="17"/>
      <c r="L49" s="18"/>
      <c r="M49" s="18"/>
    </row>
    <row r="50" spans="2:13" s="19" customFormat="1" ht="15" customHeight="1" x14ac:dyDescent="0.25">
      <c r="B50" s="11" t="s">
        <v>79</v>
      </c>
      <c r="C50" s="12" t="s">
        <v>80</v>
      </c>
      <c r="D50" s="13"/>
      <c r="E50" s="14"/>
      <c r="F50" s="14"/>
      <c r="G50" s="14"/>
      <c r="H50" s="15">
        <f>SUM(G51:G51)</f>
        <v>1951805.878206064</v>
      </c>
      <c r="I50" s="16"/>
      <c r="J50" s="17"/>
      <c r="K50" s="17"/>
      <c r="L50" s="18"/>
      <c r="M50" s="18"/>
    </row>
    <row r="51" spans="2:13" s="19" customFormat="1" ht="28.5" customHeight="1" x14ac:dyDescent="0.25">
      <c r="B51" s="20" t="s">
        <v>81</v>
      </c>
      <c r="C51" s="21" t="s">
        <v>82</v>
      </c>
      <c r="D51" s="22" t="s">
        <v>23</v>
      </c>
      <c r="E51" s="23">
        <v>243975.734775758</v>
      </c>
      <c r="F51" s="24">
        <v>8</v>
      </c>
      <c r="G51" s="23">
        <f t="shared" ref="G51:G53" si="9">E51*F51</f>
        <v>1951805.878206064</v>
      </c>
      <c r="H51" s="25"/>
      <c r="I51" s="16"/>
      <c r="J51" s="17"/>
      <c r="K51" s="17"/>
      <c r="L51" s="18"/>
      <c r="M51" s="18"/>
    </row>
    <row r="52" spans="2:13" s="19" customFormat="1" ht="28.5" customHeight="1" x14ac:dyDescent="0.25">
      <c r="B52" s="20" t="s">
        <v>83</v>
      </c>
      <c r="C52" s="39" t="s">
        <v>150</v>
      </c>
      <c r="D52" s="22" t="s">
        <v>149</v>
      </c>
      <c r="E52" s="23">
        <v>350000</v>
      </c>
      <c r="F52" s="24">
        <v>19.420000000000002</v>
      </c>
      <c r="G52" s="23">
        <f t="shared" si="9"/>
        <v>6797000.0000000009</v>
      </c>
      <c r="H52" s="25"/>
      <c r="I52" s="16"/>
      <c r="J52" s="17"/>
      <c r="K52" s="17"/>
      <c r="L52" s="18"/>
      <c r="M52" s="18"/>
    </row>
    <row r="53" spans="2:13" s="19" customFormat="1" ht="28.5" customHeight="1" x14ac:dyDescent="0.25">
      <c r="B53" s="20" t="s">
        <v>151</v>
      </c>
      <c r="C53" s="39" t="s">
        <v>84</v>
      </c>
      <c r="D53" s="22" t="s">
        <v>23</v>
      </c>
      <c r="E53" s="23">
        <v>260000</v>
      </c>
      <c r="F53" s="24">
        <v>1</v>
      </c>
      <c r="G53" s="23">
        <f t="shared" si="9"/>
        <v>260000</v>
      </c>
      <c r="H53" s="25"/>
      <c r="I53" s="16"/>
      <c r="J53" s="17"/>
      <c r="K53" s="17"/>
      <c r="L53" s="18"/>
      <c r="M53" s="18"/>
    </row>
    <row r="54" spans="2:13" s="19" customFormat="1" ht="15" customHeight="1" x14ac:dyDescent="0.25">
      <c r="B54" s="11" t="s">
        <v>85</v>
      </c>
      <c r="C54" s="12" t="s">
        <v>86</v>
      </c>
      <c r="D54" s="13"/>
      <c r="E54" s="14"/>
      <c r="F54" s="14"/>
      <c r="G54" s="14"/>
      <c r="H54" s="15">
        <f>SUM(G55:G57)</f>
        <v>17574162.059370324</v>
      </c>
      <c r="I54" s="16"/>
      <c r="J54" s="17"/>
      <c r="K54" s="17"/>
      <c r="L54" s="18"/>
      <c r="M54" s="18"/>
    </row>
    <row r="55" spans="2:13" s="19" customFormat="1" ht="28.5" customHeight="1" x14ac:dyDescent="0.25">
      <c r="B55" s="20" t="s">
        <v>87</v>
      </c>
      <c r="C55" s="21" t="s">
        <v>89</v>
      </c>
      <c r="D55" s="22" t="s">
        <v>20</v>
      </c>
      <c r="E55" s="23">
        <v>72382.489654121193</v>
      </c>
      <c r="F55" s="24">
        <v>33.32</v>
      </c>
      <c r="G55" s="23">
        <f t="shared" ref="G55:G60" si="10">E55*F55</f>
        <v>2411784.5552753182</v>
      </c>
      <c r="H55" s="25"/>
      <c r="I55" s="16"/>
      <c r="J55" s="17"/>
      <c r="K55" s="17"/>
      <c r="L55" s="18"/>
      <c r="M55" s="18"/>
    </row>
    <row r="56" spans="2:13" s="19" customFormat="1" ht="28.5" customHeight="1" x14ac:dyDescent="0.25">
      <c r="B56" s="20" t="s">
        <v>88</v>
      </c>
      <c r="C56" s="21" t="s">
        <v>91</v>
      </c>
      <c r="D56" s="22" t="s">
        <v>20</v>
      </c>
      <c r="E56" s="23">
        <v>90796.259189696968</v>
      </c>
      <c r="F56" s="24">
        <v>133.72</v>
      </c>
      <c r="G56" s="23">
        <f t="shared" si="10"/>
        <v>12141275.778846279</v>
      </c>
      <c r="H56" s="25"/>
      <c r="I56" s="16"/>
      <c r="J56" s="17"/>
      <c r="K56" s="17"/>
      <c r="L56" s="18"/>
      <c r="M56" s="18"/>
    </row>
    <row r="57" spans="2:13" s="19" customFormat="1" ht="26.45" customHeight="1" x14ac:dyDescent="0.25">
      <c r="B57" s="20" t="s">
        <v>90</v>
      </c>
      <c r="C57" s="21" t="s">
        <v>92</v>
      </c>
      <c r="D57" s="22" t="s">
        <v>20</v>
      </c>
      <c r="E57" s="23">
        <v>22592.743981818181</v>
      </c>
      <c r="F57" s="24">
        <v>133.72</v>
      </c>
      <c r="G57" s="23">
        <f t="shared" si="10"/>
        <v>3021101.725248727</v>
      </c>
      <c r="H57" s="25"/>
      <c r="I57" s="16"/>
      <c r="J57" s="17"/>
      <c r="K57" s="17"/>
      <c r="L57" s="18"/>
      <c r="M57" s="18"/>
    </row>
    <row r="58" spans="2:13" s="19" customFormat="1" ht="15" customHeight="1" x14ac:dyDescent="0.25">
      <c r="B58" s="11" t="s">
        <v>93</v>
      </c>
      <c r="C58" s="12" t="s">
        <v>94</v>
      </c>
      <c r="D58" s="13"/>
      <c r="E58" s="14"/>
      <c r="F58" s="14"/>
      <c r="G58" s="14"/>
      <c r="H58" s="15">
        <f>SUM(G59:G62)</f>
        <v>103363119.64585391</v>
      </c>
      <c r="I58" s="16"/>
      <c r="J58" s="17"/>
      <c r="K58" s="17"/>
      <c r="L58" s="18"/>
      <c r="M58" s="18"/>
    </row>
    <row r="59" spans="2:13" s="19" customFormat="1" ht="29.45" customHeight="1" x14ac:dyDescent="0.25">
      <c r="B59" s="20" t="s">
        <v>95</v>
      </c>
      <c r="C59" s="21" t="s">
        <v>96</v>
      </c>
      <c r="D59" s="22" t="s">
        <v>20</v>
      </c>
      <c r="E59" s="23">
        <v>24138.247866666668</v>
      </c>
      <c r="F59" s="24">
        <v>311</v>
      </c>
      <c r="G59" s="23">
        <f t="shared" ref="G59" si="11">E59*F59</f>
        <v>7506995.0865333341</v>
      </c>
      <c r="H59" s="25"/>
      <c r="I59" s="16"/>
      <c r="J59" s="17"/>
      <c r="K59" s="17"/>
      <c r="L59" s="18"/>
      <c r="M59" s="18"/>
    </row>
    <row r="60" spans="2:13" s="19" customFormat="1" ht="26.45" customHeight="1" x14ac:dyDescent="0.25">
      <c r="B60" s="20" t="s">
        <v>97</v>
      </c>
      <c r="C60" s="21" t="s">
        <v>98</v>
      </c>
      <c r="D60" s="22" t="s">
        <v>20</v>
      </c>
      <c r="E60" s="23">
        <v>41644.385787878797</v>
      </c>
      <c r="F60" s="24">
        <v>900</v>
      </c>
      <c r="G60" s="23">
        <f t="shared" si="10"/>
        <v>37479947.209090918</v>
      </c>
      <c r="H60" s="25"/>
      <c r="I60" s="16"/>
      <c r="J60" s="17"/>
      <c r="K60" s="17"/>
      <c r="L60" s="18"/>
      <c r="M60" s="18"/>
    </row>
    <row r="61" spans="2:13" s="19" customFormat="1" ht="30" customHeight="1" x14ac:dyDescent="0.25">
      <c r="B61" s="20" t="s">
        <v>99</v>
      </c>
      <c r="C61" s="21" t="s">
        <v>100</v>
      </c>
      <c r="D61" s="22" t="s">
        <v>20</v>
      </c>
      <c r="E61" s="23">
        <v>45217.798102424204</v>
      </c>
      <c r="F61" s="24">
        <v>980</v>
      </c>
      <c r="G61" s="23">
        <f>E61*F61</f>
        <v>44313442.140375718</v>
      </c>
      <c r="H61" s="25"/>
      <c r="I61" s="16"/>
      <c r="J61" s="17"/>
      <c r="K61" s="17"/>
      <c r="L61" s="18"/>
      <c r="M61" s="18"/>
    </row>
    <row r="62" spans="2:13" s="19" customFormat="1" ht="28.5" customHeight="1" x14ac:dyDescent="0.25">
      <c r="B62" s="20" t="s">
        <v>101</v>
      </c>
      <c r="C62" s="85" t="s">
        <v>102</v>
      </c>
      <c r="D62" s="86" t="s">
        <v>20</v>
      </c>
      <c r="E62" s="87">
        <v>45217.798102424204</v>
      </c>
      <c r="F62" s="88">
        <v>311</v>
      </c>
      <c r="G62" s="87">
        <f>E62*F62</f>
        <v>14062735.209853927</v>
      </c>
      <c r="H62" s="25"/>
      <c r="I62" s="16"/>
      <c r="J62" s="17"/>
      <c r="K62" s="17"/>
      <c r="L62" s="18"/>
      <c r="M62" s="18"/>
    </row>
    <row r="63" spans="2:13" s="19" customFormat="1" ht="28.5" customHeight="1" thickBot="1" x14ac:dyDescent="0.3">
      <c r="B63" s="84" t="s">
        <v>191</v>
      </c>
      <c r="C63" s="85" t="s">
        <v>192</v>
      </c>
      <c r="D63" s="86" t="s">
        <v>20</v>
      </c>
      <c r="E63" s="87">
        <v>169000</v>
      </c>
      <c r="F63" s="88">
        <v>6</v>
      </c>
      <c r="G63" s="87">
        <f>E63*F63</f>
        <v>1014000</v>
      </c>
      <c r="H63" s="25"/>
      <c r="I63" s="16"/>
      <c r="J63" s="17"/>
      <c r="K63" s="17"/>
      <c r="L63" s="18"/>
      <c r="M63" s="18"/>
    </row>
    <row r="64" spans="2:13" s="73" customFormat="1" ht="25.5" customHeight="1" thickBot="1" x14ac:dyDescent="0.3">
      <c r="B64" s="70" t="s">
        <v>104</v>
      </c>
      <c r="C64" s="96" t="s">
        <v>105</v>
      </c>
      <c r="D64" s="96"/>
      <c r="E64" s="96"/>
      <c r="F64" s="96"/>
      <c r="G64" s="97"/>
      <c r="H64" s="71">
        <f>SUM(G8:G62)</f>
        <v>294579793.36919695</v>
      </c>
      <c r="I64" s="72"/>
    </row>
    <row r="65" spans="2:13" x14ac:dyDescent="0.25">
      <c r="H65" s="43"/>
    </row>
    <row r="66" spans="2:13" x14ac:dyDescent="0.25">
      <c r="B66" s="11" t="s">
        <v>106</v>
      </c>
      <c r="C66" s="12" t="s">
        <v>107</v>
      </c>
      <c r="D66" s="13"/>
      <c r="E66" s="14"/>
      <c r="F66" s="44">
        <v>0.3</v>
      </c>
      <c r="G66" s="45"/>
      <c r="H66" s="15">
        <f>SUM(G67:G69)</f>
        <v>88373938.010759085</v>
      </c>
    </row>
    <row r="67" spans="2:13" s="19" customFormat="1" ht="15" customHeight="1" x14ac:dyDescent="0.25">
      <c r="B67" s="20" t="s">
        <v>108</v>
      </c>
      <c r="C67" s="46" t="s">
        <v>109</v>
      </c>
      <c r="D67" s="47" t="s">
        <v>110</v>
      </c>
      <c r="E67" s="48">
        <f>H64</f>
        <v>294579793.36919695</v>
      </c>
      <c r="F67" s="49">
        <v>0.24</v>
      </c>
      <c r="G67" s="23">
        <f>E67*F67</f>
        <v>70699150.408607259</v>
      </c>
      <c r="H67" s="25"/>
      <c r="I67" s="16"/>
      <c r="J67" s="17"/>
      <c r="K67" s="17"/>
      <c r="L67" s="18"/>
      <c r="M67" s="18"/>
    </row>
    <row r="68" spans="2:13" s="19" customFormat="1" ht="15" customHeight="1" x14ac:dyDescent="0.25">
      <c r="B68" s="20" t="s">
        <v>111</v>
      </c>
      <c r="C68" s="46" t="s">
        <v>112</v>
      </c>
      <c r="D68" s="47" t="s">
        <v>110</v>
      </c>
      <c r="E68" s="48">
        <f>H64</f>
        <v>294579793.36919695</v>
      </c>
      <c r="F68" s="49">
        <v>0.02</v>
      </c>
      <c r="G68" s="23">
        <f>E68*F68</f>
        <v>5891595.8673839392</v>
      </c>
      <c r="H68" s="25"/>
      <c r="I68" s="16"/>
      <c r="J68" s="17"/>
      <c r="K68" s="17"/>
      <c r="L68" s="18"/>
      <c r="M68" s="18"/>
    </row>
    <row r="69" spans="2:13" s="19" customFormat="1" ht="15" customHeight="1" thickBot="1" x14ac:dyDescent="0.3">
      <c r="B69" s="20" t="s">
        <v>113</v>
      </c>
      <c r="C69" s="50" t="s">
        <v>114</v>
      </c>
      <c r="D69" s="47" t="s">
        <v>110</v>
      </c>
      <c r="E69" s="48">
        <f>H64</f>
        <v>294579793.36919695</v>
      </c>
      <c r="F69" s="49">
        <v>0.04</v>
      </c>
      <c r="G69" s="23">
        <f>E69*F69</f>
        <v>11783191.734767878</v>
      </c>
      <c r="H69" s="25"/>
      <c r="I69" s="16"/>
      <c r="J69" s="17"/>
      <c r="K69" s="17"/>
      <c r="L69" s="18"/>
      <c r="M69" s="18"/>
    </row>
    <row r="70" spans="2:13" s="73" customFormat="1" ht="22.5" customHeight="1" thickBot="1" x14ac:dyDescent="0.3">
      <c r="B70" s="74" t="s">
        <v>115</v>
      </c>
      <c r="C70" s="74" t="s">
        <v>116</v>
      </c>
      <c r="D70" s="74"/>
      <c r="E70" s="74"/>
      <c r="F70" s="74"/>
      <c r="G70" s="74"/>
      <c r="H70" s="71">
        <f>SUM(H66:H67)</f>
        <v>88373938.010759085</v>
      </c>
    </row>
    <row r="71" spans="2:13" s="10" customFormat="1" ht="22.5" customHeight="1" x14ac:dyDescent="0.25">
      <c r="B71" s="11" t="s">
        <v>117</v>
      </c>
      <c r="C71" s="12" t="s">
        <v>118</v>
      </c>
      <c r="D71" s="13"/>
      <c r="E71" s="14"/>
      <c r="F71" s="14"/>
      <c r="G71" s="14"/>
      <c r="H71" s="15">
        <f>SUM(G72:G78)</f>
        <v>53655920</v>
      </c>
    </row>
    <row r="72" spans="2:13" s="10" customFormat="1" ht="22.5" customHeight="1" x14ac:dyDescent="0.25">
      <c r="B72" s="20" t="s">
        <v>119</v>
      </c>
      <c r="C72" s="21" t="s">
        <v>120</v>
      </c>
      <c r="D72" s="22" t="s">
        <v>23</v>
      </c>
      <c r="E72" s="83">
        <v>383490</v>
      </c>
      <c r="F72" s="24">
        <v>8</v>
      </c>
      <c r="G72" s="83">
        <f t="shared" ref="G72:G78" si="12">E72*F72</f>
        <v>3067920</v>
      </c>
      <c r="H72" s="25"/>
    </row>
    <row r="73" spans="2:13" s="10" customFormat="1" ht="22.5" customHeight="1" x14ac:dyDescent="0.25">
      <c r="B73" s="20" t="s">
        <v>121</v>
      </c>
      <c r="C73" s="21" t="s">
        <v>122</v>
      </c>
      <c r="D73" s="33" t="s">
        <v>23</v>
      </c>
      <c r="E73" s="82">
        <v>3936400</v>
      </c>
      <c r="F73" s="34">
        <v>10</v>
      </c>
      <c r="G73" s="82">
        <f t="shared" si="12"/>
        <v>39364000</v>
      </c>
      <c r="H73" s="25"/>
    </row>
    <row r="74" spans="2:13" s="10" customFormat="1" ht="22.5" customHeight="1" x14ac:dyDescent="0.25">
      <c r="B74" s="20" t="s">
        <v>123</v>
      </c>
      <c r="C74" s="21" t="s">
        <v>124</v>
      </c>
      <c r="D74" s="33" t="s">
        <v>23</v>
      </c>
      <c r="E74" s="82">
        <v>600000</v>
      </c>
      <c r="F74" s="34">
        <v>4</v>
      </c>
      <c r="G74" s="82">
        <f t="shared" si="12"/>
        <v>2400000</v>
      </c>
      <c r="H74" s="25"/>
    </row>
    <row r="75" spans="2:13" s="10" customFormat="1" ht="22.5" customHeight="1" x14ac:dyDescent="0.25">
      <c r="B75" s="20" t="s">
        <v>125</v>
      </c>
      <c r="C75" s="21" t="s">
        <v>126</v>
      </c>
      <c r="D75" s="22" t="s">
        <v>23</v>
      </c>
      <c r="E75" s="83">
        <v>220000</v>
      </c>
      <c r="F75" s="24">
        <v>4</v>
      </c>
      <c r="G75" s="83">
        <f t="shared" si="12"/>
        <v>880000</v>
      </c>
      <c r="H75" s="25"/>
    </row>
    <row r="76" spans="2:13" s="10" customFormat="1" ht="22.5" customHeight="1" x14ac:dyDescent="0.25">
      <c r="B76" s="20" t="s">
        <v>127</v>
      </c>
      <c r="C76" s="21" t="s">
        <v>128</v>
      </c>
      <c r="D76" s="22" t="s">
        <v>23</v>
      </c>
      <c r="E76" s="83">
        <v>145000</v>
      </c>
      <c r="F76" s="24">
        <v>8</v>
      </c>
      <c r="G76" s="83">
        <f t="shared" si="12"/>
        <v>1160000</v>
      </c>
      <c r="H76" s="25"/>
    </row>
    <row r="77" spans="2:13" s="10" customFormat="1" ht="22.5" customHeight="1" x14ac:dyDescent="0.25">
      <c r="B77" s="20" t="s">
        <v>129</v>
      </c>
      <c r="C77" s="21" t="s">
        <v>162</v>
      </c>
      <c r="D77" s="22" t="s">
        <v>23</v>
      </c>
      <c r="E77" s="23">
        <v>1421000</v>
      </c>
      <c r="F77" s="52">
        <v>4</v>
      </c>
      <c r="G77" s="23">
        <f t="shared" si="12"/>
        <v>5684000</v>
      </c>
      <c r="H77" s="25"/>
    </row>
    <row r="78" spans="2:13" s="10" customFormat="1" ht="22.5" customHeight="1" x14ac:dyDescent="0.25">
      <c r="B78" s="20" t="s">
        <v>130</v>
      </c>
      <c r="C78" s="21" t="s">
        <v>163</v>
      </c>
      <c r="D78" s="22" t="s">
        <v>23</v>
      </c>
      <c r="E78" s="83">
        <v>100000</v>
      </c>
      <c r="F78" s="24">
        <v>11</v>
      </c>
      <c r="G78" s="23">
        <f t="shared" si="12"/>
        <v>1100000</v>
      </c>
      <c r="H78" s="53"/>
    </row>
    <row r="79" spans="2:13" x14ac:dyDescent="0.25">
      <c r="H79" s="43"/>
    </row>
    <row r="80" spans="2:13" x14ac:dyDescent="0.25">
      <c r="B80" s="11" t="s">
        <v>131</v>
      </c>
      <c r="C80" s="12" t="s">
        <v>132</v>
      </c>
      <c r="D80" s="13"/>
      <c r="E80" s="14"/>
      <c r="F80" s="44"/>
      <c r="G80" s="45"/>
      <c r="H80" s="15"/>
    </row>
    <row r="81" spans="2:13" s="19" customFormat="1" ht="15" customHeight="1" thickBot="1" x14ac:dyDescent="0.3">
      <c r="B81" s="20"/>
      <c r="C81" s="46"/>
      <c r="D81" s="47"/>
      <c r="E81" s="48"/>
      <c r="F81" s="49"/>
      <c r="G81" s="23"/>
      <c r="H81" s="25"/>
      <c r="I81" s="16"/>
      <c r="J81" s="17"/>
      <c r="K81" s="17"/>
      <c r="L81" s="18"/>
      <c r="M81" s="18"/>
    </row>
    <row r="82" spans="2:13" s="77" customFormat="1" ht="22.5" customHeight="1" thickBot="1" x14ac:dyDescent="0.3">
      <c r="B82" s="75" t="s">
        <v>133</v>
      </c>
      <c r="C82" s="75" t="s">
        <v>134</v>
      </c>
      <c r="D82" s="75"/>
      <c r="E82" s="75"/>
      <c r="F82" s="75"/>
      <c r="G82" s="75"/>
      <c r="H82" s="76">
        <f>SUM(H80:H81)</f>
        <v>0</v>
      </c>
    </row>
    <row r="83" spans="2:13" x14ac:dyDescent="0.25">
      <c r="H83" s="43"/>
    </row>
    <row r="84" spans="2:13" ht="15.75" thickBot="1" x14ac:dyDescent="0.3"/>
    <row r="85" spans="2:13" s="79" customFormat="1" ht="28.5" customHeight="1" thickBot="1" x14ac:dyDescent="0.4">
      <c r="B85" s="51" t="s">
        <v>144</v>
      </c>
      <c r="C85" s="75" t="s">
        <v>135</v>
      </c>
      <c r="D85" s="75"/>
      <c r="E85" s="75" t="s">
        <v>136</v>
      </c>
      <c r="F85" s="75"/>
      <c r="G85" s="75"/>
      <c r="H85" s="89">
        <f>H70+H71+H64</f>
        <v>436609651.37995601</v>
      </c>
      <c r="I85" s="78"/>
    </row>
    <row r="86" spans="2:13" x14ac:dyDescent="0.25">
      <c r="F86" s="8"/>
      <c r="H86" s="54"/>
      <c r="J86" s="8"/>
    </row>
    <row r="87" spans="2:13" x14ac:dyDescent="0.25">
      <c r="F87" s="8"/>
      <c r="H87" s="8"/>
    </row>
    <row r="88" spans="2:13" x14ac:dyDescent="0.25">
      <c r="B88" s="55" t="s">
        <v>137</v>
      </c>
      <c r="E88" s="90"/>
      <c r="F88" s="23"/>
      <c r="H88" s="8"/>
    </row>
    <row r="89" spans="2:13" ht="67.5" customHeight="1" x14ac:dyDescent="0.25">
      <c r="B89" s="56" t="s">
        <v>138</v>
      </c>
      <c r="C89" s="57"/>
      <c r="E89" s="56"/>
      <c r="F89" s="91"/>
      <c r="G89" s="91"/>
      <c r="H89" s="91"/>
    </row>
    <row r="90" spans="2:13" x14ac:dyDescent="0.25">
      <c r="B90" s="55" t="s">
        <v>139</v>
      </c>
      <c r="C90" s="7" t="s">
        <v>140</v>
      </c>
      <c r="E90" s="55"/>
      <c r="F90" s="58"/>
      <c r="G90" s="58"/>
      <c r="H90" s="58"/>
    </row>
    <row r="91" spans="2:13" x14ac:dyDescent="0.25">
      <c r="B91" s="55" t="s">
        <v>141</v>
      </c>
      <c r="C91" t="s">
        <v>142</v>
      </c>
      <c r="E91" s="55"/>
    </row>
    <row r="93" spans="2:13" x14ac:dyDescent="0.25">
      <c r="E93" s="59"/>
    </row>
    <row r="94" spans="2:13" x14ac:dyDescent="0.25">
      <c r="B94" s="55"/>
      <c r="E94" s="55"/>
      <c r="F94" s="60"/>
      <c r="H94" s="43"/>
    </row>
    <row r="95" spans="2:13" ht="60.75" customHeight="1" x14ac:dyDescent="0.25">
      <c r="B95" s="56"/>
      <c r="C95" s="57"/>
      <c r="E95" s="56"/>
      <c r="F95" s="91"/>
      <c r="G95" s="91"/>
      <c r="H95" s="91"/>
    </row>
    <row r="96" spans="2:13" x14ac:dyDescent="0.25">
      <c r="B96" s="55"/>
      <c r="E96" s="55"/>
      <c r="F96" s="58"/>
      <c r="G96" s="58"/>
      <c r="H96" s="58"/>
      <c r="I96" s="43"/>
    </row>
    <row r="97" spans="1:9" x14ac:dyDescent="0.25">
      <c r="B97" s="55"/>
      <c r="E97" s="55"/>
      <c r="I97" s="43"/>
    </row>
    <row r="98" spans="1:9" x14ac:dyDescent="0.25">
      <c r="C98" s="59"/>
      <c r="I98" s="43"/>
    </row>
    <row r="99" spans="1:9" x14ac:dyDescent="0.25">
      <c r="F99" s="60"/>
    </row>
    <row r="100" spans="1:9" x14ac:dyDescent="0.25">
      <c r="F100" s="60"/>
    </row>
    <row r="101" spans="1:9" x14ac:dyDescent="0.25">
      <c r="A101" s="80"/>
      <c r="B101" s="61"/>
      <c r="C101" s="61"/>
      <c r="D101" s="61"/>
      <c r="E101" s="61"/>
      <c r="F101" s="61"/>
      <c r="G101" s="61"/>
      <c r="H101" s="61"/>
      <c r="I101" s="61"/>
    </row>
  </sheetData>
  <mergeCells count="7">
    <mergeCell ref="F95:H95"/>
    <mergeCell ref="B1:H1"/>
    <mergeCell ref="D3:F3"/>
    <mergeCell ref="D4:F4"/>
    <mergeCell ref="D5:F5"/>
    <mergeCell ref="C64:G64"/>
    <mergeCell ref="F89:H89"/>
  </mergeCells>
  <phoneticPr fontId="34" type="noConversion"/>
  <pageMargins left="0.70866141732283472" right="0.70866141732283472" top="0.74803149606299213" bottom="0.74803149606299213" header="0.31496062992125984" footer="0.31496062992125984"/>
  <pageSetup scale="53" fitToHeight="0" orientation="portrait" r:id="rId1"/>
  <headerFooter>
    <oddFooter>&amp;L&amp;P de &amp;N&amp;R&amp;A</oddFooter>
  </headerFooter>
  <rowBreaks count="2" manualBreakCount="2">
    <brk id="57" max="8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89999084444715716"/>
    <pageSetUpPr fitToPage="1"/>
  </sheetPr>
  <dimension ref="A1:M106"/>
  <sheetViews>
    <sheetView view="pageBreakPreview" topLeftCell="B66" zoomScale="70" zoomScaleNormal="70" zoomScaleSheetLayoutView="70" zoomScalePageLayoutView="115" workbookViewId="0">
      <selection activeCell="B82" sqref="A82:XFD82"/>
    </sheetView>
  </sheetViews>
  <sheetFormatPr baseColWidth="10" defaultColWidth="10.5703125" defaultRowHeight="15" x14ac:dyDescent="0.25"/>
  <cols>
    <col min="1" max="1" width="5.5703125" style="1" customWidth="1"/>
    <col min="2" max="2" width="8.42578125" style="3" bestFit="1" customWidth="1"/>
    <col min="3" max="3" width="65.42578125" style="7" customWidth="1"/>
    <col min="4" max="4" width="13.42578125" style="1" customWidth="1"/>
    <col min="5" max="5" width="16.85546875" style="8" customWidth="1"/>
    <col min="6" max="6" width="14.5703125" style="1" customWidth="1"/>
    <col min="7" max="7" width="18.42578125" style="8" customWidth="1"/>
    <col min="8" max="8" width="21.42578125" style="1" customWidth="1"/>
    <col min="9" max="9" width="4.140625" style="1" customWidth="1"/>
    <col min="10" max="10" width="17.140625" style="1" customWidth="1" collapsed="1"/>
    <col min="11" max="11" width="17.42578125" style="1" customWidth="1"/>
    <col min="12" max="12" width="10.5703125" style="1"/>
    <col min="13" max="13" width="12.5703125" style="1" bestFit="1" customWidth="1"/>
    <col min="14" max="16384" width="10.5703125" style="1"/>
  </cols>
  <sheetData>
    <row r="1" spans="2:13" ht="18.75" x14ac:dyDescent="0.25">
      <c r="B1" s="92" t="s">
        <v>145</v>
      </c>
      <c r="C1" s="93"/>
      <c r="D1" s="93"/>
      <c r="E1" s="93"/>
      <c r="F1" s="93"/>
      <c r="G1" s="93"/>
      <c r="H1" s="94"/>
    </row>
    <row r="2" spans="2:13" ht="11.25" customHeight="1" x14ac:dyDescent="0.25">
      <c r="B2" s="2"/>
      <c r="C2" s="2"/>
      <c r="D2" s="2"/>
      <c r="E2" s="2"/>
      <c r="F2" s="2"/>
      <c r="G2" s="2"/>
      <c r="H2" s="2"/>
    </row>
    <row r="3" spans="2:13" ht="14.45" customHeight="1" x14ac:dyDescent="0.25">
      <c r="C3" s="63" t="s">
        <v>0</v>
      </c>
      <c r="D3" s="95" t="s">
        <v>1</v>
      </c>
      <c r="E3" s="95"/>
      <c r="F3" s="95"/>
      <c r="G3" s="62" t="s">
        <v>2</v>
      </c>
      <c r="H3" s="4"/>
      <c r="J3" s="5"/>
      <c r="K3" s="5"/>
      <c r="L3" s="5"/>
      <c r="M3" s="5"/>
    </row>
    <row r="4" spans="2:13" ht="14.45" customHeight="1" x14ac:dyDescent="0.25">
      <c r="C4" s="63" t="s">
        <v>3</v>
      </c>
      <c r="D4" s="95" t="s">
        <v>4</v>
      </c>
      <c r="E4" s="95"/>
      <c r="F4" s="95"/>
      <c r="G4" s="62" t="s">
        <v>5</v>
      </c>
      <c r="H4" s="4" t="s">
        <v>6</v>
      </c>
      <c r="J4" s="5"/>
      <c r="K4" s="5"/>
      <c r="L4" s="5"/>
      <c r="M4" s="5"/>
    </row>
    <row r="5" spans="2:13" ht="14.45" customHeight="1" x14ac:dyDescent="0.25">
      <c r="C5" s="63" t="s">
        <v>7</v>
      </c>
      <c r="D5" s="95" t="s">
        <v>146</v>
      </c>
      <c r="E5" s="95"/>
      <c r="F5" s="95"/>
      <c r="G5" s="62" t="s">
        <v>8</v>
      </c>
      <c r="H5" s="6"/>
      <c r="J5" s="5"/>
      <c r="K5" s="5"/>
      <c r="L5" s="5"/>
      <c r="M5" s="5"/>
    </row>
    <row r="6" spans="2:13" ht="15" customHeight="1" thickBot="1" x14ac:dyDescent="0.3">
      <c r="H6" s="9"/>
      <c r="J6" s="5"/>
      <c r="K6" s="5"/>
      <c r="L6" s="5"/>
      <c r="M6" s="5"/>
    </row>
    <row r="7" spans="2:13" s="68" customFormat="1" ht="29.1" customHeight="1" thickBot="1" x14ac:dyDescent="0.3">
      <c r="B7" s="64" t="s">
        <v>9</v>
      </c>
      <c r="C7" s="65" t="s">
        <v>10</v>
      </c>
      <c r="D7" s="65" t="s">
        <v>11</v>
      </c>
      <c r="E7" s="65" t="s">
        <v>12</v>
      </c>
      <c r="F7" s="65" t="s">
        <v>13</v>
      </c>
      <c r="G7" s="66" t="s">
        <v>14</v>
      </c>
      <c r="H7" s="67" t="s">
        <v>15</v>
      </c>
      <c r="J7" s="69"/>
      <c r="K7" s="69"/>
      <c r="L7" s="69"/>
      <c r="M7" s="69"/>
    </row>
    <row r="8" spans="2:13" s="19" customFormat="1" ht="15" customHeight="1" x14ac:dyDescent="0.25">
      <c r="B8" s="11" t="s">
        <v>16</v>
      </c>
      <c r="C8" s="12" t="s">
        <v>17</v>
      </c>
      <c r="D8" s="13"/>
      <c r="E8" s="14"/>
      <c r="F8" s="14"/>
      <c r="G8" s="14"/>
      <c r="H8" s="15">
        <f>SUM(G9:G13)</f>
        <v>7125797.6358086662</v>
      </c>
      <c r="I8" s="16"/>
      <c r="J8" s="17"/>
      <c r="K8" s="17"/>
      <c r="L8" s="18"/>
      <c r="M8" s="18"/>
    </row>
    <row r="9" spans="2:13" s="29" customFormat="1" ht="15" customHeight="1" x14ac:dyDescent="0.25">
      <c r="B9" s="20" t="s">
        <v>18</v>
      </c>
      <c r="C9" s="21" t="s">
        <v>19</v>
      </c>
      <c r="D9" s="22" t="s">
        <v>20</v>
      </c>
      <c r="E9" s="23">
        <v>18381.712333333333</v>
      </c>
      <c r="F9" s="24">
        <v>70.28</v>
      </c>
      <c r="G9" s="23">
        <f t="shared" ref="G9:G16" si="0">E9*F9</f>
        <v>1291866.7427866666</v>
      </c>
      <c r="H9" s="25"/>
      <c r="I9" s="26"/>
      <c r="J9" s="27"/>
      <c r="K9" s="27"/>
      <c r="L9" s="28"/>
      <c r="M9" s="28"/>
    </row>
    <row r="10" spans="2:13" s="29" customFormat="1" ht="15" customHeight="1" x14ac:dyDescent="0.25">
      <c r="B10" s="20" t="s">
        <v>21</v>
      </c>
      <c r="C10" s="21" t="s">
        <v>22</v>
      </c>
      <c r="D10" s="22" t="s">
        <v>23</v>
      </c>
      <c r="E10" s="23">
        <v>37815.924666666666</v>
      </c>
      <c r="F10" s="24">
        <v>8</v>
      </c>
      <c r="G10" s="23">
        <f t="shared" si="0"/>
        <v>302527.39733333333</v>
      </c>
      <c r="H10" s="25"/>
      <c r="I10" s="26"/>
      <c r="J10" s="27"/>
      <c r="K10" s="27"/>
      <c r="L10" s="28"/>
      <c r="M10" s="28"/>
    </row>
    <row r="11" spans="2:13" s="29" customFormat="1" ht="15" customHeight="1" x14ac:dyDescent="0.25">
      <c r="B11" s="20" t="s">
        <v>24</v>
      </c>
      <c r="C11" s="21" t="s">
        <v>25</v>
      </c>
      <c r="D11" s="22" t="s">
        <v>20</v>
      </c>
      <c r="E11" s="23">
        <v>17273.777399999999</v>
      </c>
      <c r="F11" s="24">
        <v>40.82</v>
      </c>
      <c r="G11" s="23">
        <f t="shared" si="0"/>
        <v>705115.59346799995</v>
      </c>
      <c r="H11" s="25"/>
      <c r="I11" s="26"/>
      <c r="J11" s="27"/>
      <c r="K11" s="27"/>
      <c r="L11" s="28"/>
      <c r="M11" s="28"/>
    </row>
    <row r="12" spans="2:13" s="29" customFormat="1" ht="15" customHeight="1" x14ac:dyDescent="0.25">
      <c r="B12" s="20"/>
      <c r="C12" s="21" t="s">
        <v>152</v>
      </c>
      <c r="D12" s="22" t="s">
        <v>20</v>
      </c>
      <c r="E12" s="23">
        <v>16274.777400000001</v>
      </c>
      <c r="F12" s="24">
        <v>114.07</v>
      </c>
      <c r="G12" s="23">
        <f t="shared" si="0"/>
        <v>1856463.8580179999</v>
      </c>
      <c r="H12" s="25"/>
      <c r="I12" s="26"/>
      <c r="J12" s="27"/>
      <c r="K12" s="27"/>
      <c r="L12" s="28"/>
      <c r="M12" s="28"/>
    </row>
    <row r="13" spans="2:13" s="29" customFormat="1" ht="15" customHeight="1" x14ac:dyDescent="0.25">
      <c r="B13" s="20" t="s">
        <v>26</v>
      </c>
      <c r="C13" s="21" t="s">
        <v>27</v>
      </c>
      <c r="D13" s="22" t="s">
        <v>20</v>
      </c>
      <c r="E13" s="23">
        <v>59112.739733333336</v>
      </c>
      <c r="F13" s="24">
        <v>50.24</v>
      </c>
      <c r="G13" s="23">
        <f t="shared" si="0"/>
        <v>2969824.0442026667</v>
      </c>
      <c r="H13" s="30"/>
      <c r="I13" s="26"/>
      <c r="J13" s="27"/>
      <c r="K13" s="27"/>
      <c r="L13" s="28"/>
      <c r="M13" s="28"/>
    </row>
    <row r="14" spans="2:13" s="19" customFormat="1" ht="15" customHeight="1" x14ac:dyDescent="0.25">
      <c r="B14" s="11" t="s">
        <v>28</v>
      </c>
      <c r="C14" s="12" t="s">
        <v>147</v>
      </c>
      <c r="D14" s="13"/>
      <c r="E14" s="14"/>
      <c r="F14" s="14"/>
      <c r="G14" s="14"/>
      <c r="H14" s="15">
        <f>SUM(G15:G16)</f>
        <v>17733500</v>
      </c>
      <c r="I14" s="16"/>
      <c r="J14" s="17"/>
      <c r="K14" s="17"/>
      <c r="L14" s="18"/>
      <c r="M14" s="18"/>
    </row>
    <row r="15" spans="2:13" s="19" customFormat="1" ht="23.45" customHeight="1" x14ac:dyDescent="0.25">
      <c r="B15" s="20" t="s">
        <v>29</v>
      </c>
      <c r="C15" s="21" t="s">
        <v>148</v>
      </c>
      <c r="D15" s="22" t="s">
        <v>143</v>
      </c>
      <c r="E15" s="23">
        <v>450000</v>
      </c>
      <c r="F15" s="24">
        <v>18.54</v>
      </c>
      <c r="G15" s="23">
        <f t="shared" si="0"/>
        <v>8343000</v>
      </c>
      <c r="H15" s="25"/>
      <c r="I15" s="16"/>
      <c r="J15" s="31"/>
      <c r="K15" s="31"/>
      <c r="L15" s="32"/>
      <c r="M15" s="32"/>
    </row>
    <row r="16" spans="2:13" s="19" customFormat="1" ht="23.45" customHeight="1" x14ac:dyDescent="0.25">
      <c r="B16" s="20" t="s">
        <v>31</v>
      </c>
      <c r="C16" s="39" t="s">
        <v>153</v>
      </c>
      <c r="D16" s="22" t="s">
        <v>154</v>
      </c>
      <c r="E16" s="23">
        <v>350000</v>
      </c>
      <c r="F16" s="42">
        <v>26.83</v>
      </c>
      <c r="G16" s="41">
        <f t="shared" si="0"/>
        <v>9390500</v>
      </c>
      <c r="H16" s="25"/>
      <c r="I16" s="16"/>
      <c r="J16" s="31"/>
      <c r="K16" s="31"/>
      <c r="L16" s="32"/>
      <c r="M16" s="32"/>
    </row>
    <row r="17" spans="1:13" s="19" customFormat="1" ht="15" customHeight="1" x14ac:dyDescent="0.25">
      <c r="B17" s="11" t="s">
        <v>32</v>
      </c>
      <c r="C17" s="12" t="s">
        <v>33</v>
      </c>
      <c r="D17" s="13"/>
      <c r="E17" s="14"/>
      <c r="F17" s="14"/>
      <c r="G17" s="14"/>
      <c r="H17" s="15">
        <f>SUM(G18:G18)</f>
        <v>3197978.3775648479</v>
      </c>
      <c r="I17" s="16"/>
      <c r="J17" s="17"/>
      <c r="K17" s="17"/>
      <c r="L17" s="18"/>
      <c r="M17" s="18"/>
    </row>
    <row r="18" spans="1:13" s="19" customFormat="1" ht="23.1" customHeight="1" x14ac:dyDescent="0.25">
      <c r="B18" s="20" t="s">
        <v>34</v>
      </c>
      <c r="C18" s="21" t="s">
        <v>35</v>
      </c>
      <c r="D18" s="22" t="s">
        <v>20</v>
      </c>
      <c r="E18" s="23">
        <v>38952.233587878785</v>
      </c>
      <c r="F18" s="24">
        <v>82.1</v>
      </c>
      <c r="G18" s="23">
        <f t="shared" ref="G18:G19" si="1">E18*F18</f>
        <v>3197978.3775648479</v>
      </c>
      <c r="H18" s="25"/>
      <c r="I18" s="16"/>
      <c r="J18" s="17"/>
      <c r="K18" s="17"/>
      <c r="L18" s="18"/>
      <c r="M18" s="18"/>
    </row>
    <row r="19" spans="1:13" s="19" customFormat="1" ht="23.1" customHeight="1" x14ac:dyDescent="0.25">
      <c r="B19" s="20" t="s">
        <v>36</v>
      </c>
      <c r="C19" s="21" t="s">
        <v>37</v>
      </c>
      <c r="D19" s="22" t="s">
        <v>20</v>
      </c>
      <c r="E19" s="23">
        <v>66982.530557575752</v>
      </c>
      <c r="F19" s="24">
        <v>41.05</v>
      </c>
      <c r="G19" s="23">
        <f t="shared" si="1"/>
        <v>2749632.8793884846</v>
      </c>
      <c r="H19" s="25"/>
      <c r="I19" s="16"/>
      <c r="J19" s="17"/>
      <c r="K19" s="17"/>
      <c r="L19" s="18"/>
      <c r="M19" s="18"/>
    </row>
    <row r="20" spans="1:13" s="19" customFormat="1" ht="15" customHeight="1" x14ac:dyDescent="0.25">
      <c r="B20" s="11" t="s">
        <v>38</v>
      </c>
      <c r="C20" s="12" t="s">
        <v>39</v>
      </c>
      <c r="D20" s="13"/>
      <c r="E20" s="14"/>
      <c r="F20" s="14"/>
      <c r="G20" s="14"/>
      <c r="H20" s="15">
        <f>SUM(G21:G22)</f>
        <v>3900000</v>
      </c>
      <c r="I20" s="16"/>
      <c r="J20" s="17"/>
      <c r="K20" s="17"/>
      <c r="L20" s="18"/>
      <c r="M20" s="18"/>
    </row>
    <row r="21" spans="1:13" s="37" customFormat="1" ht="25.5" customHeight="1" x14ac:dyDescent="0.25">
      <c r="A21" s="19"/>
      <c r="B21" s="20" t="s">
        <v>158</v>
      </c>
      <c r="C21" s="21" t="s">
        <v>155</v>
      </c>
      <c r="D21" s="33" t="s">
        <v>40</v>
      </c>
      <c r="E21" s="23">
        <v>450000</v>
      </c>
      <c r="F21" s="34">
        <v>6</v>
      </c>
      <c r="G21" s="38">
        <f>E21*F21</f>
        <v>2700000</v>
      </c>
      <c r="H21" s="46"/>
      <c r="I21" s="46"/>
      <c r="J21" s="35"/>
      <c r="K21" s="35"/>
      <c r="L21" s="36"/>
      <c r="M21" s="36"/>
    </row>
    <row r="22" spans="1:13" s="19" customFormat="1" ht="30" customHeight="1" x14ac:dyDescent="0.25">
      <c r="B22" s="20" t="s">
        <v>159</v>
      </c>
      <c r="C22" s="21" t="s">
        <v>41</v>
      </c>
      <c r="D22" s="22" t="s">
        <v>23</v>
      </c>
      <c r="E22" s="23">
        <v>300000</v>
      </c>
      <c r="F22" s="24">
        <v>4</v>
      </c>
      <c r="G22" s="23">
        <f t="shared" ref="G22:G24" si="2">E22*F22</f>
        <v>1200000</v>
      </c>
      <c r="H22" s="46"/>
      <c r="I22" s="46"/>
      <c r="J22" s="17"/>
      <c r="K22" s="17"/>
      <c r="L22" s="18"/>
      <c r="M22" s="18"/>
    </row>
    <row r="23" spans="1:13" s="19" customFormat="1" ht="30" customHeight="1" x14ac:dyDescent="0.25">
      <c r="B23" s="20" t="s">
        <v>160</v>
      </c>
      <c r="C23" s="39" t="s">
        <v>157</v>
      </c>
      <c r="D23" s="40" t="s">
        <v>23</v>
      </c>
      <c r="E23" s="41">
        <v>168000</v>
      </c>
      <c r="F23" s="42">
        <v>5</v>
      </c>
      <c r="G23" s="41">
        <f t="shared" si="2"/>
        <v>840000</v>
      </c>
      <c r="H23" s="81"/>
      <c r="I23" s="50"/>
      <c r="J23" s="17"/>
      <c r="K23" s="17"/>
      <c r="L23" s="18"/>
      <c r="M23" s="18"/>
    </row>
    <row r="24" spans="1:13" s="19" customFormat="1" ht="30" customHeight="1" x14ac:dyDescent="0.25">
      <c r="B24" s="20" t="s">
        <v>161</v>
      </c>
      <c r="C24" s="39" t="s">
        <v>177</v>
      </c>
      <c r="D24" s="40" t="s">
        <v>23</v>
      </c>
      <c r="E24" s="41">
        <v>5100000</v>
      </c>
      <c r="F24" s="42">
        <v>1</v>
      </c>
      <c r="G24" s="41">
        <f t="shared" si="2"/>
        <v>5100000</v>
      </c>
      <c r="H24" s="81"/>
      <c r="I24" s="50"/>
      <c r="J24" s="17"/>
      <c r="K24" s="17"/>
      <c r="L24" s="18"/>
      <c r="M24" s="18"/>
    </row>
    <row r="25" spans="1:13" s="19" customFormat="1" ht="15" customHeight="1" x14ac:dyDescent="0.25">
      <c r="B25" s="11" t="s">
        <v>43</v>
      </c>
      <c r="C25" s="12" t="s">
        <v>44</v>
      </c>
      <c r="D25" s="13"/>
      <c r="E25" s="14"/>
      <c r="F25" s="14"/>
      <c r="G25" s="14"/>
      <c r="H25" s="15">
        <f>SUM(G26:G27)</f>
        <v>16587358.119999999</v>
      </c>
      <c r="I25" s="16"/>
      <c r="J25" s="17"/>
      <c r="K25" s="17"/>
      <c r="L25" s="18"/>
      <c r="M25" s="18"/>
    </row>
    <row r="26" spans="1:13" s="19" customFormat="1" ht="29.45" customHeight="1" x14ac:dyDescent="0.25">
      <c r="B26" s="20" t="s">
        <v>45</v>
      </c>
      <c r="C26" s="21" t="s">
        <v>46</v>
      </c>
      <c r="D26" s="22" t="s">
        <v>20</v>
      </c>
      <c r="E26" s="23">
        <v>220539</v>
      </c>
      <c r="F26" s="24">
        <v>70.28</v>
      </c>
      <c r="G26" s="23">
        <f t="shared" ref="G26:G29" si="3">E26*F26</f>
        <v>15499480.92</v>
      </c>
      <c r="H26" s="25"/>
      <c r="I26" s="16"/>
      <c r="J26" s="17"/>
      <c r="K26" s="17"/>
      <c r="L26" s="18"/>
      <c r="M26" s="18"/>
    </row>
    <row r="27" spans="1:13" s="19" customFormat="1" ht="24.6" customHeight="1" x14ac:dyDescent="0.25">
      <c r="B27" s="20" t="s">
        <v>47</v>
      </c>
      <c r="C27" s="39" t="s">
        <v>48</v>
      </c>
      <c r="D27" s="40" t="s">
        <v>30</v>
      </c>
      <c r="E27" s="23">
        <v>82540</v>
      </c>
      <c r="F27" s="24">
        <v>13.18</v>
      </c>
      <c r="G27" s="23">
        <f t="shared" si="3"/>
        <v>1087877.2</v>
      </c>
      <c r="H27" s="25"/>
      <c r="I27" s="16"/>
      <c r="J27" s="17"/>
      <c r="K27" s="17"/>
      <c r="L27" s="18"/>
      <c r="M27" s="18"/>
    </row>
    <row r="28" spans="1:13" s="19" customFormat="1" ht="24.6" customHeight="1" x14ac:dyDescent="0.25">
      <c r="B28" s="20" t="s">
        <v>49</v>
      </c>
      <c r="C28" s="39" t="s">
        <v>50</v>
      </c>
      <c r="D28" s="40" t="s">
        <v>20</v>
      </c>
      <c r="E28" s="41">
        <v>660000</v>
      </c>
      <c r="F28" s="42">
        <v>20.56</v>
      </c>
      <c r="G28" s="41">
        <f t="shared" si="3"/>
        <v>13569600</v>
      </c>
      <c r="H28" s="25"/>
      <c r="I28" s="16"/>
      <c r="J28" s="17"/>
      <c r="K28" s="17"/>
      <c r="L28" s="18"/>
      <c r="M28" s="18"/>
    </row>
    <row r="29" spans="1:13" s="19" customFormat="1" ht="24.6" customHeight="1" x14ac:dyDescent="0.25">
      <c r="B29" s="20" t="s">
        <v>186</v>
      </c>
      <c r="C29" s="39" t="s">
        <v>187</v>
      </c>
      <c r="D29" s="40" t="s">
        <v>20</v>
      </c>
      <c r="E29" s="41">
        <v>63000</v>
      </c>
      <c r="F29" s="42">
        <v>130</v>
      </c>
      <c r="G29" s="41">
        <f t="shared" si="3"/>
        <v>8190000</v>
      </c>
      <c r="H29" s="25"/>
      <c r="I29" s="16"/>
      <c r="J29" s="17"/>
      <c r="K29" s="17"/>
      <c r="L29" s="18"/>
      <c r="M29" s="18"/>
    </row>
    <row r="30" spans="1:13" s="19" customFormat="1" ht="15" customHeight="1" x14ac:dyDescent="0.25">
      <c r="B30" s="11" t="s">
        <v>51</v>
      </c>
      <c r="C30" s="12" t="s">
        <v>52</v>
      </c>
      <c r="D30" s="13"/>
      <c r="E30" s="14"/>
      <c r="F30" s="14"/>
      <c r="G30" s="14"/>
      <c r="H30" s="15">
        <f>SUM(G31:G41)</f>
        <v>25643101.418512858</v>
      </c>
      <c r="I30" s="16"/>
      <c r="J30" s="17"/>
      <c r="K30" s="17"/>
      <c r="L30" s="18"/>
      <c r="M30" s="18"/>
    </row>
    <row r="31" spans="1:13" s="19" customFormat="1" ht="27" x14ac:dyDescent="0.25">
      <c r="B31" s="20" t="s">
        <v>53</v>
      </c>
      <c r="C31" s="21" t="s">
        <v>54</v>
      </c>
      <c r="D31" s="22" t="s">
        <v>23</v>
      </c>
      <c r="E31" s="23">
        <v>50000</v>
      </c>
      <c r="F31" s="24">
        <v>34</v>
      </c>
      <c r="G31" s="23">
        <f t="shared" ref="G31:G41" si="4">E31*F31</f>
        <v>1700000</v>
      </c>
      <c r="H31" s="25"/>
      <c r="I31" s="16"/>
      <c r="J31" s="17"/>
      <c r="K31" s="17"/>
      <c r="L31" s="18"/>
      <c r="M31" s="18"/>
    </row>
    <row r="32" spans="1:13" s="19" customFormat="1" ht="20.45" customHeight="1" x14ac:dyDescent="0.25">
      <c r="B32" s="20"/>
      <c r="C32" s="21" t="s">
        <v>178</v>
      </c>
      <c r="D32" s="22" t="s">
        <v>23</v>
      </c>
      <c r="E32" s="23">
        <v>15000</v>
      </c>
      <c r="F32" s="24">
        <v>20</v>
      </c>
      <c r="G32" s="23">
        <f t="shared" si="4"/>
        <v>300000</v>
      </c>
      <c r="H32" s="25"/>
      <c r="I32" s="16"/>
      <c r="J32" s="17"/>
      <c r="K32" s="17"/>
      <c r="L32" s="18"/>
      <c r="M32" s="18"/>
    </row>
    <row r="33" spans="2:13" s="19" customFormat="1" ht="27" x14ac:dyDescent="0.25">
      <c r="B33" s="20" t="s">
        <v>55</v>
      </c>
      <c r="C33" s="21" t="s">
        <v>56</v>
      </c>
      <c r="D33" s="22" t="s">
        <v>23</v>
      </c>
      <c r="E33" s="23">
        <v>81760.866657272723</v>
      </c>
      <c r="F33" s="24">
        <v>20</v>
      </c>
      <c r="G33" s="23">
        <f t="shared" si="4"/>
        <v>1635217.3331454545</v>
      </c>
      <c r="H33" s="25"/>
      <c r="I33" s="16"/>
      <c r="J33" s="17"/>
      <c r="K33" s="17"/>
      <c r="L33" s="18"/>
      <c r="M33" s="18"/>
    </row>
    <row r="34" spans="2:13" s="19" customFormat="1" ht="21" customHeight="1" x14ac:dyDescent="0.25">
      <c r="B34" s="20" t="s">
        <v>57</v>
      </c>
      <c r="C34" s="21" t="s">
        <v>179</v>
      </c>
      <c r="D34" s="22" t="s">
        <v>23</v>
      </c>
      <c r="E34" s="23">
        <v>150000</v>
      </c>
      <c r="F34" s="24">
        <v>7</v>
      </c>
      <c r="G34" s="23">
        <f t="shared" si="4"/>
        <v>1050000</v>
      </c>
      <c r="H34" s="25"/>
      <c r="I34" s="16"/>
      <c r="J34" s="17"/>
      <c r="K34" s="17"/>
      <c r="L34" s="18"/>
      <c r="M34" s="18"/>
    </row>
    <row r="35" spans="2:13" s="19" customFormat="1" ht="29.1" customHeight="1" x14ac:dyDescent="0.25">
      <c r="B35" s="20"/>
      <c r="C35" s="21" t="s">
        <v>180</v>
      </c>
      <c r="D35" s="22" t="s">
        <v>23</v>
      </c>
      <c r="E35" s="23">
        <v>180000</v>
      </c>
      <c r="F35" s="24">
        <v>12</v>
      </c>
      <c r="G35" s="23">
        <f t="shared" si="4"/>
        <v>2160000</v>
      </c>
      <c r="H35" s="25"/>
      <c r="I35" s="16"/>
      <c r="J35" s="17"/>
      <c r="K35" s="17"/>
      <c r="L35" s="18"/>
      <c r="M35" s="18"/>
    </row>
    <row r="36" spans="2:13" s="19" customFormat="1" ht="18" customHeight="1" x14ac:dyDescent="0.25">
      <c r="B36" s="20" t="s">
        <v>58</v>
      </c>
      <c r="C36" s="21" t="s">
        <v>59</v>
      </c>
      <c r="D36" s="22" t="s">
        <v>23</v>
      </c>
      <c r="E36" s="23">
        <v>154561.25432181801</v>
      </c>
      <c r="F36" s="24">
        <v>30</v>
      </c>
      <c r="G36" s="23">
        <f t="shared" si="4"/>
        <v>4636837.6296545397</v>
      </c>
      <c r="H36" s="25"/>
      <c r="I36" s="16"/>
      <c r="J36" s="17"/>
      <c r="K36" s="17"/>
      <c r="L36" s="18"/>
      <c r="M36" s="18"/>
    </row>
    <row r="37" spans="2:13" s="19" customFormat="1" ht="15" customHeight="1" x14ac:dyDescent="0.25">
      <c r="B37" s="20" t="s">
        <v>60</v>
      </c>
      <c r="C37" s="21" t="s">
        <v>61</v>
      </c>
      <c r="D37" s="22" t="s">
        <v>23</v>
      </c>
      <c r="E37" s="23">
        <v>171712.39482446969</v>
      </c>
      <c r="F37" s="24">
        <v>10</v>
      </c>
      <c r="G37" s="23">
        <f t="shared" si="4"/>
        <v>1717123.9482446969</v>
      </c>
      <c r="H37" s="25"/>
      <c r="I37" s="16"/>
      <c r="J37" s="17"/>
      <c r="K37" s="17"/>
      <c r="L37" s="18"/>
      <c r="M37" s="18"/>
    </row>
    <row r="38" spans="2:13" s="19" customFormat="1" ht="15" customHeight="1" x14ac:dyDescent="0.25">
      <c r="B38" s="20" t="s">
        <v>62</v>
      </c>
      <c r="C38" s="21" t="s">
        <v>63</v>
      </c>
      <c r="D38" s="22" t="s">
        <v>23</v>
      </c>
      <c r="E38" s="23">
        <v>153627.66508181801</v>
      </c>
      <c r="F38" s="24">
        <v>38</v>
      </c>
      <c r="G38" s="23">
        <f t="shared" si="4"/>
        <v>5837851.273109084</v>
      </c>
      <c r="H38" s="25"/>
      <c r="I38" s="16"/>
      <c r="J38" s="17"/>
      <c r="K38" s="17"/>
      <c r="L38" s="18"/>
      <c r="M38" s="18"/>
    </row>
    <row r="39" spans="2:13" s="19" customFormat="1" ht="16.5" customHeight="1" x14ac:dyDescent="0.25">
      <c r="B39" s="20" t="s">
        <v>64</v>
      </c>
      <c r="C39" s="21" t="s">
        <v>65</v>
      </c>
      <c r="D39" s="22" t="s">
        <v>23</v>
      </c>
      <c r="E39" s="23">
        <v>151262.91305772701</v>
      </c>
      <c r="F39" s="24">
        <v>10</v>
      </c>
      <c r="G39" s="23">
        <f t="shared" si="4"/>
        <v>1512629.1305772702</v>
      </c>
      <c r="H39" s="25" t="s">
        <v>136</v>
      </c>
      <c r="I39" s="16"/>
      <c r="J39" s="17"/>
      <c r="K39" s="17"/>
      <c r="L39" s="18"/>
      <c r="M39" s="18"/>
    </row>
    <row r="40" spans="2:13" s="19" customFormat="1" ht="19.5" customHeight="1" x14ac:dyDescent="0.25">
      <c r="B40" s="20" t="s">
        <v>66</v>
      </c>
      <c r="C40" s="21" t="s">
        <v>67</v>
      </c>
      <c r="D40" s="22" t="s">
        <v>42</v>
      </c>
      <c r="E40" s="23">
        <v>2267490.1002181801</v>
      </c>
      <c r="F40" s="24">
        <v>1</v>
      </c>
      <c r="G40" s="23">
        <f t="shared" si="4"/>
        <v>2267490.1002181801</v>
      </c>
      <c r="H40" s="25"/>
      <c r="I40" s="16"/>
      <c r="J40" s="17"/>
      <c r="K40" s="17"/>
      <c r="L40" s="18"/>
      <c r="M40" s="18"/>
    </row>
    <row r="41" spans="2:13" s="19" customFormat="1" ht="27" x14ac:dyDescent="0.25">
      <c r="B41" s="20" t="s">
        <v>68</v>
      </c>
      <c r="C41" s="21" t="s">
        <v>69</v>
      </c>
      <c r="D41" s="22" t="s">
        <v>42</v>
      </c>
      <c r="E41" s="23">
        <v>70648.800089090902</v>
      </c>
      <c r="F41" s="24">
        <v>40</v>
      </c>
      <c r="G41" s="23">
        <f t="shared" si="4"/>
        <v>2825952.003563636</v>
      </c>
      <c r="H41" s="25"/>
      <c r="I41" s="16"/>
      <c r="J41" s="17"/>
      <c r="K41" s="17"/>
      <c r="L41" s="18"/>
      <c r="M41" s="18"/>
    </row>
    <row r="42" spans="2:13" s="19" customFormat="1" ht="15" customHeight="1" x14ac:dyDescent="0.25">
      <c r="B42" s="11" t="s">
        <v>70</v>
      </c>
      <c r="C42" s="12" t="s">
        <v>71</v>
      </c>
      <c r="D42" s="13"/>
      <c r="E42" s="14"/>
      <c r="F42" s="14"/>
      <c r="G42" s="14"/>
      <c r="H42" s="15">
        <f>SUM(G43:G43)</f>
        <v>3579940.9627520004</v>
      </c>
      <c r="I42" s="16"/>
      <c r="J42" s="17"/>
      <c r="K42" s="17"/>
      <c r="L42" s="18"/>
      <c r="M42" s="18"/>
    </row>
    <row r="43" spans="2:13" s="19" customFormat="1" ht="27" x14ac:dyDescent="0.25">
      <c r="B43" s="20" t="s">
        <v>72</v>
      </c>
      <c r="C43" s="21" t="s">
        <v>73</v>
      </c>
      <c r="D43" s="22" t="s">
        <v>20</v>
      </c>
      <c r="E43" s="23">
        <v>83022.74960000001</v>
      </c>
      <c r="F43" s="24">
        <v>43.12</v>
      </c>
      <c r="G43" s="23">
        <f t="shared" ref="G43:G44" si="5">E43*F43</f>
        <v>3579940.9627520004</v>
      </c>
      <c r="H43" s="25"/>
      <c r="I43" s="16"/>
      <c r="J43" s="31"/>
      <c r="K43" s="31"/>
      <c r="L43" s="32"/>
      <c r="M43" s="32"/>
    </row>
    <row r="44" spans="2:13" s="19" customFormat="1" ht="27" x14ac:dyDescent="0.25">
      <c r="B44" s="20" t="s">
        <v>74</v>
      </c>
      <c r="C44" s="21" t="s">
        <v>156</v>
      </c>
      <c r="D44" s="22" t="s">
        <v>20</v>
      </c>
      <c r="E44" s="23">
        <v>96296.061157674194</v>
      </c>
      <c r="F44" s="24">
        <v>129.33000000000001</v>
      </c>
      <c r="G44" s="23">
        <f t="shared" si="5"/>
        <v>12453969.589522004</v>
      </c>
      <c r="H44" s="25"/>
      <c r="I44" s="16"/>
      <c r="J44" s="17"/>
      <c r="K44" s="17"/>
      <c r="L44" s="18"/>
      <c r="M44" s="18"/>
    </row>
    <row r="45" spans="2:13" s="19" customFormat="1" ht="15" customHeight="1" x14ac:dyDescent="0.25">
      <c r="B45" s="11" t="s">
        <v>75</v>
      </c>
      <c r="C45" s="12" t="s">
        <v>76</v>
      </c>
      <c r="D45" s="13"/>
      <c r="E45" s="14"/>
      <c r="F45" s="14"/>
      <c r="G45" s="14"/>
      <c r="H45" s="15">
        <f>SUM(G46:G47)</f>
        <v>6018919.745505454</v>
      </c>
      <c r="I45" s="16"/>
      <c r="J45" s="17"/>
      <c r="K45" s="17"/>
      <c r="L45" s="18"/>
      <c r="M45" s="18"/>
    </row>
    <row r="46" spans="2:13" s="19" customFormat="1" ht="27.95" customHeight="1" x14ac:dyDescent="0.25">
      <c r="B46" s="20" t="s">
        <v>77</v>
      </c>
      <c r="C46" s="21" t="s">
        <v>78</v>
      </c>
      <c r="D46" s="22" t="s">
        <v>23</v>
      </c>
      <c r="E46" s="23">
        <v>752364.96818818175</v>
      </c>
      <c r="F46" s="24">
        <v>8</v>
      </c>
      <c r="G46" s="23">
        <f t="shared" ref="G46" si="6">E46*F46</f>
        <v>6018919.745505454</v>
      </c>
      <c r="H46" s="25"/>
      <c r="I46" s="16"/>
      <c r="J46" s="17"/>
      <c r="K46" s="17"/>
      <c r="L46" s="18"/>
      <c r="M46" s="18"/>
    </row>
    <row r="47" spans="2:13" s="19" customFormat="1" ht="15" customHeight="1" x14ac:dyDescent="0.25">
      <c r="B47" s="11" t="s">
        <v>79</v>
      </c>
      <c r="C47" s="12" t="s">
        <v>80</v>
      </c>
      <c r="D47" s="13"/>
      <c r="E47" s="14"/>
      <c r="F47" s="14"/>
      <c r="G47" s="14"/>
      <c r="H47" s="15">
        <f>SUM(G48:G48)</f>
        <v>1951805.878206064</v>
      </c>
      <c r="I47" s="16"/>
      <c r="J47" s="17"/>
      <c r="K47" s="17"/>
      <c r="L47" s="18"/>
      <c r="M47" s="18"/>
    </row>
    <row r="48" spans="2:13" s="19" customFormat="1" ht="28.5" customHeight="1" x14ac:dyDescent="0.25">
      <c r="B48" s="20" t="s">
        <v>81</v>
      </c>
      <c r="C48" s="21" t="s">
        <v>82</v>
      </c>
      <c r="D48" s="22" t="s">
        <v>23</v>
      </c>
      <c r="E48" s="23">
        <v>243975.734775758</v>
      </c>
      <c r="F48" s="24">
        <v>8</v>
      </c>
      <c r="G48" s="23">
        <f t="shared" ref="G48:G50" si="7">E48*F48</f>
        <v>1951805.878206064</v>
      </c>
      <c r="H48" s="25"/>
      <c r="I48" s="16"/>
      <c r="J48" s="17"/>
      <c r="K48" s="17"/>
      <c r="L48" s="18"/>
      <c r="M48" s="18"/>
    </row>
    <row r="49" spans="2:13" s="19" customFormat="1" ht="28.5" customHeight="1" x14ac:dyDescent="0.25">
      <c r="B49" s="20" t="s">
        <v>83</v>
      </c>
      <c r="C49" s="39" t="s">
        <v>150</v>
      </c>
      <c r="D49" s="22" t="s">
        <v>149</v>
      </c>
      <c r="E49" s="23">
        <v>350000</v>
      </c>
      <c r="F49" s="24">
        <v>19.420000000000002</v>
      </c>
      <c r="G49" s="23">
        <f t="shared" si="7"/>
        <v>6797000.0000000009</v>
      </c>
      <c r="H49" s="25"/>
      <c r="I49" s="16"/>
      <c r="J49" s="17"/>
      <c r="K49" s="17"/>
      <c r="L49" s="18"/>
      <c r="M49" s="18"/>
    </row>
    <row r="50" spans="2:13" s="19" customFormat="1" ht="28.5" customHeight="1" x14ac:dyDescent="0.25">
      <c r="B50" s="20" t="s">
        <v>151</v>
      </c>
      <c r="C50" s="39" t="s">
        <v>84</v>
      </c>
      <c r="D50" s="22" t="s">
        <v>23</v>
      </c>
      <c r="E50" s="23">
        <v>260000</v>
      </c>
      <c r="F50" s="24">
        <v>1</v>
      </c>
      <c r="G50" s="23">
        <f t="shared" si="7"/>
        <v>260000</v>
      </c>
      <c r="H50" s="25"/>
      <c r="I50" s="16"/>
      <c r="J50" s="17"/>
      <c r="K50" s="17"/>
      <c r="L50" s="18"/>
      <c r="M50" s="18"/>
    </row>
    <row r="51" spans="2:13" s="19" customFormat="1" ht="15" customHeight="1" x14ac:dyDescent="0.25">
      <c r="B51" s="11" t="s">
        <v>85</v>
      </c>
      <c r="C51" s="12" t="s">
        <v>86</v>
      </c>
      <c r="D51" s="13"/>
      <c r="E51" s="14"/>
      <c r="F51" s="14"/>
      <c r="G51" s="14"/>
      <c r="H51" s="15">
        <f>SUM(G52:G54)</f>
        <v>17574162.059370324</v>
      </c>
      <c r="I51" s="16"/>
      <c r="J51" s="17"/>
      <c r="K51" s="17"/>
      <c r="L51" s="18"/>
      <c r="M51" s="18"/>
    </row>
    <row r="52" spans="2:13" s="19" customFormat="1" ht="28.5" customHeight="1" x14ac:dyDescent="0.25">
      <c r="B52" s="20" t="s">
        <v>87</v>
      </c>
      <c r="C52" s="21" t="s">
        <v>89</v>
      </c>
      <c r="D52" s="22" t="s">
        <v>20</v>
      </c>
      <c r="E52" s="23">
        <v>72382.489654121193</v>
      </c>
      <c r="F52" s="24">
        <v>33.32</v>
      </c>
      <c r="G52" s="23">
        <f t="shared" ref="G52:G57" si="8">E52*F52</f>
        <v>2411784.5552753182</v>
      </c>
      <c r="H52" s="25"/>
      <c r="I52" s="16"/>
      <c r="J52" s="17"/>
      <c r="K52" s="17"/>
      <c r="L52" s="18"/>
      <c r="M52" s="18"/>
    </row>
    <row r="53" spans="2:13" s="19" customFormat="1" ht="28.5" customHeight="1" x14ac:dyDescent="0.25">
      <c r="B53" s="20" t="s">
        <v>88</v>
      </c>
      <c r="C53" s="21" t="s">
        <v>91</v>
      </c>
      <c r="D53" s="22" t="s">
        <v>20</v>
      </c>
      <c r="E53" s="23">
        <v>90796.259189696968</v>
      </c>
      <c r="F53" s="24">
        <v>133.72</v>
      </c>
      <c r="G53" s="23">
        <f t="shared" si="8"/>
        <v>12141275.778846279</v>
      </c>
      <c r="H53" s="25"/>
      <c r="I53" s="16"/>
      <c r="J53" s="17"/>
      <c r="K53" s="17"/>
      <c r="L53" s="18"/>
      <c r="M53" s="18"/>
    </row>
    <row r="54" spans="2:13" s="19" customFormat="1" ht="26.45" customHeight="1" x14ac:dyDescent="0.25">
      <c r="B54" s="20" t="s">
        <v>90</v>
      </c>
      <c r="C54" s="21" t="s">
        <v>92</v>
      </c>
      <c r="D54" s="22" t="s">
        <v>20</v>
      </c>
      <c r="E54" s="23">
        <v>22592.743981818181</v>
      </c>
      <c r="F54" s="24">
        <v>133.72</v>
      </c>
      <c r="G54" s="23">
        <f t="shared" si="8"/>
        <v>3021101.725248727</v>
      </c>
      <c r="H54" s="25"/>
      <c r="I54" s="16"/>
      <c r="J54" s="17"/>
      <c r="K54" s="17"/>
      <c r="L54" s="18"/>
      <c r="M54" s="18"/>
    </row>
    <row r="55" spans="2:13" s="19" customFormat="1" ht="15" customHeight="1" x14ac:dyDescent="0.25">
      <c r="B55" s="11" t="s">
        <v>93</v>
      </c>
      <c r="C55" s="12" t="s">
        <v>94</v>
      </c>
      <c r="D55" s="13"/>
      <c r="E55" s="14"/>
      <c r="F55" s="14"/>
      <c r="G55" s="14"/>
      <c r="H55" s="15">
        <f>SUM(G56:G59)</f>
        <v>549489234.46330953</v>
      </c>
      <c r="I55" s="16"/>
      <c r="J55" s="17"/>
      <c r="K55" s="17"/>
      <c r="L55" s="18"/>
      <c r="M55" s="18"/>
    </row>
    <row r="56" spans="2:13" s="19" customFormat="1" ht="29.45" customHeight="1" x14ac:dyDescent="0.25">
      <c r="B56" s="20" t="s">
        <v>95</v>
      </c>
      <c r="C56" s="21" t="s">
        <v>96</v>
      </c>
      <c r="D56" s="22" t="s">
        <v>20</v>
      </c>
      <c r="E56" s="23">
        <v>24138.247866666668</v>
      </c>
      <c r="F56" s="24">
        <v>570</v>
      </c>
      <c r="G56" s="23">
        <f t="shared" ref="G56" si="9">E56*F56</f>
        <v>13758801.284000002</v>
      </c>
      <c r="H56" s="25"/>
      <c r="I56" s="16"/>
      <c r="J56" s="17"/>
      <c r="K56" s="17"/>
      <c r="L56" s="18"/>
      <c r="M56" s="18"/>
    </row>
    <row r="57" spans="2:13" s="19" customFormat="1" ht="26.45" customHeight="1" x14ac:dyDescent="0.25">
      <c r="B57" s="20" t="s">
        <v>97</v>
      </c>
      <c r="C57" s="21" t="s">
        <v>98</v>
      </c>
      <c r="D57" s="22" t="s">
        <v>20</v>
      </c>
      <c r="E57" s="23">
        <v>41644.385787878797</v>
      </c>
      <c r="F57" s="24">
        <v>8772</v>
      </c>
      <c r="G57" s="23">
        <f t="shared" si="8"/>
        <v>365304552.13127279</v>
      </c>
      <c r="H57" s="25"/>
      <c r="I57" s="16"/>
      <c r="J57" s="17"/>
      <c r="K57" s="17"/>
      <c r="L57" s="18"/>
      <c r="M57" s="18"/>
    </row>
    <row r="58" spans="2:13" s="19" customFormat="1" ht="30" customHeight="1" x14ac:dyDescent="0.25">
      <c r="B58" s="20" t="s">
        <v>99</v>
      </c>
      <c r="C58" s="21" t="s">
        <v>100</v>
      </c>
      <c r="D58" s="22" t="s">
        <v>20</v>
      </c>
      <c r="E58" s="23">
        <v>45217.798102424204</v>
      </c>
      <c r="F58" s="24">
        <v>3458</v>
      </c>
      <c r="G58" s="23">
        <f>E58*F58</f>
        <v>156363145.8381829</v>
      </c>
      <c r="H58" s="25"/>
      <c r="I58" s="16"/>
      <c r="J58" s="17"/>
      <c r="K58" s="17"/>
      <c r="L58" s="18"/>
      <c r="M58" s="18"/>
    </row>
    <row r="59" spans="2:13" s="19" customFormat="1" ht="28.5" customHeight="1" x14ac:dyDescent="0.25">
      <c r="B59" s="20" t="s">
        <v>101</v>
      </c>
      <c r="C59" s="21" t="s">
        <v>102</v>
      </c>
      <c r="D59" s="22" t="s">
        <v>20</v>
      </c>
      <c r="E59" s="23">
        <v>45217.798102424204</v>
      </c>
      <c r="F59" s="24">
        <v>311</v>
      </c>
      <c r="G59" s="23">
        <f>E59*F59</f>
        <v>14062735.209853927</v>
      </c>
      <c r="H59" s="25"/>
      <c r="I59" s="16"/>
      <c r="J59" s="17"/>
      <c r="K59" s="17"/>
      <c r="L59" s="18"/>
      <c r="M59" s="18"/>
    </row>
    <row r="60" spans="2:13" s="19" customFormat="1" ht="15" customHeight="1" x14ac:dyDescent="0.25">
      <c r="B60" s="11" t="s">
        <v>103</v>
      </c>
      <c r="C60" s="12" t="s">
        <v>172</v>
      </c>
      <c r="D60" s="13"/>
      <c r="E60" s="14"/>
      <c r="F60" s="14"/>
      <c r="G60" s="14"/>
      <c r="H60" s="15">
        <f>SUM(G61:G62)</f>
        <v>28765000</v>
      </c>
      <c r="I60" s="16"/>
      <c r="J60" s="17"/>
      <c r="K60" s="17"/>
      <c r="L60" s="18"/>
      <c r="M60" s="18"/>
    </row>
    <row r="61" spans="2:13" s="19" customFormat="1" ht="26.25" x14ac:dyDescent="0.25">
      <c r="B61" s="20" t="s">
        <v>166</v>
      </c>
      <c r="C61" s="39" t="s">
        <v>174</v>
      </c>
      <c r="D61" s="40" t="s">
        <v>20</v>
      </c>
      <c r="E61" s="41">
        <v>12000</v>
      </c>
      <c r="F61" s="42">
        <v>1462</v>
      </c>
      <c r="G61" s="23">
        <f>E61*F61</f>
        <v>17544000</v>
      </c>
      <c r="H61" s="25"/>
      <c r="I61" s="16"/>
      <c r="J61" s="17"/>
      <c r="K61" s="17"/>
      <c r="L61" s="18"/>
      <c r="M61" s="18"/>
    </row>
    <row r="62" spans="2:13" s="19" customFormat="1" ht="26.25" x14ac:dyDescent="0.25">
      <c r="B62" s="20" t="s">
        <v>167</v>
      </c>
      <c r="C62" s="39" t="s">
        <v>173</v>
      </c>
      <c r="D62" s="40" t="s">
        <v>23</v>
      </c>
      <c r="E62" s="41">
        <v>229000</v>
      </c>
      <c r="F62" s="42">
        <v>49</v>
      </c>
      <c r="G62" s="23">
        <f>E62*F62</f>
        <v>11221000</v>
      </c>
      <c r="H62" s="25"/>
      <c r="I62" s="16"/>
      <c r="J62" s="17"/>
      <c r="K62" s="17"/>
      <c r="L62" s="18"/>
      <c r="M62" s="18"/>
    </row>
    <row r="63" spans="2:13" s="19" customFormat="1" ht="15" customHeight="1" x14ac:dyDescent="0.25">
      <c r="B63" s="11" t="s">
        <v>165</v>
      </c>
      <c r="C63" s="12" t="s">
        <v>164</v>
      </c>
      <c r="D63" s="13"/>
      <c r="E63" s="14"/>
      <c r="F63" s="14"/>
      <c r="G63" s="14"/>
      <c r="H63" s="15">
        <f>SUM(G64:G68)</f>
        <v>58350000</v>
      </c>
      <c r="I63" s="16"/>
      <c r="J63" s="17"/>
      <c r="K63" s="17"/>
      <c r="L63" s="18"/>
      <c r="M63" s="18"/>
    </row>
    <row r="64" spans="2:13" s="19" customFormat="1" ht="26.25" x14ac:dyDescent="0.25">
      <c r="B64" s="20" t="s">
        <v>181</v>
      </c>
      <c r="C64" s="39" t="s">
        <v>168</v>
      </c>
      <c r="D64" s="40" t="s">
        <v>23</v>
      </c>
      <c r="E64" s="41">
        <v>30000000</v>
      </c>
      <c r="F64" s="42">
        <v>1</v>
      </c>
      <c r="G64" s="23">
        <f>E64*F64</f>
        <v>30000000</v>
      </c>
      <c r="H64" s="25"/>
      <c r="I64" s="16"/>
      <c r="J64" s="17"/>
      <c r="K64" s="17"/>
      <c r="L64" s="18"/>
      <c r="M64" s="18"/>
    </row>
    <row r="65" spans="2:13" s="19" customFormat="1" ht="26.25" x14ac:dyDescent="0.25">
      <c r="B65" s="20" t="s">
        <v>182</v>
      </c>
      <c r="C65" s="39" t="s">
        <v>169</v>
      </c>
      <c r="D65" s="40" t="s">
        <v>23</v>
      </c>
      <c r="E65" s="41">
        <v>5000000</v>
      </c>
      <c r="F65" s="42">
        <v>2</v>
      </c>
      <c r="G65" s="23">
        <f t="shared" ref="G65:G68" si="10">E65*F65</f>
        <v>10000000</v>
      </c>
      <c r="H65" s="25"/>
      <c r="I65" s="16"/>
      <c r="J65" s="17"/>
      <c r="K65" s="17"/>
      <c r="L65" s="18"/>
      <c r="M65" s="18"/>
    </row>
    <row r="66" spans="2:13" s="19" customFormat="1" ht="26.25" x14ac:dyDescent="0.25">
      <c r="B66" s="20" t="s">
        <v>183</v>
      </c>
      <c r="C66" s="39" t="s">
        <v>170</v>
      </c>
      <c r="D66" s="40" t="s">
        <v>175</v>
      </c>
      <c r="E66" s="41">
        <v>8000000</v>
      </c>
      <c r="F66" s="42">
        <v>1</v>
      </c>
      <c r="G66" s="23">
        <f>E66*F66</f>
        <v>8000000</v>
      </c>
      <c r="H66" s="25"/>
      <c r="I66" s="16"/>
      <c r="J66" s="17"/>
      <c r="K66" s="17"/>
      <c r="L66" s="18"/>
      <c r="M66" s="18"/>
    </row>
    <row r="67" spans="2:13" s="19" customFormat="1" ht="26.25" x14ac:dyDescent="0.25">
      <c r="B67" s="20" t="s">
        <v>184</v>
      </c>
      <c r="C67" s="39" t="s">
        <v>171</v>
      </c>
      <c r="D67" s="40" t="s">
        <v>175</v>
      </c>
      <c r="E67" s="41">
        <v>250000</v>
      </c>
      <c r="F67" s="42">
        <v>15</v>
      </c>
      <c r="G67" s="23">
        <f>E67*F67</f>
        <v>3750000</v>
      </c>
      <c r="H67" s="25"/>
      <c r="I67" s="16"/>
      <c r="J67" s="17"/>
      <c r="K67" s="17"/>
      <c r="L67" s="18"/>
      <c r="M67" s="18"/>
    </row>
    <row r="68" spans="2:13" s="19" customFormat="1" ht="27" thickBot="1" x14ac:dyDescent="0.3">
      <c r="B68" s="20" t="s">
        <v>185</v>
      </c>
      <c r="C68" s="39" t="s">
        <v>176</v>
      </c>
      <c r="D68" s="40" t="s">
        <v>30</v>
      </c>
      <c r="E68" s="41">
        <v>55000</v>
      </c>
      <c r="F68" s="42">
        <v>120</v>
      </c>
      <c r="G68" s="23">
        <f t="shared" si="10"/>
        <v>6600000</v>
      </c>
      <c r="H68" s="25"/>
      <c r="I68" s="16"/>
      <c r="J68" s="17"/>
      <c r="K68" s="17"/>
      <c r="L68" s="18"/>
      <c r="M68" s="18"/>
    </row>
    <row r="69" spans="2:13" s="73" customFormat="1" ht="25.5" customHeight="1" thickBot="1" x14ac:dyDescent="0.3">
      <c r="B69" s="70" t="s">
        <v>104</v>
      </c>
      <c r="C69" s="98" t="s">
        <v>105</v>
      </c>
      <c r="D69" s="98"/>
      <c r="E69" s="98"/>
      <c r="F69" s="98"/>
      <c r="G69" s="99"/>
      <c r="H69" s="71">
        <f>SUM(G8:G68)</f>
        <v>789877001.12994027</v>
      </c>
      <c r="I69" s="72"/>
    </row>
    <row r="70" spans="2:13" x14ac:dyDescent="0.25">
      <c r="H70" s="43"/>
    </row>
    <row r="71" spans="2:13" x14ac:dyDescent="0.25">
      <c r="B71" s="11" t="s">
        <v>106</v>
      </c>
      <c r="C71" s="12" t="s">
        <v>107</v>
      </c>
      <c r="D71" s="13"/>
      <c r="E71" s="14"/>
      <c r="F71" s="44">
        <v>0.3</v>
      </c>
      <c r="G71" s="45"/>
      <c r="H71" s="15">
        <f>SUM(G72:G74)</f>
        <v>236963100.33898208</v>
      </c>
    </row>
    <row r="72" spans="2:13" s="19" customFormat="1" ht="15" customHeight="1" x14ac:dyDescent="0.25">
      <c r="B72" s="20" t="s">
        <v>108</v>
      </c>
      <c r="C72" s="46" t="s">
        <v>109</v>
      </c>
      <c r="D72" s="47" t="s">
        <v>110</v>
      </c>
      <c r="E72" s="48">
        <f>H69</f>
        <v>789877001.12994027</v>
      </c>
      <c r="F72" s="49">
        <v>0.24</v>
      </c>
      <c r="G72" s="23">
        <f>E72*F72</f>
        <v>189570480.27118567</v>
      </c>
      <c r="H72" s="25"/>
      <c r="I72" s="16"/>
      <c r="J72" s="17"/>
      <c r="K72" s="17"/>
      <c r="L72" s="18"/>
      <c r="M72" s="18"/>
    </row>
    <row r="73" spans="2:13" s="19" customFormat="1" ht="15" customHeight="1" x14ac:dyDescent="0.25">
      <c r="B73" s="20" t="s">
        <v>111</v>
      </c>
      <c r="C73" s="46" t="s">
        <v>112</v>
      </c>
      <c r="D73" s="47" t="s">
        <v>110</v>
      </c>
      <c r="E73" s="48">
        <f>H69</f>
        <v>789877001.12994027</v>
      </c>
      <c r="F73" s="49">
        <v>0.02</v>
      </c>
      <c r="G73" s="23">
        <f>E73*F73</f>
        <v>15797540.022598805</v>
      </c>
      <c r="H73" s="25"/>
      <c r="I73" s="16"/>
      <c r="J73" s="17"/>
      <c r="K73" s="17"/>
      <c r="L73" s="18"/>
      <c r="M73" s="18"/>
    </row>
    <row r="74" spans="2:13" s="19" customFormat="1" ht="15" customHeight="1" thickBot="1" x14ac:dyDescent="0.3">
      <c r="B74" s="20" t="s">
        <v>113</v>
      </c>
      <c r="C74" s="50" t="s">
        <v>114</v>
      </c>
      <c r="D74" s="47" t="s">
        <v>110</v>
      </c>
      <c r="E74" s="48">
        <f>H69</f>
        <v>789877001.12994027</v>
      </c>
      <c r="F74" s="49">
        <v>0.04</v>
      </c>
      <c r="G74" s="23">
        <f>E74*F74</f>
        <v>31595080.04519761</v>
      </c>
      <c r="H74" s="25"/>
      <c r="I74" s="16"/>
      <c r="J74" s="17"/>
      <c r="K74" s="17"/>
      <c r="L74" s="18"/>
      <c r="M74" s="18"/>
    </row>
    <row r="75" spans="2:13" s="73" customFormat="1" ht="22.5" customHeight="1" thickBot="1" x14ac:dyDescent="0.3">
      <c r="B75" s="74" t="s">
        <v>115</v>
      </c>
      <c r="C75" s="74" t="s">
        <v>116</v>
      </c>
      <c r="D75" s="74"/>
      <c r="E75" s="74"/>
      <c r="F75" s="74"/>
      <c r="G75" s="74"/>
      <c r="H75" s="71">
        <f>SUM(H71:H72)</f>
        <v>236963100.33898208</v>
      </c>
    </row>
    <row r="76" spans="2:13" s="10" customFormat="1" ht="22.5" customHeight="1" x14ac:dyDescent="0.25">
      <c r="B76" s="11" t="s">
        <v>117</v>
      </c>
      <c r="C76" s="12" t="s">
        <v>118</v>
      </c>
      <c r="D76" s="13"/>
      <c r="E76" s="14"/>
      <c r="F76" s="14"/>
      <c r="G76" s="14"/>
      <c r="H76" s="15">
        <f>SUM(G77:G83)</f>
        <v>32430830</v>
      </c>
    </row>
    <row r="77" spans="2:13" s="10" customFormat="1" ht="22.5" customHeight="1" x14ac:dyDescent="0.25">
      <c r="B77" s="20" t="s">
        <v>119</v>
      </c>
      <c r="C77" s="21" t="s">
        <v>120</v>
      </c>
      <c r="D77" s="22" t="s">
        <v>23</v>
      </c>
      <c r="E77" s="23">
        <v>383490</v>
      </c>
      <c r="F77" s="24">
        <v>7</v>
      </c>
      <c r="G77" s="23">
        <f t="shared" ref="G77:G83" si="11">E77*F77</f>
        <v>2684430</v>
      </c>
      <c r="H77" s="25"/>
    </row>
    <row r="78" spans="2:13" s="10" customFormat="1" ht="22.5" customHeight="1" x14ac:dyDescent="0.25">
      <c r="B78" s="20" t="s">
        <v>121</v>
      </c>
      <c r="C78" s="21" t="s">
        <v>122</v>
      </c>
      <c r="D78" s="33" t="s">
        <v>23</v>
      </c>
      <c r="E78" s="21">
        <v>3736400</v>
      </c>
      <c r="F78" s="34">
        <v>6</v>
      </c>
      <c r="G78" s="21">
        <f t="shared" si="11"/>
        <v>22418400</v>
      </c>
      <c r="H78" s="25"/>
    </row>
    <row r="79" spans="2:13" s="10" customFormat="1" ht="22.5" customHeight="1" x14ac:dyDescent="0.25">
      <c r="B79" s="20" t="s">
        <v>123</v>
      </c>
      <c r="C79" s="21" t="s">
        <v>124</v>
      </c>
      <c r="D79" s="33" t="s">
        <v>23</v>
      </c>
      <c r="E79" s="21">
        <v>600000</v>
      </c>
      <c r="F79" s="34">
        <v>4</v>
      </c>
      <c r="G79" s="21">
        <f t="shared" si="11"/>
        <v>2400000</v>
      </c>
      <c r="H79" s="25"/>
    </row>
    <row r="80" spans="2:13" s="10" customFormat="1" ht="22.5" customHeight="1" x14ac:dyDescent="0.25">
      <c r="B80" s="20" t="s">
        <v>125</v>
      </c>
      <c r="C80" s="21" t="s">
        <v>126</v>
      </c>
      <c r="D80" s="22" t="s">
        <v>23</v>
      </c>
      <c r="E80" s="23">
        <v>220000</v>
      </c>
      <c r="F80" s="24">
        <v>4</v>
      </c>
      <c r="G80" s="23">
        <f t="shared" si="11"/>
        <v>880000</v>
      </c>
      <c r="H80" s="25"/>
    </row>
    <row r="81" spans="2:13" s="10" customFormat="1" ht="22.5" customHeight="1" x14ac:dyDescent="0.25">
      <c r="B81" s="20" t="s">
        <v>127</v>
      </c>
      <c r="C81" s="21" t="s">
        <v>128</v>
      </c>
      <c r="D81" s="22" t="s">
        <v>23</v>
      </c>
      <c r="E81" s="23">
        <v>145000</v>
      </c>
      <c r="F81" s="24">
        <v>8</v>
      </c>
      <c r="G81" s="23">
        <f t="shared" si="11"/>
        <v>1160000</v>
      </c>
      <c r="H81" s="25"/>
    </row>
    <row r="82" spans="2:13" s="10" customFormat="1" ht="22.5" customHeight="1" x14ac:dyDescent="0.25">
      <c r="B82" s="20" t="s">
        <v>129</v>
      </c>
      <c r="C82" s="21" t="s">
        <v>162</v>
      </c>
      <c r="D82" s="22" t="s">
        <v>23</v>
      </c>
      <c r="E82" s="23">
        <v>894000</v>
      </c>
      <c r="F82" s="52">
        <v>2</v>
      </c>
      <c r="G82" s="23">
        <f t="shared" si="11"/>
        <v>1788000</v>
      </c>
      <c r="H82" s="25"/>
    </row>
    <row r="83" spans="2:13" s="10" customFormat="1" ht="22.5" customHeight="1" x14ac:dyDescent="0.25">
      <c r="B83" s="20" t="s">
        <v>130</v>
      </c>
      <c r="C83" s="21" t="s">
        <v>163</v>
      </c>
      <c r="D83" s="22" t="s">
        <v>23</v>
      </c>
      <c r="E83" s="23">
        <v>100000</v>
      </c>
      <c r="F83" s="24">
        <v>11</v>
      </c>
      <c r="G83" s="23">
        <f t="shared" si="11"/>
        <v>1100000</v>
      </c>
      <c r="H83" s="53"/>
    </row>
    <row r="84" spans="2:13" x14ac:dyDescent="0.25">
      <c r="H84" s="43"/>
    </row>
    <row r="85" spans="2:13" x14ac:dyDescent="0.25">
      <c r="B85" s="11" t="s">
        <v>131</v>
      </c>
      <c r="C85" s="12" t="s">
        <v>132</v>
      </c>
      <c r="D85" s="13"/>
      <c r="E85" s="14"/>
      <c r="F85" s="44"/>
      <c r="G85" s="45"/>
      <c r="H85" s="15"/>
    </row>
    <row r="86" spans="2:13" s="19" customFormat="1" ht="15" customHeight="1" thickBot="1" x14ac:dyDescent="0.3">
      <c r="B86" s="20"/>
      <c r="C86" s="46"/>
      <c r="D86" s="47"/>
      <c r="E86" s="48"/>
      <c r="F86" s="49"/>
      <c r="G86" s="23"/>
      <c r="H86" s="25"/>
      <c r="I86" s="16"/>
      <c r="J86" s="17"/>
      <c r="K86" s="17"/>
      <c r="L86" s="18"/>
      <c r="M86" s="18"/>
    </row>
    <row r="87" spans="2:13" s="77" customFormat="1" ht="22.5" customHeight="1" thickBot="1" x14ac:dyDescent="0.3">
      <c r="B87" s="75" t="s">
        <v>133</v>
      </c>
      <c r="C87" s="75" t="s">
        <v>134</v>
      </c>
      <c r="D87" s="75"/>
      <c r="E87" s="75"/>
      <c r="F87" s="75"/>
      <c r="G87" s="75"/>
      <c r="H87" s="76">
        <f>SUM(H85:H86)</f>
        <v>0</v>
      </c>
    </row>
    <row r="88" spans="2:13" x14ac:dyDescent="0.25">
      <c r="H88" s="43"/>
    </row>
    <row r="89" spans="2:13" ht="15.75" thickBot="1" x14ac:dyDescent="0.3"/>
    <row r="90" spans="2:13" s="79" customFormat="1" ht="28.5" customHeight="1" thickBot="1" x14ac:dyDescent="0.4">
      <c r="B90" s="51" t="s">
        <v>144</v>
      </c>
      <c r="C90" s="75" t="s">
        <v>135</v>
      </c>
      <c r="D90" s="75"/>
      <c r="E90" s="75" t="s">
        <v>136</v>
      </c>
      <c r="F90" s="75"/>
      <c r="G90" s="75"/>
      <c r="H90" s="76">
        <f>H75+H76+H85+H69</f>
        <v>1059270931.4689224</v>
      </c>
      <c r="I90" s="78"/>
    </row>
    <row r="91" spans="2:13" x14ac:dyDescent="0.25">
      <c r="F91" s="43"/>
      <c r="H91" s="54"/>
      <c r="J91" s="8"/>
    </row>
    <row r="92" spans="2:13" x14ac:dyDescent="0.25">
      <c r="H92" s="43"/>
    </row>
    <row r="93" spans="2:13" x14ac:dyDescent="0.25">
      <c r="B93" s="55" t="s">
        <v>137</v>
      </c>
      <c r="E93" s="55"/>
    </row>
    <row r="94" spans="2:13" ht="67.5" customHeight="1" x14ac:dyDescent="0.25">
      <c r="B94" s="56" t="s">
        <v>138</v>
      </c>
      <c r="C94" s="57" t="e" vm="1">
        <v>#VALUE!</v>
      </c>
      <c r="E94" s="56"/>
      <c r="F94" s="91"/>
      <c r="G94" s="91"/>
      <c r="H94" s="91"/>
    </row>
    <row r="95" spans="2:13" x14ac:dyDescent="0.25">
      <c r="B95" s="55" t="s">
        <v>139</v>
      </c>
      <c r="C95" s="7" t="s">
        <v>140</v>
      </c>
      <c r="E95" s="55"/>
      <c r="F95" s="58"/>
      <c r="G95" s="58"/>
      <c r="H95" s="58"/>
    </row>
    <row r="96" spans="2:13" x14ac:dyDescent="0.25">
      <c r="B96" s="55" t="s">
        <v>141</v>
      </c>
      <c r="C96" t="s">
        <v>142</v>
      </c>
      <c r="E96" s="55"/>
    </row>
    <row r="98" spans="1:9" x14ac:dyDescent="0.25">
      <c r="E98" s="59"/>
    </row>
    <row r="99" spans="1:9" x14ac:dyDescent="0.25">
      <c r="B99" s="55"/>
      <c r="E99" s="55"/>
      <c r="F99" s="60"/>
      <c r="H99" s="43"/>
    </row>
    <row r="100" spans="1:9" ht="60.75" customHeight="1" x14ac:dyDescent="0.25">
      <c r="B100" s="56"/>
      <c r="C100" s="57"/>
      <c r="E100" s="56"/>
      <c r="F100" s="91"/>
      <c r="G100" s="91"/>
      <c r="H100" s="91"/>
    </row>
    <row r="101" spans="1:9" x14ac:dyDescent="0.25">
      <c r="B101" s="55"/>
      <c r="E101" s="55"/>
      <c r="F101" s="58"/>
      <c r="G101" s="58"/>
      <c r="H101" s="58"/>
      <c r="I101" s="43"/>
    </row>
    <row r="102" spans="1:9" x14ac:dyDescent="0.25">
      <c r="B102" s="55"/>
      <c r="E102" s="55"/>
      <c r="I102" s="43"/>
    </row>
    <row r="103" spans="1:9" x14ac:dyDescent="0.25">
      <c r="C103" s="59"/>
      <c r="I103" s="43"/>
    </row>
    <row r="104" spans="1:9" x14ac:dyDescent="0.25">
      <c r="F104" s="60"/>
    </row>
    <row r="105" spans="1:9" x14ac:dyDescent="0.25">
      <c r="F105" s="60"/>
    </row>
    <row r="106" spans="1:9" x14ac:dyDescent="0.25">
      <c r="A106" s="80"/>
      <c r="B106" s="61"/>
      <c r="C106" s="61"/>
      <c r="D106" s="61"/>
      <c r="E106" s="61"/>
      <c r="F106" s="61"/>
      <c r="G106" s="61"/>
      <c r="H106" s="61"/>
      <c r="I106" s="61"/>
    </row>
  </sheetData>
  <mergeCells count="7">
    <mergeCell ref="F100:H100"/>
    <mergeCell ref="B1:H1"/>
    <mergeCell ref="D3:F3"/>
    <mergeCell ref="D4:F4"/>
    <mergeCell ref="D5:F5"/>
    <mergeCell ref="C69:G69"/>
    <mergeCell ref="F94:H94"/>
  </mergeCells>
  <phoneticPr fontId="34" type="noConversion"/>
  <pageMargins left="0.70866141732283472" right="0.70866141732283472" top="0.74803149606299213" bottom="0.74803149606299213" header="0.31496062992125984" footer="0.31496062992125984"/>
  <pageSetup scale="53" fitToHeight="0" orientation="portrait" r:id="rId1"/>
  <headerFooter>
    <oddFooter>&amp;L&amp;P de &amp;N&amp;R&amp;A</oddFooter>
  </headerFooter>
  <rowBreaks count="2" manualBreakCount="2">
    <brk id="54" max="8" man="1"/>
    <brk id="1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RESUMEN 1</vt:lpstr>
      <vt:lpstr>PTO GENERAL</vt:lpstr>
      <vt:lpstr>'PTO GENERAL'!Área_de_impresión</vt:lpstr>
      <vt:lpstr>'RESUMEN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jissel peña mosquera</dc:creator>
  <cp:lastModifiedBy>Contratacion UTCH</cp:lastModifiedBy>
  <cp:lastPrinted>2026-05-11T17:17:12Z</cp:lastPrinted>
  <dcterms:created xsi:type="dcterms:W3CDTF">2026-05-08T15:19:55Z</dcterms:created>
  <dcterms:modified xsi:type="dcterms:W3CDTF">2026-07-01T22:26:54Z</dcterms:modified>
</cp:coreProperties>
</file>