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showInkAnnotation="0" codeName="ThisWorkbook"/>
  <mc:AlternateContent xmlns:mc="http://schemas.openxmlformats.org/markup-compatibility/2006">
    <mc:Choice Requires="x15">
      <x15ac:absPath xmlns:x15ac="http://schemas.microsoft.com/office/spreadsheetml/2010/11/ac" url="D:\INVIAS\INVIAS 2026\EVALUACIÓN\CMA-DEO-SVR-072-2025\"/>
    </mc:Choice>
  </mc:AlternateContent>
  <xr:revisionPtr revIDLastSave="0" documentId="13_ncr:1_{09E11FAA-DE01-4086-8FB1-FE37AF3C4B7B}" xr6:coauthVersionLast="47" xr6:coauthVersionMax="47" xr10:uidLastSave="{00000000-0000-0000-0000-000000000000}"/>
  <bookViews>
    <workbookView xWindow="-108" yWindow="-108" windowWidth="23256" windowHeight="12456" tabRatio="879"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r:id="rId6"/>
    <sheet name="APOYO A IND. NAL." sheetId="25" r:id="rId7"/>
    <sheet name="EQUIPO DE TRABAJO" sheetId="47" r:id="rId8"/>
    <sheet name="F.SOSTENIBILIDAD" sheetId="51" r:id="rId9"/>
    <sheet name="MIPYME" sheetId="52" r:id="rId10"/>
    <sheet name="VIN.PERS.DISC." sheetId="43" r:id="rId11"/>
    <sheet name="RNOCI" sheetId="48" r:id="rId12"/>
    <sheet name="RESUMEN" sheetId="27" state="veryHidden" r:id="rId13"/>
    <sheet name="SMMLV" sheetId="17" state="veryHidden" r:id="rId14"/>
    <sheet name="DEPENDENCIAS" sheetId="12" state="veryHidden" r:id="rId15"/>
    <sheet name="MULTAS Y SANCIONES" sheetId="49" r:id="rId16"/>
    <sheet name="EVAL. ECONOMICA" sheetId="50" r:id="rId17"/>
    <sheet name="HAB.GEN." sheetId="40" r:id="rId18"/>
    <sheet name="RESUMENGEN" sheetId="39" r:id="rId19"/>
    <sheet name="VERIFICACIÓN" sheetId="31" state="veryHidden" r:id="rId20"/>
    <sheet name="LISTAS" sheetId="26" state="veryHidden" r:id="rId21"/>
  </sheets>
  <definedNames>
    <definedName name="_xlnm._FilterDatabase" localSheetId="17" hidden="1">'HAB.GEN.'!$A$18:$P$99</definedName>
    <definedName name="_xlnm._FilterDatabase" localSheetId="5" hidden="1">'PONDERACION EXP.'!$A$44:$AJ$133</definedName>
    <definedName name="_xlnm._FilterDatabase" localSheetId="10" hidden="1">'VIN.PERS.DISC.'!$A$18:$I$99</definedName>
    <definedName name="_xleta.MEDIAN" hidden="1" xlm="1">#NAME?</definedName>
    <definedName name="_xleta.NOT" hidden="1" xlm="1">#NAME?</definedName>
    <definedName name="_xleta.OR" hidden="1" xlm="1">#NAME?</definedName>
    <definedName name="_xleta.YEAR" hidden="1" xlm="1">#NAME?</definedName>
    <definedName name="APOYONAL">LISTAS!$H$2:$H$6</definedName>
    <definedName name="COMBINADA">LISTAS!$Z$2:$Z$12</definedName>
    <definedName name="CONDANCHOC">LISTAS!$O$2:$O$4</definedName>
    <definedName name="CONDCUMEXP">LISTAS!$P$2:$P$5</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PRESUPUESTOS!$L$21</definedName>
    <definedName name="FMINEXP">PRESUPUESTOS!$L$20</definedName>
    <definedName name="FSOSTENIBILIDAD">LISTAS!$X$2:$X$4</definedName>
    <definedName name="HABILIDAD">LISTAS!$K$2:$K$4</definedName>
    <definedName name="INFORME">'PONDERACION EXP.'!$L$1:$L$3</definedName>
    <definedName name="METEVA">LISTAS!$T$2:$T$6</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RINCIPALSEC">LISTAS!#REF!</definedName>
    <definedName name="PTJETOTAL">PRESUPUESTOS!$J$26</definedName>
    <definedName name="RESULTADO">LISTAS!$C$2:$C$4</definedName>
    <definedName name="SALACTUAL">SMMLV!$H$10</definedName>
    <definedName name="SALARIOS_REQUE">EXPERIENCIA!#REF!</definedName>
    <definedName name="SIMPLE">LISTAS!$Y$2:$Y$5</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12">RESUMEN!$1:$20</definedName>
    <definedName name="TOTALPTJEEXES">PRESUPUESTOS!$J$26</definedName>
    <definedName name="VALREQUERIDO">EXPERIENCIA!#REF!</definedName>
    <definedName name="VOLREQUERIDO">EXPERIENCIA!#REF!</definedName>
    <definedName name="Z_098B2E87_9C52_4BA2_B1C3_E2EE72C3347E_.wvu.Rows" localSheetId="1" hidden="1">PROPONENTES!#REF!</definedName>
    <definedName name="Z_5A13C38E_C765_461C_8416_6F71B9B5782E_.wvu.PrintArea" localSheetId="14" hidden="1">DEPENDENCIAS!#REF!</definedName>
    <definedName name="Z_5C1A9AEF_CD7F_43E2_BF95_F3A089BEC7D3_.wvu.PrintArea" localSheetId="0" hidden="1">PRESUPUESTOS!$B$1:$M$43</definedName>
    <definedName name="Z_5C1A9AEF_CD7F_43E2_BF95_F3A089BEC7D3_.wvu.PrintArea" localSheetId="1" hidden="1">PROPONENTES!$B$1:$E$100</definedName>
  </definedNames>
  <calcPr calcId="191028"/>
  <customWorkbookViews>
    <customWorkbookView name="Oscar Javier Salamanca - Vista personalizada" guid="{098B2E87-9C52-4BA2-B1C3-E2EE72C3347E}" mergeInterval="0" personalView="1" maximized="1" windowWidth="1362" windowHeight="543" tabRatio="894" activeSheetId="2"/>
    <customWorkbookView name="Diego Alexander Ramirez Cruz - Vista personalizada" guid="{DE67EBC3-31FE-423B-B030-1FFACB67D900}" mergeInterval="0" personalView="1" maximized="1" windowWidth="1362" windowHeight="523" tabRatio="69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 i="17" l="1"/>
  <c r="E48" i="17"/>
  <c r="K47" i="17" l="1"/>
  <c r="E47" i="17"/>
  <c r="K46" i="17" l="1"/>
  <c r="E46" i="17"/>
  <c r="K44" i="17" l="1"/>
  <c r="E44" i="17"/>
  <c r="G10" i="17" l="1"/>
  <c r="K45" i="17" l="1"/>
  <c r="E45" i="17"/>
  <c r="K43" i="17" l="1"/>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21" i="27" l="1"/>
  <c r="J21" i="27" s="1"/>
  <c r="F32" i="27"/>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I45" i="27" l="1"/>
  <c r="J45" i="27" s="1"/>
  <c r="I47" i="27" l="1"/>
  <c r="J47" i="27" s="1"/>
  <c r="I46" i="27"/>
  <c r="J46" i="27" s="1"/>
  <c r="I52" i="27" l="1"/>
  <c r="J52" i="27" s="1"/>
  <c r="I53" i="27"/>
  <c r="I49" i="27"/>
  <c r="J49" i="27" s="1"/>
  <c r="I54" i="27"/>
  <c r="I50" i="27"/>
  <c r="J50" i="27" s="1"/>
  <c r="I51" i="27"/>
  <c r="J51" i="27" s="1"/>
  <c r="I48" i="27"/>
  <c r="J48" i="27" s="1"/>
  <c r="J53" i="27" l="1"/>
  <c r="J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JESUS</author>
  </authors>
  <commentList>
    <comment ref="H22" authorId="0" shapeId="0" xr:uid="{A1B3469D-15FE-491A-978D-23676078359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52" authorId="0" shapeId="0" xr:uid="{5DE6E5E7-D28D-44A4-BC77-A867B7CDC673}">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82" authorId="0" shapeId="0" xr:uid="{EB2DE1DB-4BF4-46C7-82D8-66F53516420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12" authorId="0" shapeId="0" xr:uid="{7DB48EB2-71AD-491B-A7CB-4BE9277F447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42" authorId="0" shapeId="0" xr:uid="{2F2B56AB-2E28-4B3D-9415-D6557A4CBA4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72" authorId="0" shapeId="0" xr:uid="{42221B2B-C76F-41A7-8089-FFB3F5B8CEC4}">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02" authorId="0" shapeId="0" xr:uid="{D2ECA020-52AB-42E1-B235-FB1387AEF0D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32" authorId="0" shapeId="0" xr:uid="{8A5ECCA0-9725-4EDC-A711-19D898C6DC1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62" authorId="0" shapeId="0" xr:uid="{92F1C499-804D-42B7-905D-CD9E83617E5C}">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92" authorId="0" shapeId="0" xr:uid="{13378369-C019-4443-BAC3-2D3A7A65EDB6}">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322" authorId="0" shapeId="0" xr:uid="{D099217F-7C54-434B-8060-63DEA7C9654B}">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352" authorId="0" shapeId="0" xr:uid="{683E3D60-A458-4D99-8D62-E4760B66FF13}">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382" authorId="0" shapeId="0" xr:uid="{384B70FB-004D-4353-8BD1-9117A324212D}">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412" authorId="0" shapeId="0" xr:uid="{C3DB2EC1-7160-4EFA-A49B-77E4703ED9B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442" authorId="0" shapeId="0" xr:uid="{8DA7B2A4-1C34-463C-A424-F967017AA777}">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472" authorId="0" shapeId="0" xr:uid="{C8E4523C-2A78-44E9-84F4-2621F4D82B8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502" authorId="0" shapeId="0" xr:uid="{D021E77D-C210-4D37-832D-BCA9A03FF42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532" authorId="0" shapeId="0" xr:uid="{86B668B3-D54D-4280-B063-824752E828C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562" authorId="0" shapeId="0" xr:uid="{2191A390-CDFB-403D-B9EC-F285B212F648}">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592" authorId="0" shapeId="0" xr:uid="{1D09DCA5-5F50-41BE-BF16-A4DB3324D93E}">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622" authorId="0" shapeId="0" xr:uid="{E0AB6A79-B126-4E30-9F3D-AECD8C0F346A}">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652" authorId="0" shapeId="0" xr:uid="{BFD71586-EBE3-43CC-8F5C-D4F8949E7E67}">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682" authorId="0" shapeId="0" xr:uid="{2B4B8BE8-330C-4A5D-A996-928B42D3FACA}">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712" authorId="0" shapeId="0" xr:uid="{30C58A1D-79D0-4DDB-B280-B30B368298B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742" authorId="0" shapeId="0" xr:uid="{B15DE654-5CA7-4402-9A07-D9ABA364543C}">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772" authorId="0" shapeId="0" xr:uid="{B25034AA-6AC7-4A4F-AB92-653F19CA6F5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802" authorId="0" shapeId="0" xr:uid="{6320F086-551E-4847-89D5-43A22DB30CE7}">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832" authorId="0" shapeId="0" xr:uid="{84FBEE39-D768-4EDB-B882-F9D741DAC43C}">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862" authorId="0" shapeId="0" xr:uid="{59AC1B0C-2A14-4F70-A907-9E370B3FF486}">
      <text>
        <r>
          <rPr>
            <b/>
            <sz val="9"/>
            <color rgb="FF800000"/>
            <rFont val="Tahoma"/>
            <family val="2"/>
          </rPr>
          <t>JESUS:</t>
        </r>
        <r>
          <rPr>
            <sz val="9"/>
            <color rgb="FF800000"/>
            <rFont val="Tahoma"/>
            <family val="2"/>
          </rPr>
          <t xml:space="preserve">
</t>
        </r>
        <r>
          <rPr>
            <sz val="9"/>
            <color rgb="FF800000"/>
            <rFont val="Tahoma"/>
            <family val="2"/>
          </rPr>
          <t xml:space="preserve">
</t>
        </r>
        <r>
          <rPr>
            <b/>
            <sz val="9"/>
            <color rgb="FF800000"/>
            <rFont val="Tahoma"/>
            <family val="2"/>
          </rPr>
          <t xml:space="preserve">EXPERIENCIA GENERAL: </t>
        </r>
        <r>
          <rPr>
            <sz val="9"/>
            <color rgb="FF800000"/>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892" authorId="0" shapeId="0" xr:uid="{CE3CC7DC-50A4-4721-9F2C-A6289B2BAEB5}">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922" authorId="0" shapeId="0" xr:uid="{B305B28E-182B-4BBA-B9BD-AF1415FD45E3}">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952" authorId="0" shapeId="0" xr:uid="{9D7392B7-25B7-493B-9615-9A3EFC547F5A}">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982" authorId="0" shapeId="0" xr:uid="{5EB5C1EC-CD21-4215-9EAE-3045A693034F}">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012" authorId="0" shapeId="0" xr:uid="{29D25B60-E461-41B2-9A10-0512E7230C7F}">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042" authorId="0" shapeId="0" xr:uid="{AE35D44C-BD91-4184-BB90-FABB0F09C818}">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072" authorId="0" shapeId="0" xr:uid="{0F593AEE-344F-47AB-A202-64DBD51435A1}">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102" authorId="0" shapeId="0" xr:uid="{CEC6DA24-12C0-4FDF-8347-2E92E6AA9F8A}">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132" authorId="0" shapeId="0" xr:uid="{461A57F6-C334-4B83-9EC3-7B9FF8D41C48}">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162" authorId="0" shapeId="0" xr:uid="{0F723745-9021-4C08-95EF-06950FFCF5A7}">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192" authorId="0" shapeId="0" xr:uid="{6745E12D-EE9C-46C0-BFE7-5916AF464B15}">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222" authorId="0" shapeId="0" xr:uid="{575D09BD-7129-4851-BE7E-C9F452560E9C}">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252" authorId="0" shapeId="0" xr:uid="{63A75535-A8BD-4A24-94BB-2BE2E8209EA6}">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282" authorId="0" shapeId="0" xr:uid="{6D4B1ABA-B893-4F14-B36C-C4BCED28D926}">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312" authorId="0" shapeId="0" xr:uid="{2DD71735-9F7A-415A-BBAF-9D52ADDEE7E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342" authorId="0" shapeId="0" xr:uid="{3392120D-EABD-4736-AB57-399BE2BC4076}">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372" authorId="0" shapeId="0" xr:uid="{DC73B002-FFEC-4A0D-B69F-1FA066134905}">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402" authorId="0" shapeId="0" xr:uid="{9FB28703-0BEB-4BC1-9000-3AC919E13CC8}">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432" authorId="0" shapeId="0" xr:uid="{D43498FD-D612-4939-A8B2-C825E98943BA}">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462" authorId="0" shapeId="0" xr:uid="{2558B3E4-A03E-418A-82B4-803A64E248D5}">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492" authorId="0" shapeId="0" xr:uid="{24E52CDB-3052-4739-B7CA-0F9144358093}">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522" authorId="0" shapeId="0" xr:uid="{59D55551-01F9-4735-857C-AE736AF682DC}">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552" authorId="0" shapeId="0" xr:uid="{E662CA3D-A397-4225-9EEA-BBA67AD986EF}">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582" authorId="0" shapeId="0" xr:uid="{9D8AE213-44DE-484D-8F5C-C3BFDAA2C60C}">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612" authorId="0" shapeId="0" xr:uid="{62373274-5BD6-4979-BA09-05477D4C2B6F}">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642" authorId="0" shapeId="0" xr:uid="{D4943818-04DE-4CED-A726-9C23F64C5FE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672" authorId="0" shapeId="0" xr:uid="{4EA775A4-D0D8-4F64-86D4-F016CAB29CD6}">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702" authorId="0" shapeId="0" xr:uid="{B227043F-32F9-473B-AF9E-BDD805C116D4}">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732" authorId="0" shapeId="0" xr:uid="{AAADDCCA-046A-47B0-A06F-F2C60D6F7B66}">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762" authorId="0" shapeId="0" xr:uid="{BBF9A9A6-65A1-4981-BABD-5B26649F55A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792" authorId="0" shapeId="0" xr:uid="{183F4DD3-413A-4EFB-9E39-68C4D1543097}">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822" authorId="0" shapeId="0" xr:uid="{151D5750-DB48-4EB2-A59F-D6C9EE691C7A}">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852" authorId="0" shapeId="0" xr:uid="{8CE26172-7F99-4E94-82CA-71F3622F7203}">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882" authorId="0" shapeId="0" xr:uid="{7EC6FDA4-66BB-47DB-87FD-6BE3F69F2C68}">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912" authorId="0" shapeId="0" xr:uid="{29D25B7E-2291-41F4-893C-FD8640EC3CC9}">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942" authorId="0" shapeId="0" xr:uid="{B643D367-A699-4F8E-8574-B4F91297C42D}">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972" authorId="0" shapeId="0" xr:uid="{16706E62-E061-4948-A584-2831D5EA53F1}">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002" authorId="0" shapeId="0" xr:uid="{040EE411-9DA2-4B01-AEF1-6B26C323E304}">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032" authorId="0" shapeId="0" xr:uid="{485821F0-E6F6-4EE1-964F-E59A6867D87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062" authorId="0" shapeId="0" xr:uid="{688393B2-BA03-4E55-9EDD-99497BC72024}">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092" authorId="0" shapeId="0" xr:uid="{1EFC92E5-8447-45CE-8AE7-4EFBB809E6D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122" authorId="0" shapeId="0" xr:uid="{27A4821B-0186-4BF0-A2A2-2B42CA00FE19}">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152" authorId="0" shapeId="0" xr:uid="{F8B5D3A1-5318-41E8-B472-5A809D8BB3E8}">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182" authorId="0" shapeId="0" xr:uid="{371F57F5-E9F1-4C45-BFB4-D2BE3BF6508D}">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212" authorId="0" shapeId="0" xr:uid="{7DC2DC4B-DAB7-41EC-9B13-2E1BDA0A61A4}">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242" authorId="0" shapeId="0" xr:uid="{03568B38-BC8C-444B-B0B3-16421039E525}">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272" authorId="0" shapeId="0" xr:uid="{ACA2C896-2FDE-4E00-A79E-853A0CAF6B53}">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302" authorId="0" shapeId="0" xr:uid="{5C2918A7-BE61-4988-98C5-2D4B3B5686FD}">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332" authorId="0" shapeId="0" xr:uid="{2AE747D6-8BBF-45A7-BA90-E299D4139CE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362" authorId="0" shapeId="0" xr:uid="{1BE3D48A-40B2-43E5-80EF-F54CBC51E219}">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392" authorId="0" shapeId="0" xr:uid="{2F42F9F3-10B0-4F61-9738-A135DD9AEFCF}">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0000000-0006-0000-1100-00000100000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00000000-0006-0000-1100-00000200000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00000000-0006-0000-1100-00000300000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00000000-0006-0000-1200-00000100000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<sst xmlns="http://schemas.openxmlformats.org/spreadsheetml/2006/main" count="19187" uniqueCount="3092">
  <si>
    <t>INSTITUTO NACIONAL DE VÍAS</t>
  </si>
  <si>
    <t>DIRECCIÓN GENERAL</t>
  </si>
  <si>
    <t>DIRECCION JURIDICA</t>
  </si>
  <si>
    <t>SUBDIRECCION DE PROCESOS DE SELECCIÓN CONTRACTUALES</t>
  </si>
  <si>
    <t>CONCURSO DE MÉRITOS ABIERTO</t>
  </si>
  <si>
    <t xml:space="preserve">CMA-DEO-SVR-072-2025 </t>
  </si>
  <si>
    <t>PRESUPUESTO DEL MÓDULO</t>
  </si>
  <si>
    <t>MÓDULO</t>
  </si>
  <si>
    <t>OBJETO DEL MÓDULO</t>
  </si>
  <si>
    <t>PRESUPUESTO OFICIAL</t>
  </si>
  <si>
    <t>NÚMERO DE PROPUESTAS PRESENTADAS AL PROCESO</t>
  </si>
  <si>
    <t>CENTÉSIMAS TRM</t>
  </si>
  <si>
    <t>COL pesos $</t>
  </si>
  <si>
    <t>SMMLV</t>
  </si>
  <si>
    <t>“INTERVENTORÍA INTEGRAL PARA EL MEJORAMIENTO Y MANTENIMIENTO DE LA VÍA AYAPEL - SAN MARCOS EN LOS DEPARTAMENTOS DE CÓRDOBA Y SUCRE EN EL MARCO DEL PROGRAMA “VÍAS PARA LA PAZ””</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</si>
  <si>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</si>
  <si>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</si>
  <si>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</si>
  <si>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</si>
  <si>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</si>
  <si>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</si>
  <si>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</si>
  <si>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</si>
  <si>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</si>
  <si>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</si>
  <si>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</si>
  <si>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</si>
  <si>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</si>
  <si>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</si>
  <si>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</si>
  <si>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</si>
  <si>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</si>
  <si>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</si>
  <si>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</si>
  <si>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</si>
  <si>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</si>
  <si>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</si>
  <si>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</si>
  <si>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</si>
  <si>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</si>
  <si>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</si>
  <si>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</si>
  <si>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</si>
  <si>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</si>
  <si>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</si>
  <si>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CONSORCIO GAB VIAL CORDOBA 2026</t>
  </si>
  <si>
    <t>CONSORCIO AYAPEL</t>
  </si>
  <si>
    <t>CONSORCIO CORDOBA 072</t>
  </si>
  <si>
    <t>CONSORCIO VIAL AC 072</t>
  </si>
  <si>
    <t>GEOTECNIA Y CIMIENTOS INGEOCIM S.A.S.</t>
  </si>
  <si>
    <t xml:space="preserve">GRUPO INTECON S.A.S. </t>
  </si>
  <si>
    <t>CONSORCIO INTERVIAL JN1</t>
  </si>
  <si>
    <t>CONSORCIO VYE AYAPEL-SAN MARCOS</t>
  </si>
  <si>
    <t>CONSORCIO INTER SUCRE IJ</t>
  </si>
  <si>
    <t>CONSORCIO SAN MARCOS BC 72</t>
  </si>
  <si>
    <t>CONSORCIO 011-072 UCD</t>
  </si>
  <si>
    <t>COMPAÑÍA COLOMBIANA DE CONSULTORES S.A.S. -CCC-</t>
  </si>
  <si>
    <t>CONSORCIO AYAPEL SB</t>
  </si>
  <si>
    <t>CINTE SAS INGENIERIA DE CONSTRUCCIÓN E INTERVENTORÍA SAS</t>
  </si>
  <si>
    <t>CONSORCIO INTERGINPRO AYAPEL - SAN MARCOS</t>
  </si>
  <si>
    <t>CONSORCIO COLMETSOL SINÚ</t>
  </si>
  <si>
    <t>CONSORCIO EPSILON VIAL 072</t>
  </si>
  <si>
    <t>CONSORCIO CALTHA</t>
  </si>
  <si>
    <t>CONSORCIO SAN MARCOS 3M</t>
  </si>
  <si>
    <t>CONSORCIO TRIADA - C&amp;M 072</t>
  </si>
  <si>
    <t>CONSORCIO BONANZA</t>
  </si>
  <si>
    <t>GS VIAS Y ESTRUCTURAS SAS</t>
  </si>
  <si>
    <t>RESTREPO Y URIBE S.A.S</t>
  </si>
  <si>
    <t>CONSORCIO INT PAZ VIAL AYASAN</t>
  </si>
  <si>
    <t>CONSORCIO E&amp;B VIAL</t>
  </si>
  <si>
    <t>CONSORCIO INTERVIAS CT 2026</t>
  </si>
  <si>
    <t>CONSORCIO INTERVIAL CC AYAPEL</t>
  </si>
  <si>
    <t>CONSORCIO CORDOSUCREÑO CMA-DEO-SVR-072-2025</t>
  </si>
  <si>
    <t>CONSORCIO VIAL AYAPEL</t>
  </si>
  <si>
    <t>CONSORCIO MEJORAMIENTO VIAL 072 CCI</t>
  </si>
  <si>
    <t>CONSORCIO ALFA</t>
  </si>
  <si>
    <t>CONSORCIO INV-072</t>
  </si>
  <si>
    <t>CONSORCIO INTERVÍAS DE LA PAZ GDR</t>
  </si>
  <si>
    <t>CONSORCIO VIAL 2026</t>
  </si>
  <si>
    <t>CONSORCIO BRAVSA 072</t>
  </si>
  <si>
    <t>CONSORCIO INTERVENTORES T&amp;P</t>
  </si>
  <si>
    <t>CONSORCIO CORSUCRE PIVAL</t>
  </si>
  <si>
    <t>CONSORCIO ECOCEL-EDK 072</t>
  </si>
  <si>
    <t>CONSORCIO RIO SAN JOSE</t>
  </si>
  <si>
    <t>CONSORCIO INTERVENTOR VÍAS PARA LA PAZ 072</t>
  </si>
  <si>
    <t>CONSORCIO INTERVENTORÍA AYAPEL</t>
  </si>
  <si>
    <t xml:space="preserve">ECG INGENIERIA SAS </t>
  </si>
  <si>
    <t>CONSORCIO INTERVIAL AYAPEL – SAN MARCOS</t>
  </si>
  <si>
    <t>GOMYSIL CONSTRUCCIONES SAS</t>
  </si>
  <si>
    <t>CONSORCIO MT CORDOBA 2026</t>
  </si>
  <si>
    <t>CONSORCIO INTER VIAL SUCRE VELNEC</t>
  </si>
  <si>
    <t>CONSORCIO SAN MARCOS 2026</t>
  </si>
  <si>
    <t>CONSORCIO INTERCAL 072</t>
  </si>
  <si>
    <t>CONSORCIO TPF-VIALIDAD 072</t>
  </si>
  <si>
    <t>CONSORCIO INTERVIAS 072 PCH</t>
  </si>
  <si>
    <t>CONSORCIO CONEXIÓN CARIBE VIAL 072</t>
  </si>
  <si>
    <t>CONSORCIO INTERVIAL AYAPEL 2026</t>
  </si>
  <si>
    <t>CONSORCIO INGECON INCO 072</t>
  </si>
  <si>
    <t>CONSORCIO ALIANZA VIAL-COLOMBIA 072</t>
  </si>
  <si>
    <t>CONSORCIO CONEXIÓN VIAL - 072</t>
  </si>
  <si>
    <t>INGEANDINA CONSULTORES DE INGENIERIA S.A.S</t>
  </si>
  <si>
    <t>CONSORCIO CONEXIÓN CORDOBA-SUCRE</t>
  </si>
  <si>
    <t>CONSORCIO AYASAN DS</t>
  </si>
  <si>
    <t>CONSORCIO 3934 KS LA PAZ 072</t>
  </si>
  <si>
    <t>CONSORCIO INTERVIAL YAPEL</t>
  </si>
  <si>
    <t>CONSORCIO AYAPEL JAJ 72</t>
  </si>
  <si>
    <t>CONSORCIO INTERVIAS AYAPEL</t>
  </si>
  <si>
    <t>CONSORCIO INT SUCRE 072</t>
  </si>
  <si>
    <t>CONSORCIO CONSULTORES IN-72</t>
  </si>
  <si>
    <t>CONSORCIO MO9D 072</t>
  </si>
  <si>
    <t>CONSORCIO INTERPAZ 072</t>
  </si>
  <si>
    <t>CONSORCIO INTERVÍAS CARIBE</t>
  </si>
  <si>
    <t>CONSORCIO INTERCORDOBA FR</t>
  </si>
  <si>
    <t>CONSORCIO ID SAN MARCOS</t>
  </si>
  <si>
    <t>CONSORCIO INTERVIAS PARA LA PAZ CORDOBA Y SUCRE</t>
  </si>
  <si>
    <t>CONSORCIO AXIS VIAL</t>
  </si>
  <si>
    <t>CONSORCIO INTERVENTOR AYAPEL - SAN MARCOS</t>
  </si>
  <si>
    <t>CONSORCIO AYAPEL SM</t>
  </si>
  <si>
    <t>CONSORCIO INTERVIAL PROYECTOS - INVIAS</t>
  </si>
  <si>
    <t>CONSORCIO INTERVIAL PROES – SOTA II</t>
  </si>
  <si>
    <t>CONSORCIO VIAL URIBIA</t>
  </si>
  <si>
    <t>CONSORCIO VPP CORSUCRE</t>
  </si>
  <si>
    <t>CONSORCIO PROGRAMA VIAS PARA LA PAZ - 072</t>
  </si>
  <si>
    <t>CONSORCIO INT CORDOBA PAZ 2026</t>
  </si>
  <si>
    <t>CONSORCIO INGTERRA 072</t>
  </si>
  <si>
    <t>*</t>
  </si>
  <si>
    <t xml:space="preserve">                                                                                                                                                                                                                                                                                                                                                                                                                                                                                                                                                                                                  </t>
  </si>
  <si>
    <t>CUADRO No. 2</t>
  </si>
  <si>
    <t>CONFORMACIÓN DE LOS PROPONENTES</t>
  </si>
  <si>
    <t>PROPUESTA No.</t>
  </si>
  <si>
    <t>PROPONENTE</t>
  </si>
  <si>
    <t>Porcentaje de participación para este proceso(%)</t>
  </si>
  <si>
    <t>NIT</t>
  </si>
  <si>
    <t>NUMERO</t>
  </si>
  <si>
    <t>GAB INGENIERIA SAS</t>
  </si>
  <si>
    <t>BIA INGENIERIA SAS</t>
  </si>
  <si>
    <t>GERMAN ANTONIO BALLESTAS BERDEJO</t>
  </si>
  <si>
    <t>INGENOBRAS CONSTRUCCION Y CONSULTORIA SAS – INGENOBRAS SAS</t>
  </si>
  <si>
    <t>INGENOBRAS SERVICIOS SAS</t>
  </si>
  <si>
    <t>D&amp;B INGENIEROS CIVILES SAS</t>
  </si>
  <si>
    <t>HIDROINTERVENTORES SAS</t>
  </si>
  <si>
    <t>AIRTIFICIAL CW INFRASTRUCTURES COLOMBIA S.A.S.</t>
  </si>
  <si>
    <t>COMPAÑÍA DE PROYECTOS TÉCNICOS CPT S.A</t>
  </si>
  <si>
    <t>ESAO SAS</t>
  </si>
  <si>
    <t>INGECO JN SAS</t>
  </si>
  <si>
    <t xml:space="preserve">COMPAÑÍA DE VÍAS, TRANSPORTE Y OBRAS PÚBLICAS S.A.S -VIASTOP S.A.S. </t>
  </si>
  <si>
    <t>AIM ENGINEERING S.A.S.</t>
  </si>
  <si>
    <t>JGF INGENIERIA S.A.S</t>
  </si>
  <si>
    <t>INTECSA COLOMBIA INTERNACIONAL S.A.S</t>
  </si>
  <si>
    <t>COBA CONSULTORES DE INGENIERÍA Y MEDIO AMBIENTE SA SUCURSAL COLOMBIA</t>
  </si>
  <si>
    <t>B&amp;C S.A.</t>
  </si>
  <si>
    <t>COBA B&amp;C S.A.S.</t>
  </si>
  <si>
    <t>URBA INGENIERIA Y CONSULTORIA S.A.S</t>
  </si>
  <si>
    <t>CONSORCIO CONSULTOR DE OCCIDENTE S.A.S</t>
  </si>
  <si>
    <t>DAC INGENIERIA Y CONSULTORIA S.A.S</t>
  </si>
  <si>
    <t>SERVINC SAS</t>
  </si>
  <si>
    <t>BETMAF SAS</t>
  </si>
  <si>
    <t>GINPROCOL S.A.S.</t>
  </si>
  <si>
    <t>GINPROSA COLOMBIA S.A.S.</t>
  </si>
  <si>
    <t xml:space="preserve">SOLUCIONES PARA LA INGENIERÍA SAS </t>
  </si>
  <si>
    <t>META ENGINEERING SA</t>
  </si>
  <si>
    <t>PROYECTOS E INTERVENTORIAS S.A.S.</t>
  </si>
  <si>
    <t>INGENIERIA DE ESTUDIOS Y ASESORIAS S.A.S. - INESAS</t>
  </si>
  <si>
    <t xml:space="preserve">CANJI DISEÑOS E INTERVENTORIAS S.A.S. </t>
  </si>
  <si>
    <t>TALATAA PROYECTOS SAS</t>
  </si>
  <si>
    <t>MAB INGENIERÍA DE VALOR S.A.</t>
  </si>
  <si>
    <t>MAB SERVICIOS S.A.S.</t>
  </si>
  <si>
    <t>MAB INFRAESTRUCTURA S.A.S.</t>
  </si>
  <si>
    <t>TRIADA MEXICO COLOMBIA</t>
  </si>
  <si>
    <t>C&amp;M CONSULTORES S.A.S</t>
  </si>
  <si>
    <t>CONSULTORA CENTRAL S.A.S – BIC</t>
  </si>
  <si>
    <t>INGENIERIA DE PROYECTOS S.A.S.</t>
  </si>
  <si>
    <t>JOSE MANUEL GUARDO POLO</t>
  </si>
  <si>
    <t xml:space="preserve">INGENIEROS CIVILES ESPECIALISTAS S.A.S. </t>
  </si>
  <si>
    <t xml:space="preserve">ALIANZA INTEGRAL DE PROYECTOS S.A.S BIC </t>
  </si>
  <si>
    <t>LATINOCONSULT S.A.S.</t>
  </si>
  <si>
    <t>ESTUDIOS TECNICOS S.A.S</t>
  </si>
  <si>
    <t>BB CONSULTORA SAS</t>
  </si>
  <si>
    <t>CB INGENIEROS S.A.S.</t>
  </si>
  <si>
    <t>TNM LIMITED</t>
  </si>
  <si>
    <t>CEMOSA COLOMBIA</t>
  </si>
  <si>
    <t>CEMOSA INGENIERIA Y CONTROL SAS</t>
  </si>
  <si>
    <t>CAMILO ANDRÉS ÁNGEL SALDARRIAGA</t>
  </si>
  <si>
    <t>MARÍA CATALINA OCHOA ÁLVAREZ</t>
  </si>
  <si>
    <t>ACERO Y CONCRETO S.A.S.</t>
  </si>
  <si>
    <t>SEG GEOTECNIA Y CONTROL DE CALIDAD SAS</t>
  </si>
  <si>
    <t>PEYCO, PROYECTOS ESTUDIOS Y CONSTRUCCIONES S.A.S</t>
  </si>
  <si>
    <t>PROGIN COLOMBIA</t>
  </si>
  <si>
    <t>CAYCO S.A.S</t>
  </si>
  <si>
    <t>CONURMA INGENIEROS CONSULTORES SL SUCURSAL COLOMBIA</t>
  </si>
  <si>
    <t>INGEORBE SAS BIC</t>
  </si>
  <si>
    <t>GRUPO POSSO S.A.S.</t>
  </si>
  <si>
    <t>INGENIERÍA MONCADA GONZÁLEZ Y ASOCIADOS S.A.S.</t>
  </si>
  <si>
    <t>INGENIERÍA MONCADA GUERRERO S.A.</t>
  </si>
  <si>
    <t>ICING S.A.S.</t>
  </si>
  <si>
    <t>COPEBA S.A.S.</t>
  </si>
  <si>
    <t>R &amp; M CONSTRUCCIONES E INTERVENTORÍA SAS</t>
  </si>
  <si>
    <t>DESARROLLO TECNOLOGÍA Y PLANEACIÓN COLOMBIA SAS</t>
  </si>
  <si>
    <t xml:space="preserve">GEPROBRAS SAS </t>
  </si>
  <si>
    <t>INGERTECOL S.A.S – BIC</t>
  </si>
  <si>
    <t xml:space="preserve">CARTAGENERA DE INGENIERIAS S.A.S - CARINSA </t>
  </si>
  <si>
    <t>BRAIN INGENIERÍA VIAL S.A.S</t>
  </si>
  <si>
    <t>A1V2 INGENIERÍA CIVIL Y ARQUITECTURA COLOMBIA S.A.S.</t>
  </si>
  <si>
    <t>SAINPRO INGENIERIA S.A.S.</t>
  </si>
  <si>
    <t>PLANES S.A.S</t>
  </si>
  <si>
    <t>TECNICA Y PROYECTOS DE INGENIERIA S.A.S.</t>
  </si>
  <si>
    <t>INGEVAL S.A.S.</t>
  </si>
  <si>
    <t>PIV INGENIERÍA S.A.S.</t>
  </si>
  <si>
    <t>GRUPO EDK SAS S.A.S.</t>
  </si>
  <si>
    <t>CELQO S.A.S.</t>
  </si>
  <si>
    <t>ESTRUCTURADOR COLOMBIA S.A.S.</t>
  </si>
  <si>
    <t>VQ INGENIERÍA S.A.S.</t>
  </si>
  <si>
    <t>CGR S.A.S.</t>
  </si>
  <si>
    <t>CODIPRO INGENIERIA Y ARQUITECTURA LTDA. CONSTRUCCIONES, DISEÑOS Y PROYECTOS</t>
  </si>
  <si>
    <t>C.I.C. CONSULTORES DE INGENIERÍA Y CIMENTACIONES S.A.S.</t>
  </si>
  <si>
    <t>AYESA INGENIERIA Y ARQUITECTURA S.A.U SUCURSAL COLOMBIA</t>
  </si>
  <si>
    <t>ANTEA IBEROLATAM SUCURSAL COLOMBIA</t>
  </si>
  <si>
    <t>ICOL CONSULTORES SAS</t>
  </si>
  <si>
    <t>CONSULTORÍA VIAL S.A.S.</t>
  </si>
  <si>
    <t>ALPHA GRUPO CONSULTOR E INTERVENTOR S.A.S</t>
  </si>
  <si>
    <t>ALTA CONSTRUCCION S.A.S</t>
  </si>
  <si>
    <t xml:space="preserve">INGENIERIA SERVICOS Y ASESORIAS HOV S.A.S </t>
  </si>
  <si>
    <t>ALEXANDER OSPINO BERDUGO</t>
  </si>
  <si>
    <t>MT PROJECTS S.A.S</t>
  </si>
  <si>
    <t>INGENIERÍA MASTER S.A.S</t>
  </si>
  <si>
    <t>VELNEC S.A.S.</t>
  </si>
  <si>
    <t>VELNEC INGENIERIA S.A.S. BIC</t>
  </si>
  <si>
    <t>ALMA INTERVENTORÍA &amp; CONSULTORÍA S.A.S</t>
  </si>
  <si>
    <t xml:space="preserve">LEMOINE RIVERA INGENIEROS ASOCIADOS S.A.S </t>
  </si>
  <si>
    <t xml:space="preserve">INTERNOVAC GROUP S.A.S – BIC </t>
  </si>
  <si>
    <t>INTERPRO S.A.S.</t>
  </si>
  <si>
    <t>CAL Y MAYOR COLOMBIA S.A.S.</t>
  </si>
  <si>
    <t>TPF GETINSA EUROESTUDIOS COLOMBIA</t>
  </si>
  <si>
    <t>LA VIALIDAD LIMITADA</t>
  </si>
  <si>
    <t>PC PROYECCION E INGENIERIA SAS</t>
  </si>
  <si>
    <t xml:space="preserve">HORIZONTES CIVILES S.A.S. </t>
  </si>
  <si>
    <t>GIS-EAP S.A.S</t>
  </si>
  <si>
    <t>GESTION INTEGRAL DEL SUELO SL COLOMBIA</t>
  </si>
  <si>
    <t>JOYCO S.A.S. BIC</t>
  </si>
  <si>
    <t>JOYCO INFRAESTRUCTURA S.A.S.</t>
  </si>
  <si>
    <t xml:space="preserve">GÓMEZ CAJIAO Y ASOCIADOS S.A.S </t>
  </si>
  <si>
    <t>INGENIERIA Y CONSULTORIA INGECON SAS</t>
  </si>
  <si>
    <t xml:space="preserve">INGENIERIA Y CONSULTORIA CM SAS </t>
  </si>
  <si>
    <t>MSC INGENIERIA S.A.S</t>
  </si>
  <si>
    <t xml:space="preserve">J FELIPE ARDILA V &amp; CIA S.A.S </t>
  </si>
  <si>
    <t xml:space="preserve">PROMACO INGENIERIA S.A.S </t>
  </si>
  <si>
    <t xml:space="preserve">AMV CONSULTORES S.A.S </t>
  </si>
  <si>
    <t>ARCA ARQUITECTURA E INGENIERIA S.A</t>
  </si>
  <si>
    <t>SEDIC CONSULTING S.A.S.</t>
  </si>
  <si>
    <t>GESTORA DE PROYECTOS DE INGENIERÍA E INFRAESTRUCTURA S.A.S.</t>
  </si>
  <si>
    <t>AFA CONSULTORES Y CONSTRUCTORES S. A</t>
  </si>
  <si>
    <t>INTECON CONSULTORES S.A.S</t>
  </si>
  <si>
    <t xml:space="preserve">CONSULTORES DONOVAN SAS </t>
  </si>
  <si>
    <t>SYSTRA SUBTERRA INGENIERIA SLU SUCURSAL COLOMBIA</t>
  </si>
  <si>
    <t>KALPA INGENIERIA SAS SOCIEDAD DE BENEFICIO E INTERES COLECTIVO - BIC</t>
  </si>
  <si>
    <t>SUMAK INGENIERIA SAS</t>
  </si>
  <si>
    <t xml:space="preserve">INGENIERÍA CONSULTORÍA Y PLANEACIÓN </t>
  </si>
  <si>
    <t>SAITEC S.A SUCURSAL EN COLOMBIA</t>
  </si>
  <si>
    <t>INCOPLAN IN SAS</t>
  </si>
  <si>
    <t xml:space="preserve">JPS INGENIERIA S.A.S. </t>
  </si>
  <si>
    <t>JOSE ALBERTO ROJAS PRIETO</t>
  </si>
  <si>
    <t>ARA INGENIERIA SAS</t>
  </si>
  <si>
    <t>DAIMCO S.A.S.</t>
  </si>
  <si>
    <t>OBRAS DEL NORTE S.A.S</t>
  </si>
  <si>
    <t xml:space="preserve">PC INTERVENTORES S.A.S. </t>
  </si>
  <si>
    <t xml:space="preserve">TOMAS LLAVADOR ARQUITECTOS E INGENIEROS S.L SUCURSAL COLOMBIA </t>
  </si>
  <si>
    <t xml:space="preserve">SIGT INGENIEROS Y CONSULTORES S.A.S. </t>
  </si>
  <si>
    <t>INTEGRAL INGENIEROS ÍNTEGROS S.A.S.</t>
  </si>
  <si>
    <t>SERVICIOS DE INTERVENTORÍA INTEGRAL S.A.S</t>
  </si>
  <si>
    <t>INGEPLAN.CO S.A.S BIC</t>
  </si>
  <si>
    <t>9D SOLUCIONES INTEGRALES S.A.S.</t>
  </si>
  <si>
    <t xml:space="preserve">OBRAS Y PROYECTOS RP SAS </t>
  </si>
  <si>
    <t>MS INGENIEROS SL SUCURSAL COLOMBIA</t>
  </si>
  <si>
    <t xml:space="preserve">ING INGENIERIA S.A.S. </t>
  </si>
  <si>
    <t xml:space="preserve">GAVINCO INGENIEROS CONSULTORES S.A.S. </t>
  </si>
  <si>
    <t>INVELER CONSULTORIA S.A.S</t>
  </si>
  <si>
    <t>EGIS INGENIERÍA COLOMBIA SAS</t>
  </si>
  <si>
    <t>PAYC SUPERVISION SAS</t>
  </si>
  <si>
    <t>FJB INGENIERIA SAS</t>
  </si>
  <si>
    <t>R&amp;Q INGENIERIA COLOMBIA SA</t>
  </si>
  <si>
    <t>INTERVENTORIAS Y DISEÑOS S.A. – INTERDISEÑOS</t>
  </si>
  <si>
    <t>INTERDISEÑOS ASOCIADOS S.A.S.</t>
  </si>
  <si>
    <t>GRUPO INTERDISEÑOS S.A.S.</t>
  </si>
  <si>
    <t>COMPAÑIA DE INTERVENTORIAS Y CONSULTORIAS DE LA COSTA S.A.S.</t>
  </si>
  <si>
    <t>CONSULTORIA E INTERVENTORIAS TECNICAS PROFESIONALES S.A.S</t>
  </si>
  <si>
    <t>PROYECTOS TECNICOS DE COLOMBIA SAS</t>
  </si>
  <si>
    <t>DIRAC INGENIEROS CONSULTORES S.A.S</t>
  </si>
  <si>
    <t>HMV SOLUCIONES S.A.S</t>
  </si>
  <si>
    <t>HMV CONSULTORIA S.A.S</t>
  </si>
  <si>
    <t>EDL S.A.S</t>
  </si>
  <si>
    <t>DISEÑOS INTERVENTORÍAS Y SERVICIOS S.A.S. – D.I.S. S.A.S</t>
  </si>
  <si>
    <t>PROYECTISTAS DE COLOMBIA &amp; CIA S.A.S. – PROYECTCOL S.A.S.</t>
  </si>
  <si>
    <t>IAR PROYECTOS SAS</t>
  </si>
  <si>
    <t xml:space="preserve">BATEMAN INGENIERIA SAS </t>
  </si>
  <si>
    <t>PROES LATAM S.A.S</t>
  </si>
  <si>
    <t>SOCIEDAD TECNICA SOTA S.A.S</t>
  </si>
  <si>
    <t>SALGADO, MELENDEZ Y ASOCIADOS INGENIEROS CONSULTORES S.A.S</t>
  </si>
  <si>
    <t>SALGADO MELENDEZ INGENIERIA SAS</t>
  </si>
  <si>
    <t xml:space="preserve">ECOVIAS S.A.S </t>
  </si>
  <si>
    <t>ECOING PROYECTOS S.A.S</t>
  </si>
  <si>
    <t>HACE INGENIEROS S.A.S.</t>
  </si>
  <si>
    <t>CONSTRUCTORA A&amp;C S.A.</t>
  </si>
  <si>
    <t>EMPRESA DE INFRAESTRUCTURA COLOMBIANA SAS</t>
  </si>
  <si>
    <t>JOSE WILMER CHILITO RIVADENEIRA</t>
  </si>
  <si>
    <t>CONSTRUCCIONES PROCOLOMBIA SAS</t>
  </si>
  <si>
    <t>TERRA PROYECTOS CIVILES SAS</t>
  </si>
  <si>
    <t>INGENNYA S.A.S.</t>
  </si>
  <si>
    <t>CUADRO No. 3</t>
  </si>
  <si>
    <t>EVALUACIÓN DE LA EXPERIENCIA ESPECÍFICA</t>
  </si>
  <si>
    <t>PORCENTAJE INTEG</t>
  </si>
  <si>
    <t>Fecha Mínima</t>
  </si>
  <si>
    <t>Fecha Cierre</t>
  </si>
  <si>
    <t>PROPONENTE:</t>
  </si>
  <si>
    <t>No. De orden</t>
  </si>
  <si>
    <t>Entidad</t>
  </si>
  <si>
    <t>Contrato o Resolución</t>
  </si>
  <si>
    <t>Formas de Ejecución</t>
  </si>
  <si>
    <t>SIMPLE</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</si>
  <si>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</si>
  <si>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</si>
  <si>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</si>
  <si>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</si>
  <si>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</si>
  <si>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</si>
  <si>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</si>
  <si>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</si>
  <si>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</si>
  <si>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</si>
  <si>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</si>
  <si>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</si>
  <si>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</si>
  <si>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Aceptación Experiencia General (SI/NO)</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</si>
  <si>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</si>
  <si>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</si>
  <si>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</si>
  <si>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</si>
  <si>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</si>
  <si>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IDU</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</si>
  <si>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</si>
  <si>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</si>
  <si>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C</t>
  </si>
  <si>
    <t>SI</t>
  </si>
  <si>
    <t>DPS</t>
  </si>
  <si>
    <t>205 FIP DE 2019</t>
  </si>
  <si>
    <t>REALIZAR LA INTERVENTORÍA A LOS PROYECTOS DE INFRAESTRUCTURA SOCIAL Y MEJORAMIENTO DE CONDICIONES DE HABITABILIDAD DERIVADOS DE LOS CONVENIOS SUSCRITOS ENTRE PROSPERIDAD SOCIAL – FIP Y LAS ENTIDADES TERRITORIALES U OTROS OPERADORES, CON EL PROPÓSITO DE APORTAR A LA INCLUSIÓN SOCIO ECONÓMICA, LA GENERACIÓN DE INGRESOS, LA SUPERACIÓN DE LA POBREZA Y LA CONSOLIDACIÓN DE TERRITORIOS DE LA ZONA 2.</t>
  </si>
  <si>
    <t>UT</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</si>
  <si>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</si>
  <si>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</si>
  <si>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</si>
  <si>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</si>
  <si>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</si>
  <si>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</si>
  <si>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</si>
  <si>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</si>
  <si>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</si>
  <si>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</si>
  <si>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</si>
  <si>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</si>
  <si>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</si>
  <si>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</si>
  <si>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</si>
  <si>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</si>
  <si>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</si>
  <si>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CONTRATOS APORTADOS</t>
  </si>
  <si>
    <t>CONTRATOS VALIDOS =</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</si>
  <si>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</si>
  <si>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</si>
  <si>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</si>
  <si>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</si>
  <si>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</si>
  <si>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</si>
  <si>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</si>
  <si>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</si>
  <si>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</si>
  <si>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1854-2014</t>
  </si>
  <si>
    <t>INTERVENTORÍA TÉCNICA, ADMINISTRATIVA, LEGAL, FINANCIERA, SOCIAL, AMBIENTAL Y S&amp;SO PARA LA CONSTRUCCIÓN DE LOS TRAMOS FALTANTES DE LA AVENIDA FERROCARRIL DE OCCIDENTE, POR LA CALZADA NORTE
CORRESPONDIENTE AL TRAMO COMPRENDIDO ENTRE LA CARRERA 100 Y LA CARRERA 96 I Y POR LA CALZADA SUR CORRESPONDIENTE AL TRAMO COMPRENDIDO ENTRE LA CARRERA 96 C Y LA CARRERA 93, QUE HACEN
PARTE DEL PROYECTO CON CÓDIGO DE OBRA 190 DEL ACUERDO 180 DE 2005 DE VALORIZACIÓN EN BOGOTÁ, D.C.</t>
  </si>
  <si>
    <t>I</t>
  </si>
  <si>
    <t>DEPARTAMENTO DEL CESAR</t>
  </si>
  <si>
    <t>2011-04-0094</t>
  </si>
  <si>
    <t>INTERVENTORÍA TÉCNICA, ADMINISTRATIVA, FINANCIERA Y AMBIENTAL A CONTRATOS DE OBRAS MAYORES A EJECUTARSE EN LA VIGENCIA 2011 EN EL DEPARTAMENTO DEL CESAR CON RECURSOS DEL FONDO NACIONAL DE CALAMIDADES, SUBCUENTA COLOMBIA HUMANITARIA.</t>
  </si>
  <si>
    <t>INVIAS</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</si>
  <si>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</si>
  <si>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</si>
  <si>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DIRECCIÓN GENERAL DE CARRETERAS MINISTERIO DE FOMENTO</t>
  </si>
  <si>
    <t>12-BA-3330 REF. 41/03</t>
  </si>
  <si>
    <t>CONTROL Y VIGILANCIA DE LAS OBRAS: AUTOVÍA A-66 DE LA PLATA. CN-630 DE GRIJÓN A SEVILLA. TRAMO: FUENTE DE CANTOS (N) - FUENTE DE CANTOS (S)</t>
  </si>
  <si>
    <t>12-SA-4100-16/04</t>
  </si>
  <si>
    <t>CONTROL Y VIGILANCIA DE LAS OBRAS: AUTOVÍA A50.ÁVILA-SALAMANCA. TRAMO: ENCINAS DE ABAJOSALAMANCA, PROVINCIA DE SALAMANCA.</t>
  </si>
  <si>
    <t>MINISTERIO DE FOMENTO</t>
  </si>
  <si>
    <t>12-L-3860</t>
  </si>
  <si>
    <t>SUPERVISIÓN DE OBRAS: AUTOVÍA A-14 LLEIDA-FRONTERA FRANCESA. TRAMO: LLEIDA (ENLACE CON LA A-2)-ROSSELLÓ. PROVINCIA DE LLEIDA</t>
  </si>
  <si>
    <t>INVIAS - MINISTERIO DE OBRAS PUBLICAS Y TRANSPORTE</t>
  </si>
  <si>
    <t xml:space="preserve"> 557 DE 1984</t>
  </si>
  <si>
    <t xml:space="preserve">INTERVENTORÍA DE LA CONSTRUCCION CARRETERA YOPAL - SOGAMOSO, SECTOR YOPAL - AGUAZUL - UNETE. </t>
  </si>
  <si>
    <t>085/1981</t>
  </si>
  <si>
    <t>INTERVENTORÍA DE LA CONSTRUCCIÓN DEL SECTOR RÍO GUINA  (K59+250) - CAPITANEJO (K140+650) DE LA CARRETERA RÍO BELÉN - CAPITANEJO. (81 KM)</t>
  </si>
  <si>
    <t>GOBERNACION DE CASANARE</t>
  </si>
  <si>
    <t>CONTRATO NO. 0852 - 1997</t>
  </si>
  <si>
    <t>INTERVENTORÍA Y ASESORÍA TÉCNICA Y ADMINISTRATIVA PARA LAS OBRAS DE AMPLIACIÓN, RECTIFICACIÓN Y PAVIMENTACIÓN DE LA VÍA AGUAZUL - MANÍ, SECTOR K33+000 A MANÍ, (L=35.1 KM - SEGÚN % PARTICIPACIÓN)</t>
  </si>
  <si>
    <t>INSTITUTO NACIONAL DE VIAS - INVIAS</t>
  </si>
  <si>
    <t>CONTRATO NO. 3795 DE 2013</t>
  </si>
  <si>
    <t>INTERVENTORÍA PARA EL MEJORAMIENTO DE LA CARRETERA PALERMO - SALAMINA, SECTOR PALERMO-SITIONUEVO-REMOLINO-GUAIMARO, CÓDIGO 2702, EN EL DEPARTAMENTO DEL MAGDALENA. (L=5.46 KM - SEGÚN % PARTICIPACIÓN)</t>
  </si>
  <si>
    <t>AREA METROPOLITANA DEL VALLE DE ABURRA</t>
  </si>
  <si>
    <t>CM 1259 DE 2018</t>
  </si>
  <si>
    <t>INTERVENTORÍA TÉCNICA, ADMINISTRATIVA, JURÍDICA, AMBIENTAL Y CONTABLE PARA LA CONSTRUCCIÓN DE LA ETAPA I DE LA VÍA DISTRIBUIDORA PARALELA A LA VÍA REGIONAL SUR, EN LA JURISDICCIÓN DE LOS MUNICIPIOS DE ENVIGADO Y SABANETA - DEPARTAMENTO DE ANTIOQUIA.</t>
  </si>
  <si>
    <t>1632 DEL 2020</t>
  </si>
  <si>
    <t>INTERVENTORÍA PARA LA GESTIÓN, OPERACIÓN Y MANTENIMIENTO INTEGRAL (INCLUYE MANTENIMIENTO RUTINARIO) EN LAS CARRETERAS: SANTUARIO - CRUCE RUTA 45 (CAÑO ALEGRE) PR3+0000 - PR135+0600 RUTA 6005, HOYO RICO - LOS LLANOS (PR 52+0474- PR87+1295) RUTA 2510, LOS LLANOS - TARAZÁ (PR 0+0000- PR124+0705) RUTA 2511, TARAZÁ- CAUCASIA (PR0+0000- PR63+0996) RUTA 2512, Y LA PINTADA – MEDELLÍN (AUTOPISTA SUR) PR 64+0000 - PR 72+0084 RUTA 2509, EN EL DEPARTAMENTO DE ANTIOQUIA.</t>
  </si>
  <si>
    <t>GOBERNACION DE SANTANDER</t>
  </si>
  <si>
    <t>183 / 2005</t>
  </si>
  <si>
    <t>INTERVENTORÍA TÉCNICA, ADMINISTRATIVA Y CONTABLE SOBRE LA EJECUCIÓN Y CUMPLIMIENTO DE LAS OBLIGACIONES CONTRAIDAS EN EL CONTRATO DE OBRA 134 DE 2005 "PAVIMENTACIÓN DE CARRETERAS SECUNDARIAS DEL DEPARTAMENTO DE SANTANDER INCLUIDAS EN EL PLAN 2500KM" LA PAVIMENTACIÓN DE LA VÍA TRONCAL DEL MAGDALENA PUERTO WILCHES CELEBRADO ENTRE EL DEPARTAMENTO DE SANTANDER Y ESGAMO.</t>
  </si>
  <si>
    <t>964/2020</t>
  </si>
  <si>
    <t xml:space="preserve"> INTERVENTORÍA PARA LA GESTIÓN VIAL DE LA CARRETERA PEREIRA – CERRITOS – LA VICTORIA Y MANTENIMIENTO PERIÓDICO Y ATENCIÓN SITIOS CRÍTICOS DE LAS CARRETERAS CERRITOS – CAUYÁ – LA FELISA Y EL POLLO – LA ROMELIA EN LOS DEPARTAMENTOS DE CALDAS, RISARALDA Y VALLE DEL CAUCA</t>
  </si>
  <si>
    <t>1947 / 2004</t>
  </si>
  <si>
    <t xml:space="preserve"> 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</si>
  <si>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ANI</t>
  </si>
  <si>
    <t>156 DE 2014</t>
  </si>
  <si>
    <t>INTERVENTORÍA DEL PROYECTO DE CONCESIÓN VIAL AUTOPISTA CONEXIÓN PACIFICO 2.</t>
  </si>
  <si>
    <t>ÁREA METROPOLITANA DEL VALLE DE ABURRÁ</t>
  </si>
  <si>
    <t>CM 281 DE 2014</t>
  </si>
  <si>
    <t>INTERVENTORÍA TÉCNICA, ADMINISTRATIVA, FINANCIERA, SOCIO-AMBIENTAL, CONTABLE Y JURIDICA PARA LA CONSTRUCCIÓN DEL INTERCAMBIO VIAL DE LA CALLE 77 SUR Y EJECUCIÓN DE SUS OBRAS COMPLEMENTARIAS, EN JURISDICCIÓN DE LOS MUNICIPIOS DE ITAGUI, SABANETA Y LA ESTRELLA.</t>
  </si>
  <si>
    <t>DEPARTAMENTO DE ANTIOQUIA</t>
  </si>
  <si>
    <t>4600010762 DE 2020</t>
  </si>
  <si>
    <t xml:space="preserve">INTERVENTORIA TÉCNICA, ADMINISTRATIVA, AMBIENTAL, FINANCIERA Y LEGAL PARA EL MEJORAMIENTO DE LA VÍA PASO NIVEL (RUTA 60)-YE AMAGA-LA CLARITA-ANGELÓPOLIS EN LOS MUNICIPIOS DE AMAGÁ Y ANGELÓPOLIS DEL DEPARTAMENTO DE ANTIOQUIA. </t>
  </si>
  <si>
    <t>GOBERNACIÓN DE ANTIOQUIA</t>
  </si>
  <si>
    <t>2005-CC-20-347</t>
  </si>
  <si>
    <t>INTERVENTORÍA TÉCNICA, ADMINISTRATIVA, FINANCIERA Y AMBIENTAL DEL PROYECTO PARA EL MEJORAMIENTO Y PAVIMENTACIÓN DE LA TRONCAL DEL CARIBE, TRAMO SAN JUAN DE URABÁ- NECOCLÍ, SECTOR SAN JUAN DE URABÁ -MULATOS.</t>
  </si>
  <si>
    <t>AEROPUERTO INTERNACIONAL MATECAÑA</t>
  </si>
  <si>
    <t>173 DE 2017</t>
  </si>
  <si>
    <t>INTERVENTORIA TÉCNICA, ECONÓMICA, FINANCIERA, CONTABLE, JURIDICA, ADMINISTRATIVA, OPERATIVA, AMBIENTAL Y SOCIAL DEL CONTRATO DE CONCESIÓN PARA LA "CONSTRUCCIÓN, MODERNIZACIÓN Y ADECUACIÓN DEL LADO TIERRA DEL AEROPUERTO Y LA CONSTRUCCIÓN, ADMINISTRACIÓN, OPERACIÓN, MANTENIMIENTO, EXPLOTACIÓN COMERCIAL Y REVERSIÓN TANTO DEL LADO AIRE COMO DEL LADO TIERRA DEL AEROPUERTO INTERNACIONAL MATECAÑA QUE SIRVE A LA CIUDAD DE PEREIRA</t>
  </si>
  <si>
    <t>INSTITUTO DESARROLLO URBANO - IDU</t>
  </si>
  <si>
    <t>IDU-057-2008</t>
  </si>
  <si>
    <t>INTERVENTORÍA TÉCNICA, ADMINISTRATIVA, FINANCIERA, LEGAL, SOCIAL Y AMBIENTAL A PRECIO GLOBAL FIJO PARA LA CONSTRUCCIÓN DE LAS OBRAS CIVILES, INTERVENCIÓN Y ADECUACIÓN DEL TRAMO SOBRE LA AV. CIUDAD DE CALI DE LA 'CALLE 153 AL EMPALME CON LA OBRA EXISTENTE, EN EL SECTOR DE TUNABAJA, EN BOGOTÁ D.C.</t>
  </si>
  <si>
    <t xml:space="preserve">MINISTERIO DE FOMENTO </t>
  </si>
  <si>
    <t>N/A</t>
  </si>
  <si>
    <t xml:space="preserve">ASISTENCIA TÉCNICA PARA EL CONTROLY VIGILANCIA DE LAS OBRAS AUTOVÍA DE CIUDAD REAL (N-430) A ATALAYA DEL CAÑABATE (A-31) TRAMO ENLACE DE MIGUELTURRA - ENLACE DE DAIMIEL (ESTE) CON LA N-430 CLAVE 12-CR-3160 </t>
  </si>
  <si>
    <t xml:space="preserve">I </t>
  </si>
  <si>
    <t xml:space="preserve">CONSULTORÍA Y ASISTENCIA PARA EL CONTROL Y VIGILANCIA DE LAS OBRAS "AUTOVÍA A-22, LLEIDA-HUESCA TRAMO:VARIANTE DE BARBASTRO. PROVINCIA DE HUESCA DE CLAVE 12-HU-5860 </t>
  </si>
  <si>
    <t xml:space="preserve"> AGENCE NATIONALE DES AUTOROUTES. CONSTANTINE</t>
  </si>
  <si>
    <t>02/97 ANA DEL 02/04/1997</t>
  </si>
  <si>
    <t>ESTUDIOS DE REVISION DE PROYECTOS Y SUPERVISION DE OBRAS DE (AUTOPISTA ESTE-OESTE, VARIANTE EN LA AUTOPISTA  CONSTANTINE. TRONCAL  ENTRE AIN SMARA Y AIN EL BEY)</t>
  </si>
  <si>
    <t>2369 DE 2005</t>
  </si>
  <si>
    <t xml:space="preserve">INTERVENTORIA DE LOS ESTUDIOS Y DISEÑOS, PAVIMENTCION Y/O REPAVIMENTACION DE LAS VIAS INCLUIDAS DENTRO DEL PROGRAMA DE PAVIMENTACION DE INFRAESTRUCTURA VIAL DE INTEGRACION Y DESARROLLO GRUPO 22 TRAMO 1 VIA SANTA MARIA - SAN LUIS DE GACENO CON UNA LONGITUD DE 20 KMS TRAMO 2 VIA TENZA - LA CAPILLA CON UNA LONGITUD DE 3.8 KMS TRAMO 3 VIA GARAGOA . LAS JUNTAS CON UNA LONGITUD DE 10,4 KMS EN EL DEPARTAMENTO DE BOYACA </t>
  </si>
  <si>
    <t xml:space="preserve">2370 DE 2005
</t>
  </si>
  <si>
    <t xml:space="preserve">INTERVENTORIA DE LOS ESTUDIOS Y DISEÑOS, PAVIMENTACION Y/O REPAVIMENTACION DE LAS VIAS INCLUIDAS DENTRO DEL PROGRAMA DE PAVIMENTACION DE INFRAESTRUCTURA VIAL DE INTEGRACION Y DESARROLLO GRUPO 47 TRAMO 1 VIA BOGOTÁ - CHOACHI CON UNA LONGITUD DE 25 KM,  RAMO 2 VIA FOSCA - CAQUEZA CON UNA LONGITUD DE 13,70 KM, TRAMO 3 VIA FOSCA - CAQUEZA CON UNA LONGITUD DE 0,60 KM EN EL DEPARTAMENTO DE CUNDINAMARCA </t>
  </si>
  <si>
    <t>METROCALI S.A.</t>
  </si>
  <si>
    <t>MC-IT-002-2001</t>
  </si>
  <si>
    <t>INTERVENTORIA CON CONTROL DE CALIDAD PARA LA CONSTRUCCIÓN DE LA CARRERA 80 ENTRE CALLE 5 Y 13B INCLUYE PUENTE VEHICULAR A DESNIVEL SOBRE LA CALLE 13 Y DEMÁS OBRAS COMPLEMENTARIAS. EL PUENTE VEHICULAR SE COMPONE DE DOS (2) ESTRUCTURAS INDEPENDIENTES EN CONCRETO Y VIGAS CAJÓN METÁLICAS, ANCHO DE CADA TABLERO= 9.60 M, LONGITUD PUENTE=176 M (EN CINCO (5) LUCES DE 32 M, 37 M, 38 M, 37 M, 32 M). VIGA CAJÓN METÁLICA COMPUESTA DE PERFILES Y LÁMINAS DE ACERO ASTM A-36, EL ACERO ESTRUCTURAL DE LAS VIGAS CAJÓN TIENE UN PESO DE 885.888 KG. EL CONCRETO RÍGIDO PARA TABLEROS ES DE 1116 M3 CON RESISTENCIA A LA COMPRESIÓN DE 4000 PSI. RAMPAS DE ACCESO AL PUENTE CON 3633 M3 DE TERRAPLENES EN MATERIAL DE RELLENO ROCA MUERTA Y MUROS KEYSTONE MECÁNICAMENTE ESTABILIZADOS (512 M2).</t>
  </si>
  <si>
    <t>MC-IT-02-2006</t>
  </si>
  <si>
    <t xml:space="preserve">INTERVENTORÍA TÉCNICA, ADMINISTRATIVA, FINANCIERA, AMBIENTAL Y SOCIAL DE LA CONSTRUCCIÓN DEL CORREDOR TRONCAL CENTRO Y OBRAS COMPLEMENTARIAS DEL SISTEMA INTEGRADO DE TRANSPORTE MASIVO DE PASAJEROS DE SANTIAGO DE CALI, DE ACUERDO A LOS SIGUIENTES FRENTES: FRENTE 3 CONSTRUCCIÓN DEL CORREDOR TRONCAL CENTRO Y  OBRAS COMPLEMNTARIAS EN LOS TRAMOS DE LA CALLE 13 Y CALLE 15 ENTRE3 CARRERA 1 Y CARRERA 15 Y CARRERA 1 ENTRE CALLE 13 Y AVENIDA DE AMÉRICAS FRENTE 4 ADECUACIÓN DE ESTUDIOS Y DISEÑOS Y CONSTRUCCIÓN DEL CORREDOR TRONCAL CENTRO Y OBRAS COMPLEMENTARIAS EN EL TRAMO DE LA CARRERA 1 ENTRE CALLES 46 Y 40 </t>
  </si>
  <si>
    <t>MUNICIPIO DE CALI</t>
  </si>
  <si>
    <t>4151.0.26.1.307-10</t>
  </si>
  <si>
    <t>INTERVENTORÍA TÉCNICA, SOCIO-AMBIENTAL, LEGAL, ADMINISTRATIVA, PREDIAL Y FINANCIERA, A LOS CONTRATOS DE CONCESIÓN NOS. 4151.1.14.26.005-010, 4151.1.14.26.004-010 Y 4151.1.14.26.003-010 DE 2010, DERIVADOS DE LA LICITACIÓN PÚBLICA NO. 4151-LP-09-2009 GRUPO 3 - ZONA NORTE</t>
  </si>
  <si>
    <t>95-CO-21-058</t>
  </si>
  <si>
    <t>INTERVENTORÍA DE LA AMPLIACIÓN, RECTIFICACIÓN Y PAVIMENTACIÓN DE LA CARRETERA GUATAPÉ-SAN RAFAEL-SAN CARLOS. (68KM)</t>
  </si>
  <si>
    <t>677 DE 2012</t>
  </si>
  <si>
    <t>INTERVENTORÍA INTEGRAL QUE INCLUYE PERO NO SE LIMITA A LA INTERVENTORÍA TÉCNICA, FINANCIERA, ADMINISTRATIVA, JURÍDICA, GESTIÓN SOCIAL, PREDIAL Y AMBIENTAL PARA EL MEJORAMIENTO DEL PROYECTO CORREDOR TRANSVERSAL CENTRAL DEL PACIFICO FASE II EN EL PROGRAMA DE CORREDORES PRIORITARIOS PARA LA PROSPERIDAD. (LONGITUD DEL CORREDOR: 57.3 KM)</t>
  </si>
  <si>
    <t>001187 DE 2018</t>
  </si>
  <si>
    <t>INTERVENTORÍA PARA LA GESTIÓN SOCIAL, PREDIAL, AMBIENTAL Y CONTINUACIÓN DE: LA CONSTRUCCIÓN, MEJORAMIENTO, REHABILITACIÓN, MANTENIMIENTO DE LA TRONCAL DEL MAGDALENA, TRAMO PUERTO SALGAR - PUERTO ARAUJO EN LOS DEPARTAMENTOS DE CUNDINAMARCA, BOYACÁ Y SANTANDER.</t>
  </si>
  <si>
    <t xml:space="preserve">AGENCIA NACIONAL DE INFRAESTRUCTURA </t>
  </si>
  <si>
    <t>SEA - 16 DEL 30 DE ENERO DE 2012</t>
  </si>
  <si>
    <t xml:space="preserve">INTERVENTORÍA INTEGRAL DEL CONTRATO DE CONCESIÓN, QUE INCLUYE PERO NO SE LÍMITA A LA INTERVENTORÍA TÉCNICA, FINANCIERA, CONTABLE, JURÍDICA, MEDIOAMBIENTAL, SOCIO-PREDIAL, ADMINISTRATIVA, DE SEGUROS, OPERATIVA Y DE MANTENIMIENTO DEL CONTRATO DE CONCESIÓN, EL CUAL HACE PARTE DEL PROYECTO VIAL RUTA DEL SOL Y QUE CORRESPONDE AL SECTOR 2 COMPRENDIDO ENTRE PUERTO SALGAR – SAN ROQUE
</t>
  </si>
  <si>
    <t>CONTRATO NO. 160 del cinco (05) de noviembre de dos mil catorce (2014)</t>
  </si>
  <si>
    <t xml:space="preserve">INTERVENTORÍA INTEGRAL AL CONTRATO DE CONCESIÓN NO. 007 DE 2014 - PROYECTO AUTOPISTA CONEXIÓN PACÍFICO 1 EL OBJETO DEL PRESENTE CONTRATO ES REGULAR LOS TÉRMINOS Y CONDICIONES BAJO LOS CUALES EL INTERVENTOR SE OBLIGA A EJECUTAR PARA LA ANI LA INTERVENTORÍA INTEGRAL DEL CONTRATO DE CONCESIÓN, QUE INCLUYE LAS ACTIVIDADES QUE SE DESCRIBEN EN EL PRESENTE CONTRATO DE INTERVENTORÍA, ASÍ COMO LAS ACTIVIDADES QUE EN CABEZA DEL INTERVENTOR SON ASIGNADAS EN EL CONTRATO DE CONCESIÓN.
</t>
  </si>
  <si>
    <t>ALCALDÍA DE BUCARAMANGA</t>
  </si>
  <si>
    <t>710 DE 16 DE NOVIEMBRE DE 2010</t>
  </si>
  <si>
    <t>INTERVENTORÍA PARA LA CONSTRUCCIÓN DEL PARQUE INTERCAMBIADOR VIAL NEOMUNDO Y OBRAS COMPLEMENTARIAS EN EL MUNICIPIO DE BUCARAMANGA</t>
  </si>
  <si>
    <t>UNIDAD ADMINISTRATIVA ESPECIAL DE AERONAUTICA
CIVIL</t>
  </si>
  <si>
    <t>18001645 04 H3 DE 2018</t>
  </si>
  <si>
    <t>INTERVENTORÍA PARA LOS ESTUDIOS, DISEÑOS Y CONSTRUCCIÓN DE LA PLATAFORMA DE VIRAJE DEL AEROPUERTO RAFAEL NUÑEZ DE CARTAGENA.</t>
  </si>
  <si>
    <t>UNIDAD ADMINISTRATIVA ESPECIAL DE AERONÁUTICA
CIVIL - AEROCIVIL</t>
  </si>
  <si>
    <t>20001142 H3 DE 2020</t>
  </si>
  <si>
    <t>REALIZAR LA INTERVENTORÍA INTEGRAL A LA AMPLIACIÓN DE LA PISTA, ADECUACIÓN DE FRANJAS DE SEGURIDAD Y MANTENIMIENTO LADO TIERRA Y LADO AIRE DEL AEROPUERTO REYES MURILLO DE NUQUÍ, CHOCÓ.</t>
  </si>
  <si>
    <t>EMPRENDIMIENTO</t>
  </si>
  <si>
    <t>INFICALDAS</t>
  </si>
  <si>
    <t>PV-010-2010</t>
  </si>
  <si>
    <t>INTERVENTORÍA TÉCNICA, FINANCIERA Y AMBIENTAL PARA LA RECONSTRUCCIÓN, AMPLIACIÓN, PAVIMENTACIÓN, Y/O REPAVIMENTACIÓN EN LOS TRAMOS VIALES LA FELISA – LA CENTRAL -EL LLANO Y RIOSUCIO ALTO DE VENTANAS, INCLUIDOS EN EL PROGRAMA DE PAVIMENTACIÓN DE LA GOBERNACIÓN DE CALDAS.</t>
  </si>
  <si>
    <t>PV-13-2010</t>
  </si>
  <si>
    <t>INTERVENTORÍA TÉCNICA, FINANCIERA, ADMINISTRATIVA Y AMBIENTAL DEL CONTRATO DE OBRA PV-08-2010 PARA LA "RECONSTRUCCIÓN, AMPLIACIÓN, PAVIMENTACIÓN Y/O REPAVIMENTACIÓN EN EL TRAMO VIAL PERICO-VICTORIA”</t>
  </si>
  <si>
    <t>GENSA</t>
  </si>
  <si>
    <t>028-2007</t>
  </si>
  <si>
    <t>INTERVENTORÍA DE LOS CONTRATOS DE OBRA POR ADMINISTACIÓN DELEGADA 026-2007 Y 027-2007 PARA LA CONSTRUCCIÓN DE LAS OBRAS CIVILES DEL PROYECTO DE RENOVACIÓN URBANA DE LA PLAZA ALFONSO LÓPEZ PUMAREJO DE MANIZALES- SECTORES NORTE Y SUR.</t>
  </si>
  <si>
    <t>33/00</t>
  </si>
  <si>
    <t>CONTROL Y VIGILANCIA DE LAS OBRAS: AUTOVÍA DE CASTILLA. CN-620 DE BURGOS A PORTUGAL P.K. 250 AL 272,400. TRAMO: SALAMANCA - ALDEHUELA DE LA BÓVEDA. PROVINCIA DE SALAMANCA.</t>
  </si>
  <si>
    <t>27/02</t>
  </si>
  <si>
    <t>ASISTENCIA TÉCNICA, CONTROL Y VIGILANCIA DE LAS OBRAS DEL PROYECTO DE CONSTRUCCIÓN. AUTOVÍA DEL MEDITERRÁNEO. CN-340, DE CÁDIZ Y GIBRALTAR A BARCELONA. TRAMO: ENLACE DE ALBUÑOL – VARIANTE DE ADRA. PROVINCIA DE GRANADA.</t>
  </si>
  <si>
    <t>101/03</t>
  </si>
  <si>
    <t>ASISTENCIA TECNICA, CONTROL Y VIGILANCIA DE LAS OBRAS A-66 AUTOVIA DE LA PLATA. TRAMO: ZAMORA NORTE- RIO DUERO. PROVINCIA DE ZAMORA</t>
  </si>
  <si>
    <t>1750 DE 2015</t>
  </si>
  <si>
    <t>INTERVENTORÍA PARA EL MEJORAMIENTO, GESTIÓN SOCIAL, PREDIAL Y AMBIENTAL DEL PROYECTO CORREDOR MARGINAL DE LA SELVA DESDE FLORENCIA HASTA PUERTO RICO PARA EL PROGRAMA "VIAS PARA LA EQUIDAD" MODULO 2</t>
  </si>
  <si>
    <t>INSTITUTO DE DESARROLLO URBANO - IDU</t>
  </si>
  <si>
    <t>1560 DE 2018</t>
  </si>
  <si>
    <t>INTERVENTORÍA PARA LA CONSTRUCCIÓN DE LA AVENIDA ALSACIA DESDE LA AVENIDA CIUDAD DE CALI HASTA LA TRANSVERSAL 71B Y OBRAS COMPLEMENTARIAS, EN BOGOTÁ D.C. GRUPO 3</t>
  </si>
  <si>
    <t>1716-2020</t>
  </si>
  <si>
    <t>INTERVENTORÍA A LA EJECUCIÓN DE LAS ACTIVIDADES Y OBRAS REQUERIDAS PARA LA CONSERVACIÓN DE LA MALLA VIAL ARTERIAL NO TRONCAL, EN LA CIUDAD DE BOGOTÁ, D.C. – GRUPO 4”.”.</t>
  </si>
  <si>
    <t>INSTITUTO DE CAMINOS Y CONCESIONES DE CUNDINAMARCA - ICCU</t>
  </si>
  <si>
    <t>ICCU-804-2022</t>
  </si>
  <si>
    <t>INTERVENTORÍA TÉCNICA, ADMINISTRATIVA, FINANCIERA, AMBIENTAL Y LEGAL AL PROYECTO “MEJORAMIENTO Y REHABILITACION DE LA VIA ZIPAQUIRA - PACHO - LA PALMA, DEPARTAMENTO DE CUNDINAMARCA EN EL MARCO DEL PLAN 500</t>
  </si>
  <si>
    <t>INFRAESTRUCTURA DE LA GENERALITAT DE CATALUNYA SAU</t>
  </si>
  <si>
    <t>NB-9679,2</t>
  </si>
  <si>
    <t>DIRECCIÒN DE LAS OBRAS DE MEJORA GENERAL. NUEVA CARRETERA: VIC-OLOT (TRAMO: TORELLO-TÙNEL DE BRACONS-LA VALL DÈN BAS) CARRETERA C-37 PK 152+500 AL 173+200. TRAMO TORELLP-SANT PERE DE TORELLO-SANTA MARIA DE CORCO- LA VALL DÈN BAS</t>
  </si>
  <si>
    <t>TM-00509</t>
  </si>
  <si>
    <t>EJECUCIÒN DE LAS OBRAS DE CONSTRUCCIÒN DE DOS TRAMOS DE LA L9 DE METRO DE BARCELONA DE FORMA SIMULTÀNEA EN UN ÙNICO CONTRATO. LOS DOS TRAMOS OBJETO DEL CONTRATO TIENEN UNA LONGITUS TOTAL DE 3,965M (3965M=1,220M+2,745M) E INCLUYEN 5 ESTACIONES</t>
  </si>
  <si>
    <t>92 DE 2008</t>
  </si>
  <si>
    <t>INTERVENTORIA TECNICA, ADMINISTRATIVA, FINANCIERA, LEGAL, SOCIAL Y AMBIENTAL DE LAS OBRAS Y ACTIVIDADES PARA LA MALLA VIAL ARTERIAL, INTERMEDIA Y LOCAL DE LOS DISTRITOS DE CONSERVACION EN LA CIUDAD DE BOGOTA D.C. CORRESPONDIENTE AL GRUPO 2 - CENTRO</t>
  </si>
  <si>
    <t>1937 DE 2004</t>
  </si>
  <si>
    <t>INTERVENTORIA DEL MEJORAMIENTO Y MANTENIMIENTO INTEGRAL DE LA RUTA LA MATA-BOSCONIA DEL CORREDOR VIAL DEL MAGDALENA RUTA 45 TRAMO 4515 Y 4516.</t>
  </si>
  <si>
    <t>IDU-BM-190 DE 2005</t>
  </si>
  <si>
    <t>INTERVENTORIA TECNICA, ADMINISTRATIVA, FINANCIERA, SOCIAL Y AMBIENTAL PARA LA CONSTRUCCION Y REHABILITACION DE RUTAS ALIMENTADORAS DEL SISTEMA TRASMILENIO, ZONA 2, GRUPO 2, EN BOGOTA DC, CON FINANCIACIÓN DEL BANCO MUNDIAL.</t>
  </si>
  <si>
    <t>GOBERNACION DEL TOLIMA</t>
  </si>
  <si>
    <t>1228 DE 2010</t>
  </si>
  <si>
    <t>INTERVENTORIA TECNICA, ADMINISTRATIVA, FINANCIERA Y AMBIENTAL PARA REALIZAR EL SEGUIMIENTO A LOS CONTRATOS DE OBRA CUYO OBJETO ES MEJORAMIENTO, REHABILITACION DE LAS VIAS SECUNDARIAS DE RIOBLANCO - EL LIMON - CHAPARRAL, CHICORAL - SAN FRANCISCO - CASABLANCA, SANTA ISABEL - JUNIN - LA SIERRITA, GUAMO - RINCO SANTO - LA CHAMBA"</t>
  </si>
  <si>
    <t xml:space="preserve">INSTITUTO NACIONAL DE VIAS - INVIAS </t>
  </si>
  <si>
    <t>1071-2012</t>
  </si>
  <si>
    <t>INTERVENTORÍA INTEGRAL QUE INCLUYE PERO NO SE LIMITA A LA INTERVENTORÍA TÉCNICA, FINANCIERA, ADMINISTRATIVA, JURÍDICA, GESTIÓN SOCIAL, PREDIAL Y AMBIENTAL PARA EL MEJORAMIENTO DEL PROYECTO
ANILLO DEL MACIZO COLOMBIANO FASE 2 EN EL PROGRAMA DE CORREDORES PRIORITARIOS PARA LA PROSPERIDAD</t>
  </si>
  <si>
    <t>1477-2009</t>
  </si>
  <si>
    <t>INTERVENTORÍA TÉCNICA, LEGAL, FINANCIERA, ADMINISTRATIVA, AMBIENTAL, PREDIAL Y SOCIAL DEL PROYECTO ESTUDIOS Y DISEÑOS, GESTIÓN SOCIAL, PREDIAL, AMBIENTAL Y MEJORAMIENTO DEL PROYECTO "TRANSVERSAL DEL CARARE" MODULO 4 VÍA CIMITARA - LANDAZURI</t>
  </si>
  <si>
    <t>790-2012</t>
  </si>
  <si>
    <t>INTERVENTORÍA INTEGRAL QUE INCLUYE PERO NO SE LIMITA A LA INTERVENTORÍA TÉCNICA, FINANCIERA, ADMINISTRATIVA, JURÍDICA, GESTIÓN SOCIAL, PREDIAL Y AMBIENTAL PARA LA CONSTRUCCIÓN DE LA SEGUNDA CALZADA DEL PR45+700 AL 49+000 SECTOR PLAYA LARGA- CISNEROS Y ADECUACIÓN Y RECTIFICACIÓN DE LA CALZADA EXISTENTE DEL PR 29+000 AL PR 49+000 ALTOS DE ZARAGOZA - CISNEROS (INCLUYENDO PUENTES Y VIADUCTOS) EN EL PROGRAMA DE CORREDORES PRIORITARIOS PARA LA PROSPERIDAD</t>
  </si>
  <si>
    <t>INSTITUTO NACIONAL DE CONCESIONES - INCO</t>
  </si>
  <si>
    <t>034-2005</t>
  </si>
  <si>
    <t>INTERVENTORÍA TÉCNICA, FINANCIERA, AMBIENTAL Y OPERATIVA EN LA ETAPA DE CONSTRUCCIÓN DEL CONTRATO DE CONCESIÓN NO 0113 DE 1997 DESARROLLO VIAL ARMENIA-PEREIRA-MANIZALES</t>
  </si>
  <si>
    <t>1595-2014</t>
  </si>
  <si>
    <t>INTERVENTORÍA PARA EL MEJORAMIENTO Y CONSTRUCCIÓN, GESTION SOCIAL, PREDIAL Y AMBIENTAL DEL PROYECTO: ESPRIELLA - RIO MATAJE EN EL DEPARTAMENTO DE NARIÑO</t>
  </si>
  <si>
    <t>3606-08</t>
  </si>
  <si>
    <t>INTERVENTORÍA PARA EL MEJORAMIENTO Y MANTENIMIENTO MEDIA CANOA - ANSERMANUEVO - LA VIRGINIA CÓDIGO 2302 Y MIRANDA - RÍO DESBARATADO - PRADERA - PALMIRA CÓDIGO 3105</t>
  </si>
  <si>
    <t>METROVIVIENDA</t>
  </si>
  <si>
    <t>CDTO-212-09</t>
  </si>
  <si>
    <t>INTERVENTORÍA TÉCNICA, ADMINISTRATIVA Y FINANCIERA DE LA CONSTRUCCIÓN DE UN TRAMO DE LA AVENIDA PRIMERO DE MAYO Y CONSTRUCCIÓN DE LA VÍA PEATONAL CALLE 49 SUR, INCLUIDAS SUS OBRAS DE URBANISMO Y COMPLEMENTARIAS</t>
  </si>
  <si>
    <t>055-2011</t>
  </si>
  <si>
    <t>INTERVENTORÍA TÉCNICA PARA LAS VÍAS INTERMEDIAS Y LOCALES EJECUTADAS POR URBANIZADORES Y/O TERCEROS EN BOGOTÁ D.C.</t>
  </si>
  <si>
    <t>1558-2018</t>
  </si>
  <si>
    <t>INTERVENTORÍA PARA LA CONSTRUCCIÓN DE LA AVENIDA BOSA DESDE LA AVENIDA CIUDAD DE CALI HASTA LA AVENIDA EL TINTAL Y OBRAS COMPLEMENTARIAS, EN BOGOTÁ D.C. GRUPO 5</t>
  </si>
  <si>
    <t>1714-2016</t>
  </si>
  <si>
    <t>INTERVENTORÍA PARA LA CONSTRUCCION DE LA VARIANTE DE CIENAGA DEPARTAMENTO DEL MAGDALENA</t>
  </si>
  <si>
    <t>1727-2014</t>
  </si>
  <si>
    <t>INTERVENTORÍA TÉCNICA, ADMINISTRATIVA, LEGAL, FINANCIERA, SOCIAL AMBIENTAL Y DE SEGURIDAD Y SALUD EN EL TRABAJO PARA COMPLEMENTACIÓN O ACTUALIZACIÓN O AJUSTES O DISEÑOS Y CONSTRUCCIÓN DE LA AVENIDA EL RINCÓN (KR 91 Y AC 131A) DESDE CARRERA 91 HASTA AVENIDA LA CONEJERA (TV97) y LA AVENIDA TABOR DESDE AVENIDA LA CONEJERA HASTA AV. CIUDAD DE CALI EN LA CIUDAD BOGOTÁ D.C DEL ACUERDO 527 DE 2013</t>
  </si>
  <si>
    <t>SECRETARIA DE COMUNICACIONES Y TRANSPORTES DE MÉXICO - DIRECCIÓN GENERAL DE DESARROLLO CARRETERO</t>
  </si>
  <si>
    <t>8-I-CF-A-010-Y-0-8</t>
  </si>
  <si>
    <t>ASESORÍA ESPÉCIALIZADA (SUPERVISIÓN TÉCNICO - ADMINISTRATIVA / INTERVENTORÍA) PARA LA ADMINISTRACIÓN INTEGRAL DE LOS TRABAJOS DURANTE LA ETAPA DE CONSTRUCCIÓN E INICIO DE OPERACIÓN ESTABLECIDOS EN EL CONTRATO DE PRESTACIÓN DE SERVICIOS (PPS) DEL PROYECTO NUEVO NECAXA - TIHUATLÁN EN LOS ESTADOS DE PUEBLA Y VERACRUZ</t>
  </si>
  <si>
    <t>SECRETARIA DE COMUNICACIONES Y TRANSPORTES DE MÉXICO - DIRECCIÓN GENERAL DE CARRETERAS</t>
  </si>
  <si>
    <t>2008-7-CE-O-367-Y-0-8</t>
  </si>
  <si>
    <t>SEGUIMIENTO (INTERVENTORIA) A LA APLICACIÓN DE LOS PROYECTOS EJECUTIVOS DE 58 TÚNELES QUE SE CONSTRUYEN EN EL TRAMO EL SALTO - CONCORDIA, DE LA CARRETERA DURANGO - MAZATLÁN, ESTADOS DE DURANGO Y SINALOA. (LONGITUD TOTAL DE LOS TÚNELES: 18.419,75 M)</t>
  </si>
  <si>
    <t xml:space="preserve">AERONÁUTICA CIVIL </t>
  </si>
  <si>
    <t>INTERVENTORÍA TÉCNICO, ADMINISTRATIVO, FINANCIERO, CONTABLE Y JURÍDICO A LOS CONTRATOS DE OBRA QUE SE ADELANTARÁ EN EL AEROPUERTO SIMÓN BOLÍVAR DE LA CIUDAD DE SANTA MARTA - MAGDALENA.</t>
  </si>
  <si>
    <t>INSTITUTO NACIONAL DE VÍAS - INVÍAS</t>
  </si>
  <si>
    <t>1948 de 2004</t>
  </si>
  <si>
    <t>INTERVENTORÍA DEL MEJORAMIENTO Y MANTENIMIENTO INTEGRAL DE LA RUTA BUENAVENTURA - BUGA DEL CORREDOR VIAL DEL PACÍFICO (INCLUIDO EL MANTENIMIENTO R TINARIO, LA SEÑALIZACIÓN, EL MONITOREO Y
VIGILANCIA Y LOS CONTEOS DE TRANSITO ) RUTA 40 TRAMO 4001</t>
  </si>
  <si>
    <t>AGENCIA NACIONAL DE INFRAESTRUCTURA (ANI)</t>
  </si>
  <si>
    <t>419 DE 2015</t>
  </si>
  <si>
    <t>INTERVENTORÍA INTEGRAL QUE INCLUYE, PERO NO SE LIMITA A LA INTERVENTORÍA TÉCNICA, ECONÓMICA, FINANCIERA, CONTABLE, JURÍDICA, ADMINISTRATIVA, OPERATIVA, MEDIO AMBIENTAL Y SOCIO PREDIAL DEL CONTRATO DE CONCESIÓN BAJO EL ESQUEMA DE ASOCIACIÓN PÚBLICO PRIVADA DE INICIATIVA PRIVADA QUE SE DERIVE DEL PROCESO LICITATORIO VJ-VE-APP-IPV-004-2015 CORRESPONDIENTE AL PROYECTO DENOMINADO “CAMBAO – MANIZALES, CUYO OBJETO ES “REALIZAR LA OPERACIÓN MANTENIMIENTO Y REHABILITACIÓN DEL CORREDOR IBAGUÉ – ARMERO – MARIQUITA – HONDA Y LA FINANCIACIÓN, OPERACIÓN, MANTENIMIENTO, MEJORAMIENTO Y REHABILITACIÓN DEL CORREDOR EXISTENTE ENTRE CAMBAO – ARMERO – LÍBANO – MURILLO – LA ESPERANZA</t>
  </si>
  <si>
    <t>DISTRITO ESPECIAL, INDUSTRIAL Y PORTUARIO DE BARRANQUILLA</t>
  </si>
  <si>
    <t>ADI 0359/2018</t>
  </si>
  <si>
    <t>INTERVENTORÍA TÉCNICA, ADMINISTRATIVA, AMBIENTAL Y FINANCIERA PARA LA CONSTRUCCIÓN Y/O AMPLIACIÓN DE LA VIA LA CORDIALIDAD ENTRE LA VIA CIRCUNVALAR Y LA CARRERA 23 Y AMPLIACIÓN Y MODERNIZACIÓN DEL ALUMBRADO PÚBLICO EN EL DISTRITO DE BARRANQUILLA</t>
  </si>
  <si>
    <t>AGENCIA DISTRITAL DE INFRAESTRUCTURA - ADI</t>
  </si>
  <si>
    <t>ADI 0382/2018</t>
  </si>
  <si>
    <t>INTERVENTORÍA TÉCNICA, ADMINISTRATIVA, AMBIENTAL Y FINANCIERA PARA EL MEJORAMIENTO Y/O CONSTRUCCIÓN Y/O PAVIMENTACIÓN DE LA CARRERA 38 ENTRE LA VIA CIRCUNVALAR Y LA CALLE 120 Y MODERNIZACIÓN DEL ALUMBRADO PÚBLICO EN EL DISTRITO DE BARRANQUILLA</t>
  </si>
  <si>
    <t xml:space="preserve">RETO PETROLEUM LTD COLOMBIA BRANCH </t>
  </si>
  <si>
    <t>RPC-2006-034</t>
  </si>
  <si>
    <t>INTERVENTORIA TECNICA ADMINISTRATIVA Y FINANCIERA, Y LEGAL PARA EL CONTRATO DE CONSTRUCCION MEJORAMIENTO Y REHABILITACION DE VIAS URBANAS Y SECUNDARIAS DE  DIFERENTES MUNICIPIOS DEL DEPARTAMENTO DEL META. EN COMPENSACION POR LA INVERSION PETROLERA.</t>
  </si>
  <si>
    <t>Instituto Nacional de Vías - INVIAS</t>
  </si>
  <si>
    <t>1464 DE 2009</t>
  </si>
  <si>
    <t>INTERVENTORÍA TÉCNICA, LEGAL, FINANCIERA, ADMINISTRATIVA, AMBIENTAL, PREDIAL Y SOCIAL DEL PROYECTO ESTUDIOS Y DISEÑOS, GESTIÓN SOCIAL, PREDIAL, AMBIENTAL Y MEJORAMIENTO DEL PROYECTO TRONCAL DEL NORDESTE</t>
  </si>
  <si>
    <t>048-1996</t>
  </si>
  <si>
    <t>CONSULTORÍA, ASESORÍA E INTERVENTORÍA TÉCNICA Y ADMINISTRATIVA DE LAS OBRAS DE REHABILITACIÓN DE LA CARRETERA BARRANQUILLA - CALAMAR - CARRETO - EL TIGRE.</t>
  </si>
  <si>
    <t>Instituto de Desarrollo Urbano - IDU</t>
  </si>
  <si>
    <t>007-199</t>
  </si>
  <si>
    <t>INTERVENTORÍA TÉCNICA Y ADMINISTRATIVA PARA LA CONSTRUCCIÓN DE LA ADECUACIÓN A LA TRONCAL DE LA CALLE 80 DESDE LA AVENIDA CARACAS HASTA LA AVENIDA BOYACÁ EN LA CIUDAD DE SANTAFÉ DE BOGOTÁ D.C.</t>
  </si>
  <si>
    <t>Fondo Adaptación</t>
  </si>
  <si>
    <t>086-2015</t>
  </si>
  <si>
    <t>INTERVENTORÍA INTEGRAL A LA EJECUCIÓN DE LAS OBRAS DE URBANISMO DE LA FASE I Y EQUIPAMIENTOS DE REASENTAMIENTO DEL CASCO URBANO DEL MUNICIPIO DE GRAMALOTE</t>
  </si>
  <si>
    <t>INSTITUTO DE INFRAESTRUCTURA Y CONCESIONES DE CUNDINAMARCA</t>
  </si>
  <si>
    <t>ICCU - 106- 2014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</si>
  <si>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</si>
  <si>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BOGOTÁ D.C. - ALCALDIA LOCAL DE CIUDAD BOLIVAR</t>
  </si>
  <si>
    <t>CIN-149-2013</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</si>
  <si>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</si>
  <si>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MUNICIPIO DE GUAMAL</t>
  </si>
  <si>
    <t>116-2013</t>
  </si>
  <si>
    <t>INTERVENTORÍA TÉCNICA, ADMINISTRATIVA Y FINANCIERA DE LA CONSTRUCCIÓN DE LA PRIMERA FASE PARA EL MEJORAMIENTO Y RENOVACIÓN URBANA DE LA CALLE 12 ENTRE CARRERA 3A Y LÍMITE URBANO EN EL BARRIO JULIO MAYORGA DEL MUNICIPIO DE GUAMAL - META</t>
  </si>
  <si>
    <t>RED DE UNIVERSIDADES PÚBLICAS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</si>
  <si>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</si>
  <si>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</si>
  <si>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EMPRESA NACIONAL PROMOTORA DE DESARROLLO TERRITORIAL – ENTERRITORIO</t>
  </si>
  <si>
    <t>INTERVENTORIA TÉCNICA, ADMINISTRATIVA, SOCIAL, PREDIAL, AMBIENTAL Y DE CONTROL PRESUPUESTAL PARA LA SUPERVISIÓN DE LOS CONTRATOS DE SUMINISTRO Y LAS OBRAS A CONSTRUIR POR EL EJÉRCITO NACIONAL EN LA VÍA TRANSVERSAL DE LA MACARENA TRAMO SAN JUAN DE ARAMA - MESETAS - LA URIBE EN EL MARCO DEL CONVENIO INTERADMINISTRATIVO 200925.</t>
  </si>
  <si>
    <t>BOGOTA DISTRITO CAPITAL - FONDO DE DESARROLLO LOCAL DE RAFAEL URIBE URIBE</t>
  </si>
  <si>
    <t>CI-092-2016</t>
  </si>
  <si>
    <t>INTERVENTORIA TECNICA, ADMINISTRATIVA, SOCIAL, AM8IENTAL Y FINANCIERA DEL CONTRATO DE OBRA PUBLICA PRODUCTO DE LA LICITACION PUBLICA No, ALRUU-LP-071-2016, QUE ACTUALMENTE ADELANTA EL FDLRUU PARA CONTRA TAR POR EL SiSTEMA DE PRECiOS UNiTARiOS FiJOS Y A MONTO AGOTABLE, LA REALiZACiON DE OBRAS DE, REHABiLITACION Y/O MANTENIMIENTO DE SEGMENTOS DE LA MALLA VIAL LOCAL Y/O ANDENES ESPACIO PUBLICO DE LA LOCALIDAD DE RAFAEL URIBE URIBE.</t>
  </si>
  <si>
    <t>ENTIDAD BINACIONAL YACYRETA</t>
  </si>
  <si>
    <t>"SERVICIOS DE CONSULTORÍA DE DIRECCIÓN TÉCNICA DE OBRA, REVISIÓN DE PROYECTOS, DESARROLLO DE PROYECTOS EJECUTIVOS, FISCALIZACIÓN Y ADMINISTRACIÓN DE CONTRATOS DE LAS OBRAS DE NEXO INTERNACIONAL: BY PASS ARCO GARITA; NODO VIAL GARITA; MULTITROCHA RUTA 12 GARITA-GARUPA; ACCESO SUR Y TRATAMIENTO COSTERO EN LA FRANJA DE TRANSPORTE NORTE SUR EN LA PROVINCIA DE MISIONES-REPÚBLICA ARGENTINA" LICITACIÓN PÚBLICA N° 361</t>
  </si>
  <si>
    <t xml:space="preserve">INSTITUTO NACIONAL DEL VÍAS-INVIAS </t>
  </si>
  <si>
    <t>1478 DE 2009</t>
  </si>
  <si>
    <t>INTERVENTORÍA TÉCNICA , LEGAL, FINANCIERA, ADMINISTRATIVA, AMBIENTAL, PREDIAL Y SOCIAL DEL PROYECTO ESTUDIOS Y DISEÑOS, GESTIÓN SOCIAL, PREDIAL , AMBIENTAL  Y CONSTRUCCIÓN DEL PROYECTO “HONDA MANIZALES"</t>
  </si>
  <si>
    <t>METRO CALI S.A.</t>
  </si>
  <si>
    <t>MC IT 05 07</t>
  </si>
  <si>
    <t>INTERVENTORÍA TÉCNICA, ADMINISTRATIVA, FINANCIERA, SOCIAL Y AMBIENTAL DE LA ADECUACION DE ESTUDIOS Y DISEÑOS Y CONSTRUCCIÓN DEL CORREDOR TRONCAL CENTRO Y OBRAS COMPLEMENTARIAS DEL SISTEMA INTEGRADO DE TRANSPORTE MASIVO DE PASAJEROS DE SANTIAGO DE CALI, EN LOS SIGUIENTES TRAMOS: TRAMO 1: AV 3 N ENTRE AV 2 N Y AV 2E N. TRAMO 2: AV 3 N ENTRE CALLE 35A N Y CALLE 55 N.</t>
  </si>
  <si>
    <t>GOBERNACIÓN DEL CAUCA</t>
  </si>
  <si>
    <t>907-2015</t>
  </si>
  <si>
    <t xml:space="preserve">INTERVENTORÍA  TÉCNICA,  ADMINISTRATIVA,  FINANCIERA,  JURIDICA  Y CONTABLE AL  CONTRATO DE OBRA PUBLICA DERIVADO DEL PROYECTO: CONSTRUCCIÓN DE  PAVIMENTO FLEXIBLE EN LA VÍA 25ACC01 HIGUERONES  –  FLORENCIA ENTRE EL PR 0+850 Y EL PR 7+700, MUNICIPIO DE  FLORENCIA,  DEPARTAMENTO DEL CAUCA </t>
  </si>
  <si>
    <t>AGENCIA NACIONAL DE INFRAESTRUCTURA</t>
  </si>
  <si>
    <t>SEA-020 de 2012</t>
  </si>
  <si>
    <t>EN VIRTUD DEL PRESENTE CONTRATO EL INTERVENTOR SE OBLIGA A EJECUTAR PARA LA AGENCIA LA INTERVENTORÍA INTEGRAL DEL CONTRATO DE CONCESIÓN, A CAMBIO DE UNA CONTRAPRESTACIÓN QUE LA AGENCIA PAGARÁ MENSUALMENTE, MEDIANTE LA SUBCUENTA DE INTERVENTORÍA DEL PATRIMONIO AUTÓNOMO, EN LOS TÉRMINOS Y CONDICIONES QUE EN ESTE CONTRATO SE INDICAN”
EL OBJETO DEL CONTRATO DE CONCESIÓN N.º 008 DE 2010, ES «EL OTORGAMIENTO DE UNA CONCESIÓN PARA QUE, DE CONFORMIDAD CON LO PREVISTO EN LA LEY 80 DE 1993, LA LEY 105 DE 1993, LA LEY 1150 DE 2007, EL DECRETO 2474 DE 2008, Y EL DECRETO 4533 DE 2008 EL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“TRANSVERSAL DE LAS AMÉRICAS SECTOR 1”, DENOMINADO CORREDOR VIAL DEL CARIBE»</t>
  </si>
  <si>
    <t>027 - 2009</t>
  </si>
  <si>
    <t>INTERVENTORÍA PARA LA RECONSTRUCCIÓN, PAVIMENTACIÓN Y/O REPAVIMENTACIÓN DE 20 KM. EN EL TRAMO VIAL AGUADAS - LA PINTADA</t>
  </si>
  <si>
    <t>INSTITUTO NACIONAL DE VÍAS - INVIAS</t>
  </si>
  <si>
    <t>1569 DE 2009</t>
  </si>
  <si>
    <t>INTERVENTORÍA TÉCNICA, LEGAL, FINANCIERA, ADMINISTRATIVA, AMBIENTAL, PREDIAL Y SOCIAL DEL PROYECTO: “ESTUDIOS Y DISEÑOS, GESTIÓN SOCIAL, PREDIAL, AMBIENTAL Y MEJORAMIENTO DEL PROYECTO CORREDOR DEL SUR Y MARGINAL DE LA SELVA"</t>
  </si>
  <si>
    <t>INSTITUTO DE DESARROLLO URBANO -IDU-</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</si>
  <si>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</si>
  <si>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</si>
  <si>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NO. 1442-2017</t>
  </si>
  <si>
    <t>INTERVENTORÍA TÉCNICA, LEGAL, ADMINISTRATIVA FINANCIERA PARA EL MEJORAMIENTO GESTIÓN SOCIAL, PREDIAL Y AMBIENTAL DEL PROYECTO TRANSVERSAL CENTRAL DEL PACIFICO PARA EL PROGRAMA VÍAS PARA EL CHOCO</t>
  </si>
  <si>
    <t>MINISTERIO DE FOMENTO. DIRECCION GENERAL DE CARRETERAS</t>
  </si>
  <si>
    <t>CLAVE: 42-MA-4320</t>
  </si>
  <si>
    <t xml:space="preserve">ASISTENCIA TÉCNICA DE CONTROL Y VIGILANCIA DE LAS OBRAS: ACCESO SUR AL AEROPUERTO DE MÁLAGA. PROVINCIA DE MÁLAGA. EXPTE.: 30,257/07-6 ; </t>
  </si>
  <si>
    <t>REFERENCIA: 30.51/96-6, 4+0/95, 12-MA-2600.</t>
  </si>
  <si>
    <t xml:space="preserve">ASISTENCIA TÉCNICA PARA EL CONTROL Y VIGILANCIA DE LAS OBRAS: AUTOVÍA DEL MEDITERRÁNEO MÁLAGA – NERJA. CARRETERA N-340 DE CÁDIZ Y GIBRALTAR A BARCELONA. TRAMO: ALGARROBO – FRIGILIANA – PROVINCIA DE MÁLAGA. </t>
  </si>
  <si>
    <t>CLAVE: 12-GR-3330</t>
  </si>
  <si>
    <t xml:space="preserve">ASISTENCIA TÉCNICA DE CONTROL Y VIGILANCIA DE LAS OBRAS: AUTOVÍA A-44. AUTOVÍA DE SIERRA NEVADA. TRAMO: IZBOR - VÉLEZ DE BENAUDALLA. </t>
  </si>
  <si>
    <t xml:space="preserve">CONTROL Y VIGILANCIA DE LAS OBRAS “AUTOVÍA DEL MEDITERRÁNEO. CN-340 DE CÁDIZ Y GIBRALTAR A BARCELONA. TRAMO: RONDA ESTE DE MÁLAGA – RINCÓN DE LA VICTORIA.” </t>
  </si>
  <si>
    <t>CM. 811 DE 2019</t>
  </si>
  <si>
    <t>INTERVENTORÍA TÉCNICA, ADMINISTRATIVA, JURÍDICA, FINANCIERA, AMBIENTAL Y CONTABLE A LA CONSTRUCCIÓN DEL INTERCAMBIO VIAL DE LA CARRERA 50A CON CALLES 36 Y 37B, SECTOR INDUAMÉRICA MUNICIPIO DE ITAGÜÍ, DEPARTAMENTO DE ANTIOQUIA</t>
  </si>
  <si>
    <t>MUNICIPIO DE MEDELLÍN</t>
  </si>
  <si>
    <t>4600088507 DE 2020</t>
  </si>
  <si>
    <t>INTERVENTORÍA PARA LA CONSERVACION Y MANTENIMIENTO DE LA MALLA VIAL Y OBRAS  COMPLEMENTARIAS</t>
  </si>
  <si>
    <t xml:space="preserve">AENA, Aeropuertos Españoles y Navegación Aérea </t>
  </si>
  <si>
    <t>7169 (HA)
7159 (HA)
3141</t>
  </si>
  <si>
    <t>ASISTENCIA TÉCNICA PARA EL CONTROL Y VIGILANCIA DE LA OBRA: PISTA DE VUELO 18R-36L Y BALIZAMIENTO CATII/III DE LA PISTA 18R/36L, CALLES DE RODAJE Y CENTRAL ELÉCTRICA LADO AIRE FASE II EN EL AEROPUERTO DE MADRID/BARAJAS</t>
  </si>
  <si>
    <t>INSTITUTO NACIONAL DE VIAS</t>
  </si>
  <si>
    <t>481-2010</t>
  </si>
  <si>
    <t>DESARROLLO VIAL TRANSVERSAL DEL SUR MODULO 2. INTERVENTORÍA PARA EL MEJORAMIENTO Y MANTENIMIENTO DEL CORREDOR TUMACO-PASTO-MOCOA</t>
  </si>
  <si>
    <t>CL 31-CC-
505 (24/99)</t>
  </si>
  <si>
    <t>CONTROL Y VIGILANCIA DE LAS OBRAS: PROYECTO DE ACONDICIONAMIENTO DE LA CARRETERA N-110 (SORIA A PLASENCIA). TRAMO: PLASENCIA-NAVACONCEJO. PROVINCIA: CÁCERES</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</si>
  <si>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</si>
  <si>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</si>
  <si>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CONSEJERÍA CARRETERAS CASTILLA LA MANCHA</t>
  </si>
  <si>
    <t xml:space="preserve">CONSULTORÍA Y ASISTENCIA TÉCNICA PARA LA DIRECCIÓN DE OBRA, CONTROL Y VIGILANCIA DURANTE LA EJECUCIÓN DE LAS OBRAS DE LA AUTOVÍA DE LA SAGRA TRAMO 1: A-5 EN VALMOJADO - A-42 EN ILLESCAS (TOLEDO) </t>
  </si>
  <si>
    <t>1737 DE 2015</t>
  </si>
  <si>
    <t>INTERVENTORÍA PARA EL MEJORAMIENTO, GESTIÓN PREDIAL, SOCIAL Y AMBIENTAL DEL PROYECTO TRONCAL CENTRAL DEL NORTE PARA EL PROGRAMA "VIAS PARA LA EQUIDAD". MÓDULO 3</t>
  </si>
  <si>
    <t>GOBERNACION DE SUCRE</t>
  </si>
  <si>
    <t>CM 020 - 2014</t>
  </si>
  <si>
    <t>INTERVENTORIA TECNICA, ADMINISTRATIVA, FINANCIERA Y AMBIENTAL PARA EL MEJORAMIENTO EN PAVIMENTO ASFALTICO DE LA VIA SAN ANTONIO DE PALMITO LIMITES CON CORDOBA, MUNICIPIO DE SAN ANTONIO DE PALMITO, DEPARTAMENTO DE SUCRE</t>
  </si>
  <si>
    <t>CM 001-2014</t>
  </si>
  <si>
    <t>INTERVENTORIA TECNICA, ADMINISTRATIVA, FINANCIERA Y AMBIENTAL PARA LAS OBRAS DE MEJORAMIENTO EN PAVIMENTO ASFALTICO DE LA VIA SAMPUES - SAN BENITO ABAD, MUNICIPIOS DE SAMPUES (K49+500) Y SAN BENITO ABAD (K+000) EN EL DEPARTAMENTO DE SUCRE</t>
  </si>
  <si>
    <t>1832-2020</t>
  </si>
  <si>
    <t>INTERVENTORÍA PARA LAS OBRAS DE CONSTRUCCIÓN Y/O MEJORAMIENTO Y/O REHABILITACIÓN Y/O MANTENIMIENTO DE LOS CORREDORES VIALES INCLUIDOS EN EL PROGRAMA DE OBRA PÚBLICA "CONCLUIR Y CONCLUIR PARA LA REACTIVACIÓN DE LAS REGIONES", LOCALIZADOS EN LOS DEPARTAMENTOS DE ANTIOQUIA, CHOCO Y RISARALDA- REGIÓN PACÍFICO”</t>
  </si>
  <si>
    <t xml:space="preserve"> INVIAS</t>
  </si>
  <si>
    <t>1646 - 2014</t>
  </si>
  <si>
    <t>INTERVENTORIA PARA LOS ESTUDIOS, CONSTRUCCIÓN, MEJORAMIENTO, MANTENIMIENTO Y REHABILITACIÓN DE LAS VIAS EN EL CONTRATO PLAN DEL DEPARTAMENTO DEL TOLIMA</t>
  </si>
  <si>
    <t>3795 DE 2013</t>
  </si>
  <si>
    <t>INTERVENTORIA PARA EL MEJORAMIENTO DE LA CARRETERA PALERMO-SALAMINA, SECTOR PALERMO-SITIO NUEVO - REMOLINO - GUAIMARO, CÓDIGO 2702, EN EL DEPARTAMENTO DE MAGDALENA</t>
  </si>
  <si>
    <t xml:space="preserve">BANCO INVEX S.A, INSTITUCION DE BANCA MULTIPLE, INVEX GRUPO FINANCIERO </t>
  </si>
  <si>
    <t>NA</t>
  </si>
  <si>
    <t>SERVICIOS PROFESIONALES DE SUPERVISIÓN TÉCNICA Y CONTROL DE CALIDAD RESPECTO A LA CONSTRUCCIÓN DEL TRAMO 2 (DE CALZADA VALLEJO A LA AUTOPISTA MÉXICO- PACHUCA INCLUYENDO EL DISTRIBUIDOR VIAL MÉXICO- PACHUCA) DE LA AUTOPISTA LOS REMEDIOS - ECATEPEC Y/O DE SUS DIVERSAS MODIFICACIONES</t>
  </si>
  <si>
    <t>ALCALDIA MUNICIPAL TOCANCIPA</t>
  </si>
  <si>
    <t>285-2010</t>
  </si>
  <si>
    <t>CONSULTORIA PARA LA INTERVENTORIA TECNICA, ADMINISTRATIVA Y FINANCIERA PARA LA AMPLIACION, CONSTRUCCION Y PAVIMENTACION DEL CAMINO DEL MEDIO EN LA VEREDA CANAVITA DEL MUNICIPIO DE TOCANCIPA ETAPA II</t>
  </si>
  <si>
    <t xml:space="preserve">MUNICIPIO DE SOACHA </t>
  </si>
  <si>
    <t>587-2014</t>
  </si>
  <si>
    <t>INTERVENTORIA TECNICA, ADMINISTRATIVA Y FINANCIERA DE LA REHABILITACION Y MEJORAMIENTO DE VIAS EN LOS SECTORES DE CIUDAD LATINA, PORTOALEGRE, LEON XIII, NEMESIS, EL ALTICO, EL DORADO Y ADECUACION DE DIFERENTES OBRAS PUBLICAS DEL MUNICIPIO DE SOACHA - CUNDINAMARCA.</t>
  </si>
  <si>
    <t>IDU-871-2013</t>
  </si>
  <si>
    <t>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t>
  </si>
  <si>
    <t>TRANSCARIBE S.A</t>
  </si>
  <si>
    <t>CPI-TC-002-2010</t>
  </si>
  <si>
    <t>ASESORÍA E INTERVENTORÍA TÉCNICA, ADMINISTRATIVA, FINANCIERA Y AMBIENTAL DEL CONTRATO DE OBRA PARA LA CONSTRUCCIÓN DE LAS SIGUIENTES VÍAS PRETRONCALES DEL SISTEMA INTEGRADO DE TRANSPORTE MASIVO DE CARTAGENA - TRANSCARIBE ASÍ: A) AVENIDA DE LA ELECTRIFICADORA O CALLE 15; B) AVENIDA DEL CONSULADO; Y E) VÍA PRINCIPAL LAS GAVIOTAS, ENTRE AVENIDA 13 DE JUNIO Y AVENIDA PEDRO DE HEREDIA, DEL SISTEMA INTEGRADO DE TRANSPORTE MASIVO TRANSCARIBE EN CARTAGENA DE INDIAS DISTRITO TURÍSTICO Y CULTURAL.</t>
  </si>
  <si>
    <t>INSTITUTO NACIONAL DE VIAS  - INVIAS</t>
  </si>
  <si>
    <t>142-1987</t>
  </si>
  <si>
    <t>INTERVENTORÍA DE LAS OBRAS DE CONSTRUCCIÓN Y PAVIMENTACIÓN DE SECTOR RIO UNETE SOGAMOSO DE LA CARRETERA YOPAL - SOGAMOSO, DIVIDIDO DEN TRES FRENTES DE CONSTRUCCIÓN SOGAMOSO-CRUCERO (18 KM.), CRUCERO-CORINTO (55 KM.) Y CORINTO - RÍO UNETE (44 KM.).</t>
  </si>
  <si>
    <t>1129-2009</t>
  </si>
  <si>
    <t>INTERVENTORÍA A LA CONSTRUCCIÓN DE LA SEGUNDA CALZADA SECTOR CISNEROS (PR 49+000) - LOBOGUERRERO (PR63+000)  DE LA CARRETERA BUGA - BUENAVENTURA,  INCLUYE GESTIÓN SOCIAL, PREDIAL Y AMBIENTAL.</t>
  </si>
  <si>
    <t>162-2014</t>
  </si>
  <si>
    <t>INTERVENTORIA TECNICA, ADMINISTRATIVA, FINANCIERA Y AMBIENTAL PARA EL MEJORAMIENTO Y MANTENIMIENTO DE LA VIA EL EMPATE - SAN BERNARDO -LA CRUZ - SAN PABLO - HIGUERONES,  TRAMO SAN BERNARDO - LA CRUZ - SAN PABLO, EN EL DEPARTAMENTO DE NARIÑO.</t>
  </si>
  <si>
    <t>INSTITUTO MARITIMO Y PORTUARIO DE ANGOLA</t>
  </si>
  <si>
    <t>N.A.</t>
  </si>
  <si>
    <t>INTERVENTORÍA DE LOS TRABAJOS DE RESTAURACIÓN, AMPLIACIÓN Y MODERNIZACIÓN DEL PUERTO DE LOBITO</t>
  </si>
  <si>
    <t>NO</t>
  </si>
  <si>
    <t>1725 DE 2020</t>
  </si>
  <si>
    <t>INTERVENTORIA TÉCNICA, ADMINISTRATIVA, FINANCIERA Y AMBIENTAL PARA EL MEJORAMIENTO DE LA VÍA EL DELIRIO – PUERTO VIEJO EN LOS MUNICIPIOS DE SAN ANTONIO DE PALMITO Y TOLÚ EN EL DEPARTAMENTO DE SUCRE.</t>
  </si>
  <si>
    <t>RECHAZO</t>
  </si>
  <si>
    <t xml:space="preserve">INVIAS </t>
  </si>
  <si>
    <t>408-85</t>
  </si>
  <si>
    <t xml:space="preserve">INTERVENTORÍA DE LAS OBRAS DE RECTIFICACIÓN Y PAVIMENTACIÓN DEL SECTOR EL DIVISO-RICAURTE DE LA CARRETERA PASTO-TUMACO CON UNA LONGITUD DE 47,7 KMS.) </t>
  </si>
  <si>
    <t>SECRETARIA DE INFRAESTRUCTURA VIAL Y VALORIZACION CALI</t>
  </si>
  <si>
    <t>SIVV-VA-01-99</t>
  </si>
  <si>
    <t>INTERVENTORÍA CON CONTROL DE CALIDAD DE LA CONSTRUCCIÓN DE LA AVENIDA CIRCUNVALACIÓN ENTRE EL PARQUE DEL ACUEDUCTO Y LA CARRERA 39 Y DEMÁS OBRAS COMPLEMENTARIAS, SECTOR I CARRERA 39 (K0+000-K2+070)</t>
  </si>
  <si>
    <t>MC.5.4.7.11.09</t>
  </si>
  <si>
    <t>INTERVENTORÍA TÉCNICA, ADMINISTRATIVA, FINANCIERA, SOCIAL Y AMBIENTAL PARA LA REVISIÓN Y AJUSTE DE LOS ESTUDIOS Y DISEÑOS, Y CONSTRUCCIÓN DEL CORREDOR CENTRO TRONCAL DE AGUABLANCA Y OBRAS COMPLEMENTARIAS DEL SISTEMA INTEGRADO DE TRANSPORTE MASIVO DE PASAJEROS DE SANTIAGO DE CALI.</t>
  </si>
  <si>
    <t>4183 de 2013</t>
  </si>
  <si>
    <t>INTERVENTORÍA PARA LA REHABILITACIÓN Y MEJORAMIENTO DE LA VÍA BUENAVISTA- LA VICTORIA, CON UNA LONGITUD DE 80,7KM.   DEPARTAMENTO DE BOYACÁ.</t>
  </si>
  <si>
    <t>947-89</t>
  </si>
  <si>
    <t>CONSULTORÍA, ASESORÍA E INTERVENTORÍA TÉCNICA Y ADMINISTRATIVA DE LAS OBRAS DE REHABILITACIÓN DEL SECTOR RÍO ARIGUANÍ-FUNDACIÓN. CONSTRUCCIÓN Y PAVIMENTACIÓN DE LA VARIANTE DE FUNDACIÓN Y DE LA REHABILITACIÓN DEL SECTOR BOSCONIA-RÍO ARIGUANÍ DE LA CARRETERA BUCARAMANGA - SANTA MARTA.</t>
  </si>
  <si>
    <t>4600010852 DE 2020</t>
  </si>
  <si>
    <t xml:space="preserve">INTERVENTORÍA TÉCNICA, ADMINISTRATIVA, AMBIENTAL, FINANCIERA Y LEGAL PARA LA CONSERVACIÓN, MANTENIMIENTO Y REHABILITACIÓN DE LAS VÍAS A CARGO DEL DEPARTAMENTO DE ANTIOQUIA EN LAS SUBREGIÓN ORIENTE </t>
  </si>
  <si>
    <t>Agencia para la Infraestructura del Meta - AIM</t>
  </si>
  <si>
    <t>541 - 2018</t>
  </si>
  <si>
    <t>CONTROL MEDIANTE INTERVENTORÍA TÉCNICA, LEGAL, ADMINISTRATIVA, FINANCIERA Y AMBIENTAL AL MEJORAMIENTO DE LA VÍA QUE CONDUCE DEL MUNICIPIO DE CABUYARO AL MUNICIPIO DE BARRANCA DE UPIA, EN EL DEPARTAMENTO DEL META OBRAS ENTRE K0+000 AL K41+336 CABUYARO</t>
  </si>
  <si>
    <t>COORDINACION DE CONCESIONES DE OBRAS PUBLICAS</t>
  </si>
  <si>
    <t>INSPECTOR FISCAL DE LA ETAPA DE CONSTRUCCIÓN (INTERVENTOR) RESPONSABLE DE LA SUPERVISIÓN JURÍDICA, TÉCNICA Y FINANCIERA DE LA ETAPA DE CONSTRUCCIÓN DE LA OBRA PÚBLICA FISCAL DENOMINADA
"CONCESIÓN VIAL AUTOPISTAS DE LA REGIÓN DE ANTOFAGASTA"</t>
  </si>
  <si>
    <t>015-15</t>
  </si>
  <si>
    <t>CONSORCIO 4G - INTERVENTORÍA INTEGRAL DEL CONTRATO DE CONCESIÓN No. 009 de 2014 CORRESPONDIENTE AL CORREDOR DENOMINADO "CONCESIÓN AUTOPISTA CONEXIÓN NORTE"</t>
  </si>
  <si>
    <t>481-10</t>
  </si>
  <si>
    <t>DESARROLLO VIAL TRANSVERSAL DEL SUR. MÓDULO 2. INTERVENTORÍA PARA EL MEJORAMIENTO Y MANTENIMIENTO DEL CORREDOR TUMACO - PASTO - MOCOA</t>
  </si>
  <si>
    <t>1739-15</t>
  </si>
  <si>
    <t xml:space="preserve"> INTERVENTORÍA PARA EL MEJORAMIENTO, GESTIÓN SOCIAL, PREDIAL Y AMBIENTAL DE LA VÍA QUIBDÓ _ MEDELLÍN. SECTOR QUIBDÓ - EL DIECIOCHO PARA EL PROGRAMA "VIAS PARA LA EQUIDAD - MÓDULO 1"</t>
  </si>
  <si>
    <t>1728-21</t>
  </si>
  <si>
    <t>INTERVENTORÍA A LA EJECUCIÓN DE LAS OBRAS Y ACTIVIDADES NECESARIAS PARA LA CONSERVACIÓN DE LA MALLA VIAL ARTERIAL NO TRONCAL, EN LA CIUDAD DE BOGOTÁ D.C. GRUPO 3</t>
  </si>
  <si>
    <t>1460 de 2009</t>
  </si>
  <si>
    <t>INTERVENTORÍA TÉCNICA, LEGAL, FINANCIERA, ADMINISTRATIVA, AMBIENTAL, PREDIAL Y SOCIAL DEL PROYECTO ESTUDIOS Y DISEÑOS, GESTIÓN PREDIAL SOCIAL Y AMBIENTAL Y MEJORAMIENTO DEL PROYECTO TRONCAL CENTRAL DEL NORTE</t>
  </si>
  <si>
    <t>4105 de 2013</t>
  </si>
  <si>
    <t>INTERVENTORÍA PARA LA REHABILITACIÓN Y MEJORAMIENTO DE LA VÍA DUITAMA - LÍMITE SANTANDER (CHARALÁ - SAN GIL) CON UNA LONGITUD DE 54 KM. DEPARTAMENTO DE BOYACÁ</t>
  </si>
  <si>
    <t>FONDO DE ADAPTACIÓN</t>
  </si>
  <si>
    <t>CONTRATO 145 - 2015</t>
  </si>
  <si>
    <t>INTERVENTORÍA INTEGRAL PARA LA CONSTRUCCIÓN DE LA INTERCONEXIÓN VIAL YATI - BODEGA, EN EL DEPARTAMENTO DE BOLIVAR</t>
  </si>
  <si>
    <t>1766 DE 2015</t>
  </si>
  <si>
    <t>INTERVENTORIA A LA GESTIÓN PREDIAL, SOCIAL, AMBIENTAL, CONSTRUCCIÓN Y MANTENIMIENTO DEL INTERCAMBIADOR VERSALLES - PROYECTO CRUCE DE LA CORDILLERA CENTRAL</t>
  </si>
  <si>
    <t>SERVICIOS PARA EL CONTROL Y VIGILANCIA DE LAS OBRAS. AUTOVÍA SANTIAGO DE COMPOSTELA - LUGO (A-54) ENLACE PALAS OESTE - ENLACE GUNTÍN NORTE. CLAVE 12-LU-4140</t>
  </si>
  <si>
    <t>DIRECCIÓN GENERAL DE CARRETERAS (MINISTERIO DE FOMENTO – GOBIERNO DE ESPAÑA)</t>
  </si>
  <si>
    <t>ASISTENCIA TÉCNICA PARA EL CONTROL Y VIGILANCIA (INTERVENTORÍA) DE LAS OBRAS: NUEVO ACCESO AL PUERTO DE VILAGARCÍA DE AROUSA. PROVINCIA DE PONTEVEDRA</t>
  </si>
  <si>
    <t>1238 de 2018</t>
  </si>
  <si>
    <t>INTERVENTORÍA PARA CONTINUACIÓN DE: LA CONSTRUCCIÓN, MEJORAMIENTO, REHABILITACIÓN, MANTENIMIENTO, GESTIÓN SOCIAL, PREDIAL Y AMBIENTAL DE LA TRANSVERSAL OCAÑA – AGUACLARA- GAMARRA TRAMO AGUACLARA – OCAÑA EN LOS DEPARTAMENTOS DEL NORTE DE SANTANDER Y CESAR.- 54 KM</t>
  </si>
  <si>
    <t>DIRECCION GENERAL DE CARRETERAS - MINISTERIO DE FOMENTO- GOBIERNO DE ESPAÑA</t>
  </si>
  <si>
    <t>ASISTENCIA TÉCNICA PARA EL CONTROL Y VIGILANCIA (INTERVENTORÍA) DE LAS OBRAS: AUTOPISTA A-8 DEL CANTÁBRICO. TRAMO: MONDOÑEDO - LORENZANA</t>
  </si>
  <si>
    <t xml:space="preserve">ALCALDIA DE SANTIAGO DE CALI - SECRETARIA DE INSFRAESTRUCTURA VIAL Y VALORIZACION </t>
  </si>
  <si>
    <t>4151.0.26.1.3.06-10</t>
  </si>
  <si>
    <t>INTERVENTORIA TECNICA, SOCIO - AMBIENTAL, LEGAL, ADMINISTRATIVA, PREDIAL Y FINANCIERA, AL CONTRATO DE CONCESION No. 4151.1.14.26.005-010 DE 2010 (GRUPO 1 ZONASUR) DERIVADO DE LA LICITACION PUBLICA No. 4151-LP-09-2009.</t>
  </si>
  <si>
    <t>GOBERNACION DE CÓRDOBA</t>
  </si>
  <si>
    <t>365 DE 2018</t>
  </si>
  <si>
    <t>INTERVENTORÍA TÉCNICA, ADMINISTRATIVA Y FINANCIERA PROYECTO: "CONSTRUCCIÓN DE PAVIMENTO RÍGIDO Y MEJORAMIENTO EN PLACA HUELLA EN DIFERENTES MUNICIPIOS DEL DEPARTAMENTO DE CÓRDOBA"</t>
  </si>
  <si>
    <t>43-MA-4250</t>
  </si>
  <si>
    <t>ASISTENCIA TÉCNICA PARA EL CONTROL Y VIGILANCIA DE LA OBRA "NUEVA RONDA DE CIRCUNVALACIÓN OESTE DE MÁLAGA. TRAMO: AUTOPISTA AP-7 - CONEXIÓN " MA-417"</t>
  </si>
  <si>
    <t>MINISTERIO DE FOMENTO. DEMARCACIÓN DE CARRETERAS DEL ESTADO EN CASTILLA Y LEÓN OCCIDENTAL</t>
  </si>
  <si>
    <t>12-SA-4010</t>
  </si>
  <si>
    <t>ASISTENCIA TÉCNICA (INTERVENTORIA) PARA EL CONTROL Y VIGILANCIA DE LAS OBRAS AUTOVÍA RUTA DE LA PLATA A-66, DE GIJÓN A SEVILLA, P.K.360 AL 376. TRAMO: CUATRO CALZADAS - MONTEJO, PROVINCIA DE SALAMANCA</t>
  </si>
  <si>
    <t>MINISTERIO DE FOMENTO.  - DEMARCACIÓN DE CARRETERAS DEL ESTADO EN CASTILLA Y LEÓN ORIENTAL</t>
  </si>
  <si>
    <t>AT-AV-2840</t>
  </si>
  <si>
    <t>ASISTENCIA TÉCNICA PARA EL CONTROL Y VIGILANCIA DE LAS OBRAS AUTOVÍA A-50 AVILA-SALAMANCA.PKS:2+800 A 12+200 TRAMO: NARRILLOS DE S. LEONARDO - PEÑALBA DE ÁVILA</t>
  </si>
  <si>
    <t>MINISTERIO DE FOMENTO. DIRECCIÓN GENERAL DE CARRETERAS - DEMARCACION DE CARRETERAS DEL ESTADO EN CANTABRIA</t>
  </si>
  <si>
    <t>12-S-4030</t>
  </si>
  <si>
    <t>ASISTENCIA TÉCNICA PARA EL CONTROL Y VIGILANCIA DE LAS OBRAS. AUTOVÍA DEL CANTABRICO A LA MESETA.N-611 DE PALENCIA A SANTANDER, P.K. 140 AL 120. TRAMO: REINOSA (N) - LIMITE PROVIDENCIA DE PALENCIA</t>
  </si>
  <si>
    <t>DEMARCACIÓN DE CARRETERAS DEL ESTADO DE CASTILLA LEÓN ORIENTAL, UNIDAD DE CARRETERAS DE SEGOVIA</t>
  </si>
  <si>
    <t>48-SG-2820</t>
  </si>
  <si>
    <t>ASISTENCIA TÉCNICA PARA EL CONTROL Y VIGILANCIA DE LAS OBRAS: " N-110 DE SORIA A PLASENCIA Y RAMAL A LA CL-601, PUNTOS KILOMÉTRICOS (N-110 DE SORIA A PLASENCIA Y RAMAL A CL-601, PUNTOS KILOMÉTRICOS (N-110) P.K. 188,000 AL P.K. 195,200 Y (CL-601) P.K. 0,000 AL P.K. 3,000"</t>
  </si>
  <si>
    <t>MINISTERIO DE FOMENTO ESPAÑA (DEMARCACIÓN DE CARRETERAS DEL ESTADO EN GALICIA)</t>
  </si>
  <si>
    <t>12-LU-3750</t>
  </si>
  <si>
    <t>CONSULTORÍA - ASISTENCIA TÉCNICA, CONTROL Y VIGILANCIA PARA LA OBRA: AUTOVÍA DEL CANTÁBRICO A-8. TRAMO: TOUZAS - CASTROMAYOR. PROVINCIA DE LUGO.</t>
  </si>
  <si>
    <t>46000010382 DE 2019</t>
  </si>
  <si>
    <t xml:space="preserve"> INTERVENTORÍA TÉCNICA, ADMINISTRATIVA, AMBIENTAL, FINANCIERA Y LEGAL PARA EL MEJORAMIENTO DE LAS VÍAS SECUNDARIAS SOBRE EL CORREDOR VIAL SAN FERMÍN (RUTA 25) - BRICEÑO (25AN13) Y EL CORREDOR VIAL LA ESE - ANGOSTURA - LA YE - (PARTIDAS A ANGOSTURA) (25AN09-1), DEL DEPARTAMENTO DE ANTIOQUIA.</t>
  </si>
  <si>
    <t>EMPRESA DE
DESARROLLO
SOSTENIBLE DEL
ORIENTE - EDESO</t>
  </si>
  <si>
    <t>No 014 DE 
2021</t>
  </si>
  <si>
    <t>NTERVENTORÍA TÉCNICA, FINANCIERA, ADMINISTRATIVA, AMBIENTAL Y JURÍDICA PARA LAS  
OBRAS DE CONSTRUCCIÓN Y/O AMPLIACIÓN Y/O  REHABILITACIÓN DE VIAS Y OBRAS 
COMPLEMENTARIAS DESDE LA GLORIETA COMANDO  DE POLICIA EL PORVENIR- HASTA LA 
GLORIETA TANQUE ABREO (TRAMO 11.1.2) (Vias Urbanas)</t>
  </si>
  <si>
    <t>EMPRESA DE DESARROLLO SOSTENIBLE DEL ORIENTE - EDESO</t>
  </si>
  <si>
    <t>008 DE 
2021</t>
  </si>
  <si>
    <t>INTERVENTORÍA FINANCIERA, TÉCNICA, ADMINISTRATIVA, AMBIENTAL Y JURÍDICA PARA LAS 
OBRAS DE PAVIMENTACIÓN Y REHABILITACIÓN DE LA MALLA VIAL ASOCIADA AL MUNICIPIO DE 
RIONEGRO, COMPARTIDA Y LIMÍTROFE CON EL MUNICIPIO DEL CARMEN DE VIBORAL." (Vias 
Secundarias)</t>
  </si>
  <si>
    <t>ALCALDIA MUNICIPIO 
DE BARBOSA 
ANTIOQUIA</t>
  </si>
  <si>
    <t>223 DE 
2018</t>
  </si>
  <si>
    <t xml:space="preserve">INTERVENTORÍA, LEGAL, TECNICA, ADMINISTRATIVA, AMBIENTAL y FINANCIERA PARA LA 
VIGILANCIA Y CONTROL AL CONTRATO DE OBRA QUE TIENE COMO OBJETO ADECUACION Y 
CONSTRUCCION DE ANDENES Y VIAS URBANAS Y SUBURBANAS DEL MUNICIPIO DE BARBOSA – 
ANTIOQUIA. (Vias Urbanas) </t>
  </si>
  <si>
    <t xml:space="preserve">C </t>
  </si>
  <si>
    <t>URRA S.A. E.S.P.</t>
  </si>
  <si>
    <t>094 de 1993</t>
  </si>
  <si>
    <t>INTERVENTORIA TECNICA, ADMINISTRATIVA Y AMBIENTAL REQUERIDOS EN LA CONSTRUCCION 
DE LAS OBRAS CIVILES DEL PROYECTO URRA I Y DE SUS OBRAS ACCESORIAS EN EL 
DEPARTAMENTO DE CORDOBA, (Construccion y Rehabilitacion Vias terciarias - 25Kms)</t>
  </si>
  <si>
    <t>MUNICIPIO DE SANTO 
TOMAS</t>
  </si>
  <si>
    <t>N° CM-003-2</t>
  </si>
  <si>
    <t>INTERVENTORIA A LA CONSTRUCCION EN PAVIMENTO RIGIDO DE VIAS URBANAS EN EL 
MUNICIPIO DE SANTO TOMAS</t>
  </si>
  <si>
    <t>MUNICIPIO DE 
CANDELARIA 
ATLANTICO</t>
  </si>
  <si>
    <t>CM-001-2009</t>
  </si>
  <si>
    <t xml:space="preserve"> Interventoria a la construccion de pavimento rigido en la  carrera 12 entre calles 11 y 15 y en la callle 15 
entre carreras 12 y 22 del municipio de Candelaria departamento del Atlantico</t>
  </si>
  <si>
    <t xml:space="preserve">HARKEN DE COLOMBIA II LIMITADA SUCURSAL COLOMBIA </t>
  </si>
  <si>
    <t>HDC-E-COL-02-164</t>
  </si>
  <si>
    <t>SE EJECUTA  LA INTERVENTORIA ADMINISTRATIVA, FINANCIERA JURIDICA Y TECNICA DEL PROYECTO CUYO NOMBRE ES:  PROYECTO DE REHABILITACION Y MEJORAMIENTO DE LAS VIAS SECUNDARIAS EN LOS MUNICIPIOS Y ZONAS DE INFLUENCIA DE LOS TRABAJOS PETROLEROS, EN LA CUAL SE DESARROLLA LA INTERVENCION DE  MEJORAMIENTO Y REHABILITACION DE PAVIMENTOS EN CONCRETO HIDRAULICO Y CARPETA ASFALTICA,  SEGUN DISEÑOS, ASI COMO EL MEJORAMIENTO Y MANTENIMIENTO DE DRENAJES, MEJORAMIENTO Y REHABILITACION DE PUENTES VEHICULARES MIXTOS, PUENTES VEHICULARES EN CONCRETO Y PUENTES VEHICULARES METALICOS, RECUPERACION DE BANCA, ATENCION DE OBRAS DE EMERGENCIA EN OBRAS DE ESTABILIZACION DE TALUD, SERVICIO DE GRUA, REVISION DE LOS ESTUDIOS Y DISEÑOS, ASÍ COMO, ACTIVIDADES DE TIPO SOCIAL, PREDIAL Y AMBIENTAL, TODO DESARROLLADO DENTRO DE LOS MUNICIPIOS DE YOPAL, SAN LUIS DE PALENQUE, Y TRINIDAD EN CASANARE, ASI COMO EN PUERTO BERRIO ANTIOQUIA.</t>
  </si>
  <si>
    <t>GOBERNACION DEL 
TOLIMA</t>
  </si>
  <si>
    <t>1013 DE 2020</t>
  </si>
  <si>
    <t>CONTRATAR LA INTERVENTORÍA TÉCNICA, ADMINISTRATIVA, FINANCIERA 
YAMBIENTALALCONTRATODEOBRACUYOOBJETOES:MEJORAMIENTO
DE LA SEGUNDA ETAPA DE LA VÍA IBAGUÉ–ROVIRA EN EL
DEPARTAMENTO DEL TOLIMA</t>
  </si>
  <si>
    <t>FONDO DE 
DESARROLLO DE 
PROYECTOS DE 
CUNDINAMARCA 
FONDECUN</t>
  </si>
  <si>
    <t>445 DE 2016</t>
  </si>
  <si>
    <t>CONTRATODEINTERVENTORIAN°445DE2016INTERVENTORIATECNICA,
FINANCIERA ADMINISTRATIVA Y DE CONTROL PRESUPUESTAL A
PROYECTOS DE INFRAESTRUCTURA Y HABITAT EN EL TERRITORIO
NACIOAL - IPSE- 004-2016 GRUPO 1</t>
  </si>
  <si>
    <t>AGENCIA NACIONAL DE INFRAESTRUCTURA
ANI</t>
  </si>
  <si>
    <t>SEA 020 DE 2012</t>
  </si>
  <si>
    <t>INTERVENTORÍA CUYO OBJETO SERÁ:  “INTERVENTORÍA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 TRANSVERSAL DE LAS AMÉRICAS SECTOR 1 DENOMINADO CORREDOR VIAL DEL CARIBE”</t>
  </si>
  <si>
    <t>INSTITUTO NACIONAL DE VIAS
INVIAS</t>
  </si>
  <si>
    <t>1607 DE 2015</t>
  </si>
  <si>
    <t>INTERVENTORÍA PARA EL MEJORAMIENTO GESTION PREDIAL, SOCIAL Y AMBIENTAL DE LA VÍA POPAYAN - TORORÓ - INZA RUTA 2602 SECTOR CÓRDOBA -TORORÓ - POPAYÁN EN EL DEPARTAMENTO DEL CAUCA PARA EL PROGRAMAVIAS PARA LA EQUIDAD MODULO 2.</t>
  </si>
  <si>
    <t>FONDO DE PROGRAMAS ESPECIALES PARA LA PAZ</t>
  </si>
  <si>
    <t>221 DE 2015</t>
  </si>
  <si>
    <t>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t>
  </si>
  <si>
    <t>INSTITUTO DE DESARROLLO URBANO
IDU</t>
  </si>
  <si>
    <t>431/99</t>
  </si>
  <si>
    <t xml:space="preserve">INTERVENTORIA TECNICA,ADMINISTRATIVA,A PRECIO GLOBAL FIJO AL CONTRATO PARA DISEÑO Y CONSTRUCCION DE PAVIMENTOS LOCALES EN LA LOCALIDAD DE SUBA SECTOR RINCON SUBA </t>
  </si>
  <si>
    <t xml:space="preserve"> FONADE</t>
  </si>
  <si>
    <t>INTRVENTORIA TECNICA ADMINISTRATIVA SOCIAL PREDIAL
AMBIENTALYDECONTROL PRESUPUESTAL PARALOS ESTUDIOSY
DISEÑOS, GESTON SOCAL, PREDAL Y AMBIENTAL PARA EL
MEJORAMENTOY/OCONSTRUCCONDELASVIAS"GRUPO1CARRETERA
DE LASOBERANIA ", TRAMO LALEJIA (NORTE DE SANTANDER
SARAVENA ARAUCA); EN DESARROLLO DEL PROGRAMA DE
CORREDORES ARTERIARES COMPLEMENTARIOS DE COMPETITIVIDAD</t>
  </si>
  <si>
    <t>GOBERNACIÓN DE CUNDINAMARCA</t>
  </si>
  <si>
    <t xml:space="preserve"> 018 de 1998</t>
  </si>
  <si>
    <t>INTERVENTORÍA TÉCNICA Y ADMINISTRATIVA PARA LA
CONSTRUCCIÓN,TERMINACIÓNDELAVÍAGUASCA-GACHETA-UBALÁ
MEDINA - EL CRUCE EN EL DEPARTAMENTO DE CUNDINAMARCA</t>
  </si>
  <si>
    <t>SECRETARÍA DE INFRAESTRUCTURA - CALI</t>
  </si>
  <si>
    <t>N/E</t>
  </si>
  <si>
    <t>INTERVENTORÍA CON CONTROL DE CALIDAD DE LA CONSTRUCCIÓN DE UN TRAMO DE LA AV. CIUDAD DE CALI, UBICADO EN LA CALLE 73 ENTRE LA CRA. 1ª Y CRA. 3ª, Y DISEÑO Y CONSTRUCCIÓN DE DOS PUENTES PEATONALES Y UN PUENTE VEHICULAR Y DEMÁS OBRAS COMPLEMENTARIAS  (NO  CONTRATO SIVV-SSM-15-97)</t>
  </si>
  <si>
    <t>528-2003</t>
  </si>
  <si>
    <t>INTERVENTORÍA DE LAS OBRAS DE MEJORAMIENTO Y MANTENIMIENTO DEL K6+500 - K18+000 DE LA CARRETERA JUNÍN-BARBACOAS, NARIÑO VÍAS PARA LA PAZ.</t>
  </si>
  <si>
    <t>SECRETARÍA DE COMUNICACIONES Y TRANSPORTE DE MÉXICO</t>
  </si>
  <si>
    <t>ASESORÍA ESPECIALIZADA PARA LA ADMINISTRACIÓN DE LOS TRABAJOS DURANTE LA ETAPA DE CONSTRUCCIÓN EN INICIO DE OPERACIÓN ESTABLECIDOS EN EL CONTRATO DE PRESTACIÓN DE SERVICIOS (PPS) DEL PROYECTO NUEVO NECAXA - AVILA CAMACHO, EN EL ESTADO DE PUEBLA, CON UNA LONGITUD TOTAL DE 36,6 KM</t>
  </si>
  <si>
    <t>METROLINEA S.A</t>
  </si>
  <si>
    <t>001 de Enero 23 de 2006</t>
  </si>
  <si>
    <t>INTERVENTORIA TECNICA, ADMINISTRATIVA, FINANCIERA Y AMBIENTAL PARA LA CONSTRUCCIÓN DE TRES (3) TRAMOS DE INFRAESTRUCTURA DEL SISTEMA INTEGRADO DE TRANSPORTE MASIVO PARA EL AREA METROPOLITANA DE BUCARAMANGA, SOBRE LA DIAGONAL QUINCE ENTRE LA AVENIDA QUEBRADA SECA Y EL INTERCAMBIADOR DE LA PUERTA DEL SOL Y LA AUTOPISTA BUCARAMANGA - FLORIDABLANCA, ENTRE EL INTERCAMBIADOR DE LA PUERTA DEL SOL Y EL PUENTE PROVENZA DEL MUNICIPIO DE BUCARAMANGA.</t>
  </si>
  <si>
    <t>METROLÍNEA S.A.</t>
  </si>
  <si>
    <t>002 de 2006</t>
  </si>
  <si>
    <t xml:space="preserve">Interventoría Técnica, Administrativa, Legal, Financiera y Ambiental para construcción de cuatro tramos de infraestructura del sistema integrado de transporte masivo para el Área Metropolitana de Bucaramanga, sobre la carrera quince entre la virgen y la Avenida Quebradaseca, sobre la autopista Bucaramanga – Floridablanca, entre el puente provenza y el puente vehicular de cañaveral y entre el puente vehicular de cañaveral y papi quiero piña, sobre la carrera veintisiete entre la UIS y la Avenida Quebrada Seca y el par vial calle 10-calle 11 del Municipio de Bucaramanga.  </t>
  </si>
  <si>
    <t>Instituto Nacional de Vias</t>
  </si>
  <si>
    <t>4224-2013</t>
  </si>
  <si>
    <t>Interventoría de las obras de mejoramiento y mantenimiento de la Carretera Túquerres-Samaniego, Ruta 1702 Departamento de Nariño.</t>
  </si>
  <si>
    <t>Ministerio de Fomento</t>
  </si>
  <si>
    <t>12-CS-3470</t>
  </si>
  <si>
    <t>Asistencia técnica para el control y vigilancia de las obras: Autovía Mudejar, A-23 Levante, Aragon-Somport, Tramo Viver-Limite de Provincia de Castellon y Teruel.</t>
  </si>
  <si>
    <t>48-S-4610</t>
  </si>
  <si>
    <t>Control y vigilancia de las obras: "Autovia Ronda Bahia De Santander. Tramo: San Salvador De Las Heras -Parbayon. Provincia De Cantabria.</t>
  </si>
  <si>
    <t>1442-2017</t>
  </si>
  <si>
    <t>Interventoría técnica, legal, administrativa financiera para el mejoramiento gestión social, predial y ambiental del proyecto Transversal Central Del Pacifico para el programa Vías Para El Choco.</t>
  </si>
  <si>
    <t>1934 de 2004</t>
  </si>
  <si>
    <t>Interventoría para el Mejoramiento y mantenimiento integral de la ruta Caucasia - Sincelejo del corredor vial de occidente (incluido el Mantenimiento Rutinario, La Señalización, El Monitoreo y Vigilancia y los Conteos de Transito) Ruta 25 Tramo 2513 y 2514. (Interv. Caucasia - Sincelejo  -  U161)</t>
  </si>
  <si>
    <t>EMPRESAS PUBLICAS DE MEDELLIN S.A E.S.P</t>
  </si>
  <si>
    <t>No  030221473</t>
  </si>
  <si>
    <t>Interventoría durante la construcción de las obras civiles principales equipos electromecánicos del proyecto Porce II</t>
  </si>
  <si>
    <t>IDU-094-2008</t>
  </si>
  <si>
    <t>Interventoria Técnica Administrativa, Financiera, Legal, social y Ambiental de las Obras y Actividades para la Malla vial Arterial.</t>
  </si>
  <si>
    <t xml:space="preserve">N° 1944-2004  </t>
  </si>
  <si>
    <t>Interventoría para el mejoramiento y mantenimiento integral de la ruta Sincelejo-Toluviejo-Cartagena del corredor vial del Caribe (incluido el mantenimiento rutinario, la señalización, el monitoreo y vigilancia y los conteos de tránsito) ruta 25SC 01 y ruta 90 tramos 9004 y 9005.</t>
  </si>
  <si>
    <t>Gobernacion de Antioquia</t>
  </si>
  <si>
    <t>46000014481 DE 2022</t>
  </si>
  <si>
    <t>INTERVENTORIA TECNICA, ADMINISTRATIVA, AMBIENTAL, FINANACIERA Y LEGAL PARA EL MEJORAMIENTO, ACTIVIDADES Y OBRAS COMPLEMENTARIAS DEL BROCHE VIAL SOBRE EL CORREDOR SONSON - LA QUIEBRA - NARIÑO (56AN10) EN LA SUBDIRECCIÓN ORINTE DEL DEPARTAMENTO DE ANTIOQUIA</t>
  </si>
  <si>
    <t>N° 1572 DE 2020</t>
  </si>
  <si>
    <t>INTERVENTORÍA TÉCNICA, ADMINISTRATIVA, FINANCIERA Y AMBIENTAL PARA EL MEJORAMIENTO Y MANTENIMIENTO DE LAS VÍAS TERCIARIAS EN JURISDICCIÓN DE LAS COMUNIDADES DE LOS PASTOS Y QUILLACINGAS DEL DEPARTAMENTO DE NARIÑO EN EL MARCO DEL PROGRAMA "COLOMBIA RURAL” - GRUPO 2.</t>
  </si>
  <si>
    <t>Ayuntamiento de Madrid</t>
  </si>
  <si>
    <t>Asistencia Técnica para la Supervisión, Control y Vigilancia de las obras de rehabilitación, mantenimiento y repavimentación de vías urbanas en la ciudad de Madrid</t>
  </si>
  <si>
    <t>Junta de Compensación de Parque de Valdebebas</t>
  </si>
  <si>
    <t>Dirección facultativa de las obras de ejecución del proyecto de urbanización del ámbito U.S. 401 "Ciudad Aeroportuaria. Parque de Valdebebas"</t>
  </si>
  <si>
    <t>UTE Sociedad Concesionaria Autovía De La Plata S.A. (Autoplata))</t>
  </si>
  <si>
    <t>Asesoría técnica y Dirección de obra en la fase de Construcción de la Autovía de la Plata (Benavente-Zamora)</t>
  </si>
  <si>
    <t>UTE</t>
  </si>
  <si>
    <t>INSTITUTO DE DESARROLLO URBANO</t>
  </si>
  <si>
    <t>Contrato 1727 de 2014</t>
  </si>
  <si>
    <t>Interventoría Técnica, Administrativa, Legal, Financiera, Social, Ambiental Y Seguridad Y Salud En El Trabajo Para Complementación O Actualización O Ajustes O Diseños Y Construcción De La Avenida El Rincón (Kr 91 Y Ac 131a) Desde Carrera 91 Hasta Avenida La Conejera (Tv 97) Y La Avenida Tabor Desde Avenida La Conejera Hasta Av Ciudad De Cali Bogotá S.C. Del Acuerdo 527 De 2013.</t>
  </si>
  <si>
    <t>Instituto de 
Desarrollo Urbano- 
IDU</t>
  </si>
  <si>
    <t>073 de 2009</t>
  </si>
  <si>
    <t>Interventoría técnica, administrativa, finaciera, legal, social y 
ambiental, para la construcción de las obras de la intersección a 
desnivel de la Avenida Laureano Gómez (AK9) con calle 94 y su 
conexión con la Avenida Santa Bárbara (AK 19), 
correspondiente al código de obra 104 del acuerdo 180 de 
2005 de valorización, en  Bogotá D.C</t>
  </si>
  <si>
    <t>Instituto Nacional de 
Vías - Invias</t>
  </si>
  <si>
    <t>3353 de 2007</t>
  </si>
  <si>
    <t>Interventoría para la construcción de la doble calzada sector 
Citronela (PR15+000) - Altos de Zaragoza (PR29+000) de la 
carretera Buenaventura - cruce Ruta 25 (BUGA) ruta 40 tramo 
01, en el departamento del Valle del Cauca</t>
  </si>
  <si>
    <t>601-2012</t>
  </si>
  <si>
    <t>Interventoria integral que incluye pero no se limita a la 
interventoria tecnica, financiera, administrativa, juridica, gestion 
social, predial y ambiental para el mejoramiento del proyecto 
corredor transversal medellin-quibdo fase 2 para el programa 
corredores prioritarios para la prosperidad - modulo 1.</t>
  </si>
  <si>
    <t>664-2012</t>
  </si>
  <si>
    <t>interventoria integral que incluya pero no se limita a la 
interventoria tecnica, financiera, administrativa, juridica, gestion 
social, predial y ambiental para el mejoramiento para la 
construccion de la segunda calzada primavera (pr95+000) - 
camilo c (pr81+900) en el departamento de antioquia en el 
programa de corredores prioritarios para la prosperidad</t>
  </si>
  <si>
    <t>AGENCIA NACIONAL DE INFAESTRUCTURA - ANI</t>
  </si>
  <si>
    <t>015-2015</t>
  </si>
  <si>
    <t xml:space="preserve">EL OBJETO DEL PRESENTE CONTRATO ES REGULAR LOS TÉRMINOS Y CONDICIONES BAJO LOS CUALES EL INTERVENTOR SE OBLIGA A EJECUTAR PARA LA ANI/A LNTERVENTORÍA ÍNTEGRA/ DEL CONTRATO DE CONCESIÓN, QUE INCLUYE LAS ACTIVIDADES QUE SE DESCRIBEN EN EL PRESENTE CONTRATO DE LNTERVENTORÍA, ASÍ COMO LAS ACTIVIDADES QUE EN CABEZA DE/INTERVENTOR SON ASIGNADAS AL CONTRATO DE CONCESIÓN  </t>
  </si>
  <si>
    <t>579 de 2019</t>
  </si>
  <si>
    <t>INTERVENTORÍA PARA EL MEJORAMIENTO DE LA VÍA K15-TIERRA ALTA, DEPARTAMENTO DE CÓRDOBA</t>
  </si>
  <si>
    <t>2143 de 2006</t>
  </si>
  <si>
    <t>INTERVENTORÍA PARA EL MEJORAMIENTO Y PAVIMENTACIÓN DE LA CARRETERA SANTA CECILIA - PUEBLO RICO - APIA, RUTA 5003</t>
  </si>
  <si>
    <t>AGENCIA NACIONAL 
DE INFRAESTRUCTURA - 
ANI</t>
  </si>
  <si>
    <t>8000047 OK DE 
2008</t>
  </si>
  <si>
    <t>INTERVENTORÍA A LAS OBRAS DE MODERNIZACIÓN Y EXPANSIÓN 
DE LA CONCESIÓN DE LA ADMINISTRACIÓN, OPERACIÓN, 
EXPLOTACIÓN COMERCIAL, MANTENIMIENTO, MODERNIZACIÓN Y 
EXPANSIÓN, DEL AEROPUERTO INTERNACIONAL EL DORADO DE LA 
CIUDAD DE BOGOTÁ, DE CONFORMIDAD CON LOS TÉRMINOS DE 
REFERENCIA DEL CONCURSO Y SU PROPUESTA PRESENTADA EL 23 
DE AGOSTO DE 2007</t>
  </si>
  <si>
    <t>INSTITUTO DE 
DESARROLLO 
URBANO - IDU</t>
  </si>
  <si>
    <t>IDU-084-2009</t>
  </si>
  <si>
    <t>INTERVENTORÍA TÉCNICA, ADMINISTRATIVA, FINANCIERA, LEGAL, 
AMBIENTAL Y SOCIAL DEL MANTENIMIENTO CORRECTIVO, 
RUTINARIO Y PREVENTIVO DE LAS TRONCALES EJE AMBIENTAL 
AVENIDA JIMENEZ Y CALLE 13-AMÉRICAS, ENTRE EL PARQUE 
GERMANIA Y EL PORTAL AMERICAS Y LAS TRONCALES NQS ENTRE 
LA CALLE 92 Y EL LIMITE CON SOACHA Y SUBA ENTRE EL 
INTERCAMBIADOR VIAL CALLE 80 Y LA AVENIDA CIUDAD DE CALI, 
EN BOGOTA D.C.”</t>
  </si>
  <si>
    <t xml:space="preserve"> 0291/03</t>
  </si>
  <si>
    <t>INTERVENTORÍA DE LAS OBRAS DE CONSTRUCCIÓN Y 
PAVIMENTACIÓN DEL SECTOR ORRAPIHUASI - K38+500 DE LA 
CARRETERA ALTAMIRA - FLORENCIA RUTA 20 TRAMO 2003 A.</t>
  </si>
  <si>
    <t>IDU-1682-2014</t>
  </si>
  <si>
    <t>INTERVENTORIA TECNICA, ADMINISTRATIVA, FINANCIERA, LEGAL, 
SOCIAL Y SEGURIDAD INDUSTRIAL, SALUD EN EL TRABAJO Y MEDIO 
AMBIENTE DE LAS OBRAS Y ACTIVIDADES PARA LA CONSERVACION 
DE LA MALLA VIAL ARTERIAL TRONCAL Y MALLA VIAL INTERMEDIA 
QUE SOPORTA LAS RUTAS DEL SISTEMA INTEGRADO DE 
TRANSPORTE- SITP- GRUPO 8 TRONCAL NQS (NORTE), CARACAS 
(NORTE, (LOCALIDADES DE TEUSAQUILLO Y BARRIOS UNIDOS),  EN 
BOGOTA D.C.</t>
  </si>
  <si>
    <t>IDU-UEL-4-3-5
090 de 2008</t>
  </si>
  <si>
    <t>INTERVENTORÍA TÉCNICA, ADMINISTRATIVA, FINANCIERA, LEGAL, 
SOCIAL Y AMBIENTAL PARA LA CONSTRUCCIÓN Y/O 
REHABILITACIÓN DE VÍAS EN VARIAS LOCALIDADES DE BOGOTÁ 
D.C. GRUPO 2, LOCALIDADES DE USME, SANTAFÉ Y SAN CRISTÓBAL</t>
  </si>
  <si>
    <t>IDU-1819 2021</t>
  </si>
  <si>
    <t>INTERVENTORÍA INTEGRAL A LA CONSTRUCCIÓN DE LA CARRERA 
14 ENTRE CALLES 80 Y 84 BIS, CALLE 82 ENTRE CARRERAS 13 Y 15 Y 
CALLE 84 BIS ENTRE CARRERA 13 Y 15 Y OBRAS COMPLEMENTARIAS 
DE LA RED PEATONAL ZONA ROSA EN BOGOTÁ D.C.</t>
  </si>
  <si>
    <t>FONDO DE 
DESARROLLO LOCAL 
DE BARRIOS UNIDOS</t>
  </si>
  <si>
    <t>FDLBU-078-2011</t>
  </si>
  <si>
    <t>INTERVENTORÍA TÉCNICA, ADMINISTRATIVA, FINANCIERA Y 
AMBIENTAL AL CONTRATO DE OBRA NO.067 DE 2011, QUE TIENE 
POR OBJETO EL “MANTENIMIENTO, REHABILITACIÓN Y/O 
CONSTRUCCIÓN DE LA MALLA VIAL DE LA LOCALIDAD DE BARRIOS 
UNIDOS</t>
  </si>
  <si>
    <t>106-2013</t>
  </si>
  <si>
    <t>INTERVENTORÍA TÉCNICA, SOCIO-AMBIENTAL, ADMINISTRATIVA, JURÍDICA Y FINANCIERA PARA UN PERIODO DE LA ETAPA DE CONSTRUCCIÓN, OPERACIÓN Y PARA LAS ACTIVIDADES DE LA ETAPA, PRE OPERATIVA Y OPERATIVA DE LAS OBRAS ADICIONALES DE LOS CONTRATOS DE CONCESIÓN OJ-121-97, CORREDOR VIAL DEL CENTRO OCCIDENTE DE CUNDINAMARCA INTEGRADO POR LOS TRAYECTOS LOS ALPES - VILLETA Y CHUGUACAL - CAMBAO, INCLUYENDO LOS ACCESOS A LOS MUNICIPIOS DE GUAYABAL DE SIQUIMA, VIANÍ Y SAN JUAN DE RIOSECO Y DEMÁS OBRAS QUE SE ENCUENTRAN DENTRO DEL CONTRATO ADICIONAL Nº 28, Y CONTRATO DE CONCESIÓN Nº 049/98 CONCESIÓN VIAL TRONCAL DEL TEQUENDAMA CONFORMADA POR EL TRAMO CHUSACÁ - EL COLEGIO - EL TRIUNFO - VIOTÁ - EL PORTILLO.</t>
  </si>
  <si>
    <t>EPM</t>
  </si>
  <si>
    <t>T-102</t>
  </si>
  <si>
    <t>Interventoría de las obras de Infraestructura  del PROYECTO HIDROELÉCTRICO PORCE II 44/13,2 kV</t>
  </si>
  <si>
    <t>2006-CC-20-048</t>
  </si>
  <si>
    <t>Interventoría técnica, administrativa, contable y ambiental del proyecto para el mejoramiento y pavimentación de la Troncal de La Paz, Tramo La Cruzada - Caucasia, Sector Nuevo Oriente – Escarralao. Contrato No. 2006-CC-20-048.</t>
  </si>
  <si>
    <t>FONADE</t>
  </si>
  <si>
    <t>INTERVENTORIA TECNICA,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</si>
  <si>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METRO CALI SA</t>
  </si>
  <si>
    <t>915.104.9.03.2018</t>
  </si>
  <si>
    <t>INTERVENTORIA INTEGRAL A LA CONSTRUCCION DE LA FASE 1 DE LA TERMINAL AGUABLANCA, CONEXIÓN VIAL ASOCIADA Y DEMAS OBRAS COMPLEMENTARIAS DEL SISTEMA INTEGRADO DE TRANSPORTE MASIVO-SITM MIO DE PASAJEROS DE SANTIAGO DE CALI</t>
  </si>
  <si>
    <t>ALCALDIA DE SANTIAGO DE CALI</t>
  </si>
  <si>
    <t>4151.0.26.1.582 DE 2014</t>
  </si>
  <si>
    <t>INTERVENTORIA TECINICA, ADMINISTRATIVA Y FINANCIERA PARA LA CONSTRUCCION DE OBRAS DE INSFRAESTRUCTURA VIAL Y DE SERVICIOS SUPLICOS, ESPACIO PUBLICO, LA GESTION SOCIAL Y AMBIENTAL PARA LA CONSTRUCCION DE LA SOIGUIENTE OBRA IDENTIFICADA ASI: MG-20 INTERSECCION AVENIDA CIUDAD DE CALI CON CARRERA 1RA, QUE FORMA PARTE DEL PLAN MEGAOBRAS APROBADAS MEDIANTE EL ACUERDO 0241 DE 2008</t>
  </si>
  <si>
    <t>DIRRECIÓN DE VIALIDAD MINISTERIO DE OBRAS PUBLICAS GOBIERNO DE CHILE</t>
  </si>
  <si>
    <t>No tiene</t>
  </si>
  <si>
    <t>Consultoría (Urbana e Interurbana) de la Asesoría a la Inspección Fiscal (Interventoría)  de la construcción de la obra " Concesión Ruta 5 Tramo Santiago - Talca y Acceso Sur a Santiago.</t>
  </si>
  <si>
    <t>Asesoría Técnica  a la Inspección Fiscal  (Interventoría) Construcción Nuevo Aeródromo Isla de Chiloé, X Región.</t>
  </si>
  <si>
    <t>104 de 2014</t>
  </si>
  <si>
    <t>INTERVENTORÍA INTEGRAL DE LA CONSTRUCCIÓN DE OBRAS PARA ATENDER SITIOS CRÍTICOS EN LA CARRETERA EL TIGRE – SANTA FE DE ANTIOQUIA,  EN EL DEPARTAMENTO DE ANTIOQUIA</t>
  </si>
  <si>
    <t>247-2014</t>
  </si>
  <si>
    <t>INTERVENTORÍA INTEGRAL PARA LA CONSTRUCCIÓN DEL PUENTE VEHICULAR “GUACHACA” UBICADO EN LA VÍA SANTA MARTA – RIOHACHA – PARAGUACHON, EN EL DEPARTAMENTO DE MAGDALENA</t>
  </si>
  <si>
    <t>Departamento del Magdalena - Gobernación</t>
  </si>
  <si>
    <t>51 de 1993</t>
  </si>
  <si>
    <t>INTERVENTORÍA AL CONTRATO DE CONCESIÓN Nº 044 DE 1993 PARA LAS REHABILITACIÓN, MEJORAMIENTO, CONSERVACIÓN, MANTENIMIENTO Y OPERACIÓN DE LA VÍA BARRANQUILLA - CIÉNAGA, ENTRE LAS ABCISAS K0+000 AL K62+000.</t>
  </si>
  <si>
    <t>Gobernación del Departamento del Magdalena</t>
  </si>
  <si>
    <t>001 de 2007</t>
  </si>
  <si>
    <t>INTERVENTORÍA DE LOS ESTUDIOS Y DISEÑOS DEFINITIVOS Y GESTIÓN PREDIAL DE LA DOBLE CALZADA YÉ DE CIÉNAGA - SANTA MARTA Y DE LA DOBLE CALZADA DE LA VÍA ALTERNA AL PUERTO, SECTOR QUEBRADA DEL DOCTOR - MAMATOCO Y DISEÑO DE LAS OBRAS COMPLEMENTARIAS Y DEL ESPACIO PÚBLICO DEL PLAN VIAL.  INTERVENTORÍA DE LA CONSTRUCCIÓN Y FINANCIACIÓN DE LA SEGUNDA CALZADA ENTRE LA YÉ DE CIÉNAGA Y SANTA MARTA Y REHABILITACIÓN DE LA CALZADA EXISTENTE. CONSTRUCCIÓN Y FINANCIACIÓN DE UNA CALZADA DE LA VÍA ALTERNA AL PUERTO, SECTOR QUEBRADA DEL DOCTOR - MAMATOCO.   INTERVENTORÍA OPERACIÓN, MANTENIMIENTO Y CONSERVACIÓN Y PRESTACIÓN DE SERVICIOS, DE UNA CALZADA DE LA VÍA ALTERNA AL PUERTO, SECTOR QUEBRADA DEL DOCTOR - MAMATOCO Y LA DOBLE CALZADA YÉ DE CIÉNAGA - SANTA MARTA.   INTERVENTORÍA AL MANTENIMIENTO, CONSERVACIÓN Y OPERACIÓN DE LA CARRETERA BARRANQUILLA – CIÉNAGA, ACTUALMENTE ENTREGADA EN CONCESIÓN POR EL DEPARTAMENTO MEDIANTE EL CONTRATO NO. 044-93 A PARTIR DEL 1º DE ENERO DE 2013.  INTERVENTORÍA DE OBRAS COMPLEMENTARIAS O ADICIONALES DENTRO DEL CONTRATO OBJETO DE LA LICITACIÓN DM-020-96 DEL DEPARTAMENTO DEL MAGDALENA.</t>
  </si>
  <si>
    <t>AGENCIA NACIONAL 
DE 
INFRAESTRUCTURA</t>
  </si>
  <si>
    <t>015 de 2015</t>
  </si>
  <si>
    <t>REGULAR LOS TERMINOS Y CONDICIONES BAJO LOS 
CUALES EL INTERVENTOR SE OBLIGA A EJECUTAR PARA 
LA ANI LA INTERVENTORIA INTEGRAL DEL CONTRATO 
DE CONCESION , QUE INCLUYE LAS ACTIVIDADES DE 
INTERVENTORIA.</t>
  </si>
  <si>
    <t>ALCALDIA LOCAL DE 
SUBA</t>
  </si>
  <si>
    <t xml:space="preserve"> 235 DE 2015</t>
  </si>
  <si>
    <t>DESARROLLAR LA INTERVENTORIA TECNICA, 
ADMINSITRATIVA, FINANCIERA, AMBIENTAL, LEGAL Y 
SOCIAL A LAS ACTIVIDADES DE MANTENIMIENTO, 
REHABILITACION, RECONSTRUCCION Y DEMAS 
ACCIONES DE MOVILIDAD DE LA MALLA VIAL Y 
ESPACIO PUBLICO DE LA LOCALIDAD DE SUBA</t>
  </si>
  <si>
    <t>CONSTRUCTORA 
VESPUCIO 
ORIENTE-CVO</t>
  </si>
  <si>
    <t>Sin Número</t>
  </si>
  <si>
    <t xml:space="preserve">El estudio definitivo y la supervisión de la Concesión 
Américo Vespucio Oriente. Tramo Avenida el salto
Principe de Gales. </t>
  </si>
  <si>
    <t xml:space="preserve"> ALCALDIA
MUNICIPAL DE
ASERMANUEVO</t>
  </si>
  <si>
    <t>201858 DE
2018</t>
  </si>
  <si>
    <t>NTERVENTORÍA TÉCNICA, ADMINISTRATIVA, FINANCIERA Y AMBIENTAL PARA LA
CONSTRUCCION DE PAVIMENTO RIGIDO EN LA ZONA URBANA DEL MUNICIPIO DE
ANSERMANUEVO DEPARTAMENTO DEL VALLE DEL CAUCA</t>
  </si>
  <si>
    <t>EMPRESA PROMOTORA DEL DESAROLLO TERRITORIAL -
ENTERRITORIO</t>
  </si>
  <si>
    <t xml:space="preserve"> INTERVENTORÍA A OBRA Y DISEÑOS - ESTUDIOS TÉCNICOS REQUERIDAS POR
FONADE, EN EL DESARROLLO DE SUS PROGRAMAS EN: INFRAESTRUCTURA DE
EDIFICACIONES, INFRAESTRUCTURA VIAL, INFRAESTRUCTURA SANEAMIENTO
BÁSICO Y AGUA POTABLE Y PROYECTOS ESPECIALES</t>
  </si>
  <si>
    <t xml:space="preserve"> FONDO DE
DESARROLLO DE
PROYECTOS DE
CUNDINAMARCA
FONDECUN</t>
  </si>
  <si>
    <t>702 DE
2015</t>
  </si>
  <si>
    <t>INTERVENTORÍA TÉCNICA, JURÍDICA, FINANCIERA Y DE CONTROL PRESUPUESTAL A
PROYECTOS DE INFRAESTRUCTURA Y HABITAT EN EL TERRITORIO NACIONAL
DEPARTAMENTO DE CORDOBA, SUCRE, BOLIVAR Y MAGDALENA</t>
  </si>
  <si>
    <t>INSTITUTO
NACIONAL DE
VIAS</t>
  </si>
  <si>
    <t>858 DE
2012</t>
  </si>
  <si>
    <t>INTERVENTORIA PARA EL MEJORAMIENTO Y MANTENIMIENTO DE LA CARRETERA
SABANETA - COVEÑAS, RUTA 90 EN EL DEPARTAMENTO DE SUCRE.</t>
  </si>
  <si>
    <t xml:space="preserve"> METROCALI</t>
  </si>
  <si>
    <t xml:space="preserve"> 915.104.9.0
3.2019</t>
  </si>
  <si>
    <t>INTERVENTORIA INTEGRAL A LA CONSTRUCCIÓN DE LA TRONCAL ORIENTAL Y
DEMÁS OBRAS COMPLEMENTARIAS DEL SISTEMA INTEGRADO DE TRANSPORTE
MASIVO DE PASAJEROS DE SANTIAGO DE CALI,  GRUPO 1: CORREDOR VIAL DE LA
CALLE 70 (AUTOPISTA SIMÓN BOLÍVAR) ENTRE LA AV. 3 NORTE (TERMINAL DE
CABECERA MENGA) Y CARRERA 28D (TERMINAL INTERMEDIA JULIO RINCÓN), TRAMO
1.</t>
  </si>
  <si>
    <t>INSTITUTO DE
DESARROLLO
URBANO</t>
  </si>
  <si>
    <t>BM-033-200
5</t>
  </si>
  <si>
    <t>INTERVENTORIA TECNICA, ADMINISTRATIVA, FINANCIERA Y AMBIENTAL PARA LA
CULMINACION DE LA TOTALIDAD DE LAS OBRAS DE CONSTRUCCION DE ACCESOS A
BARRIOS Y PAVIMENTOS LOCALES - PROGRAMA DE GESTION COMPARTIDA, 
EJECUTADAS BAJO EL CONTRATO IDU-209-03 BARRIO JERUSALEN EN LA LOCALIDAD
DE CIUDAD BOLIVAR, EN BOGOTA D.C.</t>
  </si>
  <si>
    <t xml:space="preserve"> INSTITUTO DE
DESARROLLO
URBANO</t>
  </si>
  <si>
    <t>IDU-CD-UE
L-3-14-866
99</t>
  </si>
  <si>
    <t>INTERVENTORIA TECNICA, ADMINISTRATIVA Y FINANCIERA A PRECIO GLOBAL FIJO,
PARA EL ESTUDIO, DISEÑO Y CONSTRUCCION DE VIAS EN LAS LOCALIDADES DE
SANTAFE, MARTIRES Y CIUDAD BOLIVAR EN SANTAFE DE BOGOTA</t>
  </si>
  <si>
    <t>BIZKAIKO 
HEGOALDEKO 
AKZESIBILITATEA 
SA (INTERBIAK SA)</t>
  </si>
  <si>
    <t>008/2005</t>
  </si>
  <si>
    <t>D.O. construcción del corredor del Cadagua tramo Arbuio-Sodupe y desdoblamiento Padura-Araguren</t>
  </si>
  <si>
    <t>015/2005</t>
  </si>
  <si>
    <t>Redacción proyecto + AT a la obtención de la DIA, proceso expropiatorio y y D.O. tramos 2A
fase I Variante Sur Metropolitana</t>
  </si>
  <si>
    <t>853--2017</t>
  </si>
  <si>
    <t>Interventoría para terminación del túnel de la línea y segunda Calzada Calarcá- Cajamarca
proyecto cruce de la Cordillera Central</t>
  </si>
  <si>
    <t>1619-2020</t>
  </si>
  <si>
    <t>Interventoría para la urgencia manifiesta para atender la situación de desastre en la
infraestructura vial entre el PR00+0000 y PR20+0000 de la ruta 0101, circunvalación de la Isla
de San Andrés y en la ruta 0301 circunvalación de la Isla de Providencia, departamento
archipiélago de San Andrés, Providencia y Santa Catalina.</t>
  </si>
  <si>
    <t>1912 de 
2020</t>
  </si>
  <si>
    <t>Interventoría para las obras de mejoramiento y mantenimiento, gestión predial, social y ambiental
sostenible de la carretera Duitama Pamplona en los departamentos de Boyacá, Santander y
Norte de Santander, en marco del programa de obra publica "concluir y concluir para la
reactivación de las regiones" Modulo 1</t>
  </si>
  <si>
    <t>Municipio de 
Bucaramanga</t>
  </si>
  <si>
    <t>Interventoría para construcción del parque intercambiador vial neomundo y obras
complementarias en el municipio de Bucaramanga, Santander.</t>
  </si>
  <si>
    <t>PROSPERIDAD SOCIAL - FIP</t>
  </si>
  <si>
    <t>207-2019</t>
  </si>
  <si>
    <t xml:space="preserve">INTERVENTORIAS A LOS PROYECTOS DE INFRAESTRUCTURA SOCIAL Y MEJORAMIENTO DE CONDICIONES DE HABITABILIDAD DERIVADOS DE LOS CONVENIOS SUSCRITOS ENTRE PROSPERIDAD SOCIAL - FIP Y LAS ENTIDADES TERRITORIALES U OTROS OPERADORES, CON EL PROPOSITO DE APORTAR A LA INCLUSIÓN SOCIOECONÓMICA, LA GENERACION DE INGRESOS, LA SUPERACION DE LA POBREZA Y LA CONSOLIDACION DE TERRITORIOS. ZONA 6 </t>
  </si>
  <si>
    <t>AEROCIVIL</t>
  </si>
  <si>
    <t>13000280-OJ DE 2013</t>
  </si>
  <si>
    <t xml:space="preserve">CONTRATAR LA INTERVENTORIA TECNICA Y ADMINISTRATIVA PARA CONSTRUIR LA ESTRUCTURA DE LA PISTA 10-28, INCLUYENDO BERMAS Y EL UMBRAL DEL AEROPUERTO SAN LUIS DE IPIALES - NARIÑO. </t>
  </si>
  <si>
    <t xml:space="preserve">2007-CC-20-371 </t>
  </si>
  <si>
    <t xml:space="preserve">INTERVENTORÍA TÉCNICA, ADMINISTRATIVA, CONTABLE Y AMBIENTAL DE LA CONSTRUCCIÓN DE PASOS PEATONALES A DESNIVEL, OBRAS PARA ESTABILIZACIÓN DE TALUDES, OBRAS PARA LA ADECUACIÓN DE DEPÓSITOS, CANALES, OBRAS DE DRENAJE Y OBRAS PARA ADECUACIÓN DE ACCESOS VIALES EN LA CONEXIÓN VIAL GUILLERMO GAVIRIA CORREA. </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</si>
  <si>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</si>
  <si>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</si>
  <si>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MEGABUS</t>
  </si>
  <si>
    <t>124 DE 2009</t>
  </si>
  <si>
    <t>ASESORIA E INTERVENTORIA TÉCNICA ADMINISTRAlTVA Y FINANCIERA PARA LA CONSTRUCCIÓN DE CORREDORES DEL SISTEMA DE TRANSPORTE MASIVO MEGABÚS. CONSTRUCCIÓN AVENIDA SAN MATEO. INTERSECClóN AVENIDA SAN MATEO  -AVENIDA. DE LAS AMÉRICAS FASE 1, MUNICIPIO DE PEREIRA.
(41 m de ancho de via)</t>
  </si>
  <si>
    <t>IDM</t>
  </si>
  <si>
    <t>123 DE 2019</t>
  </si>
  <si>
    <t>INTERVENTORÍA TÉCNICA, JURÍDICA, FINANCIERA Y AMBIENTAL AL CONTRATO DE. OBRA PARA LA CONSTRUCCIÓN DE LA SOLUCIÓN VIAL QUEBRADA LA VÍBORA - MOLIVENTO FASE 1, DENTRO DEL PLAN DE MOVILIDAD Y CONECTIVIDAD DE DOSQUEBRADAS DE CONFORMIDAD CON EL ACUERDO 035 DE 2016 Y EL PLAN DE DESARROLLO DE DOSQUEBRADAS, COMPROMISO DE TODOS.</t>
  </si>
  <si>
    <t>ALCALDIA 
MUNICIPAL DE 
SOLEDAD</t>
  </si>
  <si>
    <t>001-2007</t>
  </si>
  <si>
    <t>GERENCIA E INTERVENTORIA TECNICA 
ADMINISTRATIVA Y FINANCIERA DEL PROYECTO 
CONSTRUCCION DE LA PLATAFORMA URBANA PARA EL 
SISTEMA INTEGRADO DE TRANSPORTE MASIVO DE 
SOLEDAD ATLANTICO COMPONENTE DEL PLAN DE 
ACCION INMEDIATA DE SOLEDAD</t>
  </si>
  <si>
    <t>EMPRESA 
NACIONAL 
PROMOTORA 
DEL 
DESARROLLO 
TERRITORIAL - 
ENTerritorio</t>
  </si>
  <si>
    <t>REALIZAR LA INTERVENTORÍA A OBRA Y 
DISEÑOS - ESTUDIOS TÉCNICOS REQUERIDAS 
POR FONADE, EN EL DESARROLLO DE SUS 
PROGRAMAS EN: INFRA ESTRUCTURA DE 
EDIFICACIONES, INFRAESTRUCTURA VIAL, 
INFRAESTRUCTURA SANEAMIENTO BÁSICO Y 
AGUA POTABLE Y PROYECTOS ESPECIALES</t>
  </si>
  <si>
    <t>FONDO DE 
DESARROLLO DE 
PROYECTOS DE 
CUNDINAMARC
A – FONDECUN</t>
  </si>
  <si>
    <t>700 de 2015</t>
  </si>
  <si>
    <t>INTERVENTORÍA TÉCNICA, JURÍDICA, 
FINANCIERA Y DE CONTROL PRESUPUESTAL A 
PROYECTOS DE INFRAESTRUCTURA Y HÁBITAT 
EN EL TERRITORIO NACIONAL GRUPO 4.</t>
  </si>
  <si>
    <t>Ministerio de Educacion 
Superior y Ciencias</t>
  </si>
  <si>
    <t>Realizar el diseño y redaccion del proyecto de construccion y la interventortia de las
obras de la urbanizacion de la nueva Universidad de DIYALA en Irak.</t>
  </si>
  <si>
    <t>INSTITUTO NACIONAL DE 
VIAS - INVIAS</t>
  </si>
  <si>
    <t>4099/2013</t>
  </si>
  <si>
    <t>INTERVENTORIA PARA EL MEJORAMIENTO Y MANTENIMIENTO
CARRETERA CEBADAL- CONSACA-SANDONA PASTO RUTA 2501B,
DEPATAMENTO DE NARIÑO</t>
  </si>
  <si>
    <t>EJECUTAR FÁBRICAS No.5 DE INTERVENTORÍA DE OBRA Y DISEÑOS Y
ESTUDIOS TECNICOS, REQUERIDOS POR FONADE, EN EL DESARROLLO
DE SUS PROYECTOS DE INFRAESTRUCTURA</t>
  </si>
  <si>
    <t>INSTITUCION FERIAL 
ALICANTINA</t>
  </si>
  <si>
    <t>IFA AT
2007-0</t>
  </si>
  <si>
    <t>REDACCION DE PROYECTO Y LA DIRECCION DE OBRA DE LAS OBRAS DE LA
URBANIZACION DEL SECTOR TO-4 DEL PLAN GENERAL DE ELCHE ALICANTE</t>
  </si>
  <si>
    <t>Municipio de Medellín</t>
  </si>
  <si>
    <t>4600051459 de 2013</t>
  </si>
  <si>
    <t>Interventoría para la construcción del puente de la calle 93-94 sobre el rio Medellín entre la carrera 66 y la carrera 52  (Puente Madre Laura)</t>
  </si>
  <si>
    <t>4600063041 de 2015</t>
  </si>
  <si>
    <t>Interventoría técnica, administrativa, financiera, ambiental y legal, de las obras y actividades de la construcción de la etapa 1.1 del Proyecto Parques del Rio Medellín en el tramo de la Avenida Regional, comprendido entre la Estación Industriales del Metro y el Puente Horacio Toro (calle 58) y sus obras complementarias</t>
  </si>
  <si>
    <t>1163 - 2020</t>
  </si>
  <si>
    <t>“INTERVENTORÍA PARA LA GESTION Y MANTENIMIENTO VIAL INTEGRAL DE LAS CARRETERAS TRONCAL DE OCCIDENTE Y ALTERNAS A LA TRONCAL, DEPARTAMENTOS DE CAUCA Y VALLE DE CAUCA”</t>
  </si>
  <si>
    <t>‘EJECUTAR FÁBRICAS No.5 DE INTERVENTORÍA DE OBRA Y  DISEÑOS Y ESTUDIOS TECNICOS, REQUERIDOS POR FONADE, EN EL DESARROLLO DE SUS PROYECTOS  DE INFRAESTRUCTURA”</t>
  </si>
  <si>
    <t>174-2007</t>
  </si>
  <si>
    <t>INTERVENTORIA TECNICA, ADMINISTRATIVA, LEGAL, FINANCIERA, AMBIENTAL Y SOCIAL PARA LA EJECUCION DE LA TOTALIDAD DE LAS OBRAS  DE CONSTRUCCION Y DE TODAS LAS ACTIVIDADESNECESARIAS PARA LA ADECUACION  DE LA AC 26 AL SISTEMA DE TRANSMILENIO, EN EL TRAMO 3 COMPRENDIDO ENTRE LA TV 76 Y LA KR 42B Y EN EL TRAMO 4 COMPRENDIDO ENTRE LA KR 42B Y LA KRA 19, GRUPO 4 DE LA LICITACION PUBLICA N° IDU-LP-DG-022-2007, EN BOGOTA D.C.</t>
  </si>
  <si>
    <t xml:space="preserve">Consellería de Vivienda, Obras Públicas y Vertebración del Territorio </t>
  </si>
  <si>
    <t>1371 (10)-31-V</t>
  </si>
  <si>
    <t>ASISTENCIA TÉCNICA PARA EL CONTROL Y VIGILANCIA DE LAS OBRAS DE "CONEXIÓN DEL DISTRIBUIDOR COMARCAL SUR CON LA AUTOVÍA A-7 DE CIRCUNVALACIÓN DE VALENCIA</t>
  </si>
  <si>
    <t>12-V-4710</t>
  </si>
  <si>
    <t>ASISTENCIA TÉCNICA PARA EL CONTROL Y VIGILANCIA DE LAS OBRAS "CONEXIÓN DE LA AUTOVÍA CANALS -ALBAIDA CON AL C-320, PK 0+000 AL 12+560. TRAMO: L'OLLERÍA-BÉLGIDA. PROVINCIA DE VALENCIA</t>
  </si>
  <si>
    <t>EMPRESA 
PROMOTORA DEL 
DESARROLLO 
TERRITORIAL - 
ENTerritorio (antes 
FONADE)</t>
  </si>
  <si>
    <t>INTERVENTORÍA TÉCNICA, ADMINISTRATIVA, FINANCIERA Y AMBIENTAL PARA EL
PROYECTO DE MEJORAMIENTO DE LA VÍA TIBU LA GABARRA, EN EL
DEPARTAMENTO DE NORTE DE SANTANDER Y LOS DEMÁS PROYECTOS
RELACIONADOS EN EL ALCANCE DEL OBJETO</t>
  </si>
  <si>
    <t>FONDECUN</t>
  </si>
  <si>
    <t>447 DE 2016</t>
  </si>
  <si>
    <t>INTERVENTORIA TECNICA, FINANCIERA, ADMINISTRATIVA Y DE CONTROL
PRESUPUESTAL A PROYECTOS DE INFRAESTRUCTURA Y HABITAT EN EL
TERRITORIO NACIONAL</t>
  </si>
  <si>
    <t xml:space="preserve"> 1170-2009</t>
  </si>
  <si>
    <t>NTERVENTORIA TECNICA LEGAL, ADMINISTRATIVA Y FINANCIERA PARA LA RECONSTRUCCION, PAVIMENTACION Y/O REPAVIMENTACION 
DE LAS VIAS INCLUIDAS DENTRO DEL PROGRAMA DE PAVIMENTACION DE INFRAESTRUCTURA VIAL DE INTEGRACION Y DESARROLLO 
REGIONAL DEL PLAN 2500 FACE II EN LOS SIGUIENTES TRAMOS: TRAMO 1 CARAMANTA-VALPARAISO EN LOS TRAMOS DEL K9+800 AL 
K10+130, DEL K12+150 AL K12+260, DEL K13+380 AL K14+900 Y DEL K14+970 AL K16+500 CON UNA LONGITUD DE 3,4 KM; TRAMO 2 VIAS 
ANIMAS-ITSMINA DEL 6+200 AL 9+500 Y DEL K13+5150 AL K15+000 CON UNA LONGITUD DE 5,15 KM; TRAMO 3 VIA BAHIA SOLANO-EL VALLE 
DEL K7+200 AL K10+00 CON UNA LONGITUS DE 2,8 KM; TRAMO 4 VIA ANIMAS-TADO-PLAYA DE ORO-MUMBU DEL K4+000 AL K7+500 CON 
UNA LONGITUS DE 3,50 KM EN LOS DEPARTAMENTOS DE ANTOQUIA Y CHOCO.</t>
  </si>
  <si>
    <t xml:space="preserve"> 1009-1999</t>
  </si>
  <si>
    <t>CONSULTORIA, ASESORIA E INTERVENTORIA TECNICA Y ADMINISTRATIVA PARA LAS OBRAS DE CONSTRUCCION Y PAVIMENTACION DE 
LOS SECTORES K7+188 AL K8+942 Y DEL K10+600 AL K10+950, CONSTRUCCION DEL PUENTE PEDREGALES Y TERMINACION DEL PUENTE LA 
MINA, CONSTRUCCION DE LA RODADURA ASFALTICA ENTRE EL PUENTE ESCONDIDO Y EL K10+600 DE LA VARIANTE LA ROMELIA-EL 
POLLO, DE LA CARRETERA ALTERNA TRONCAL DE OCCIDENTE.</t>
  </si>
  <si>
    <t>560-86</t>
  </si>
  <si>
    <t xml:space="preserve"> INTERVENTORIA DE LAS OBRAS DE RECTIFICACION Y PAVIMENTACION DEL SECTOR SARDINATA-LAS INDIAS DE LA CARRETERA 
SARDINATA-OCAÑA.</t>
  </si>
  <si>
    <t xml:space="preserve"> DERSA</t>
  </si>
  <si>
    <t>SERVICIOS TÉCNICOS DE INGENIERÍA DE APOYO A LA FISCALIZACIÓN Y SUPERVISIÓN DE LAS OBRAS Y SERVICIOS DE CONSTRUCCIÓN DEL 
TRAMO SUR DEL RODOANEL MÁRIO COVAS, ENTRE LA AV. PAPA JOÃO PAULO XXIII EN EL MUNICIPIO DE MAUÁ Y LA VÍA REGIS 
BITTENCOURT, COMPRENDIENDO EL LOTE 2 – DEL PILOTE 31.480 AL 31.825, INCLUYENDO LA INTERSECCIÓN CON LA VÍA ANCHIETA.</t>
  </si>
  <si>
    <t>Servicios técnicos de ingeniería para Apoyo a la Fiscalización, Supervisión y Acompañamiento de las obras y servicios del Programa de 
Desarrollo del Sistema Vial Estratégico Metropolitano de Sao Paulo, comprendiendo la Avenida Jacu Pêssego Sul, entre la Avenida Ragueb Chohfi 
/ Sao Paulo y la Avenida Papa João XXIII (Viaducto Juscelino Kubitschek) / Mauá, comprendiendo el Lote 1.</t>
  </si>
  <si>
    <t>Ministerio de Obras Públicas de Chile</t>
  </si>
  <si>
    <t>-</t>
  </si>
  <si>
    <t>Asesoría a la Inspección Fiscal Concesión Camino Internacional Ruta 60 CH</t>
  </si>
  <si>
    <t>Asesoría a la Inspección Fiscal Construcción Eje Caupolicán, IX Región, Tramo Km 667,36300 a Km 674,61380.</t>
  </si>
  <si>
    <t>Asesoria a la Inspección Fiscal del proyecto Construcción del By Pass Penco, VIII Región.</t>
  </si>
  <si>
    <t xml:space="preserve">Instituto Nacional de Vias </t>
  </si>
  <si>
    <t>No. 853-2017</t>
  </si>
  <si>
    <t>Interventoría Terminación del Túnel de la Línea y Segunda Calzada Calarcá -Cajamarca - Proyecto Cruce de Coordillera Central</t>
  </si>
  <si>
    <t xml:space="preserve"> TRANSMETRO</t>
  </si>
  <si>
    <t>CPI-TM-300
001-08</t>
  </si>
  <si>
    <t xml:space="preserve">Interventoría Técnica, Administrativa, Financiera y
Ambiental para la Construcción de las Obras del
Sistema IntegradodeTransporteMasivo, del Distrito
de Barranquilla y su Área Metropolitana, Sistema
Transmetro, de Acuerdo con los Planos de Intervención 
de cada uno de los Componentes. </t>
  </si>
  <si>
    <t xml:space="preserve"> IDU</t>
  </si>
  <si>
    <t xml:space="preserve"> 173/2007</t>
  </si>
  <si>
    <t>Interventoría Técnica, Administrativa, Legal,
Financiera, Ambiental y social para las obras de
construcciónytodaslasactividadesnecesaríasparala
adecuación de la carrera 10 Avenida Fernando
Mazuera al Sistema Transmilenio en el Tramo 1
comprendidoentrecll31Surycll30ASurylacll31
Surentrecra10ycra5, incluyePatioPortalysusvías
perimetrales,enBogotá,D.C,Grupo1delaLicitación
Pública IDU-LP-DG-022-2007</t>
  </si>
  <si>
    <t>INSTITUTO DE 
DESARROLLO 
URBANO</t>
  </si>
  <si>
    <t>512/2000</t>
  </si>
  <si>
    <t>Interventoría para la terminación de las Obras de
adecuación de la Calle 80 (Autopista Medellín) al
sistemadetroncaldeSantafédeBogotáD.C.,Tramo:
Río Bogotá - Avenida Boyacá.</t>
  </si>
  <si>
    <t>453/99</t>
  </si>
  <si>
    <t>InterventoríaTécnicayAdministrativa,aprecioGlobal
Fijo,delaConstruccióndelaConexiónCalle63,dela
AvenidaCarrera 7 hasta laAvenidaCircunvalar en
Santafé de Bogotá.</t>
  </si>
  <si>
    <t xml:space="preserve"> 396/2003</t>
  </si>
  <si>
    <t>Interventoríade lasobrasdemejoramientodel sector
K2+000ALK13+000 de la carreteraAbejorral-La
Ceja.</t>
  </si>
  <si>
    <t>ALCALDÍA DE 
MEDELLÍN S.O.P.</t>
  </si>
  <si>
    <t>4600051459 
de 2013</t>
  </si>
  <si>
    <t>Interventoríaparalaconstruccióndelpuentedelacalle
93-94sobreel rioMedellínentre la carrera66 y la
carrera 52  (Puente Madre Laura)</t>
  </si>
  <si>
    <t>DEPARTAMENTO 
DEL CESAR</t>
  </si>
  <si>
    <t>CM-SIN-0012-2014</t>
  </si>
  <si>
    <t>INTERVENTORÍA TÉCNICA, 
ADMINISTRATIVA, FINANCIERA Y 
AMBIENTAL PARA LA 
REHABILITACIÓN Y/O 
MEJORAMIENTO DE DIFERENTES 
TRAMOS VIALES EN EL 
DEPARTAMENTO DEL CESAR 
GRUPO1, GRUPO2 Y GRUPО 3</t>
  </si>
  <si>
    <t>IDU-091 de 2008</t>
  </si>
  <si>
    <t>Interventoría técnica, administrativa, 
financiera, legal, social y ambiental 
de las obras y actividades para la 
malla vial arterial, intermedia y local 
de los distritos de conservación en la 
Ciudad de Bogotá, D.C.-Grupo No. 1</t>
  </si>
  <si>
    <t>SISTEMA INTEGRADO DE TRANSPORTE VALLEDUPAR</t>
  </si>
  <si>
    <t>CI-027-2017</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</si>
  <si>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</si>
  <si>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1727 DE 2021</t>
  </si>
  <si>
    <t xml:space="preserve">INTERVENTORIA PARA LA CONSTRUCCIÓN, MEJORAMIENTO Y MANTENIMIENTO EN LA VARIANTE CALARCÁ – CIRCASIA, CORREDOR ARMENIA – CLUB CAMPESTRE – AEROPUERTO Y CORREDOR MALIBÚ – TRES ESQUINAS, EN EL DEPARTAMENTO DEL QUINDÍO </t>
  </si>
  <si>
    <t>SISTEMA DE AUTOPISTAS, AEROPUERTOS, SERVICIOS
CONEXOS Y AUXILIARES DEL ESTADO DE MEXICO</t>
  </si>
  <si>
    <t>SUPERVISIÓN TÉCNICA, ADMINISTRATIVA Y EL CONTROL DE CALIDAD DE LA OBRA CIVIL DE LA SEGUNDA FASE DEL SISTEMA CARRETERO ORIENTE DEL ESTADO DE MEXICO</t>
  </si>
  <si>
    <t xml:space="preserve">ALCALDIA DE SAHAGUN </t>
  </si>
  <si>
    <t>092-2018</t>
  </si>
  <si>
    <t xml:space="preserve">INTERVENTORIA TECNICA, ADMINISTRATIVA, FINANCIERA Y AMBIENTAL AL CONTRATO QUE TIENE COMO OBJETO: MEJORAMIENTO DEL SECTOR LOS AMARILLOS ENTRE LOS MUNICIPIOS DE CIENAGA DE ORO Y SAHAGUN DEL DEPARTAMENTO DE CORDOBA </t>
  </si>
  <si>
    <t>FONDO ADAPTACIÓN</t>
  </si>
  <si>
    <t>48 DE 2015</t>
  </si>
  <si>
    <t>INTERVENTORÍA INTEGRAL PARA LA CONSTRUCCIÓN DE LA VÍA DE ACCESO AL MUNICIPIO DE GRAMALOTE UBICADO EN MIRAFLORES, TRAMOS VIALES MIRAFLORES - PUENTE CUERVO Y MIRAFLORES - VÍA LOURDES, EN EL DEPARTAMENTO DE NORTE DE SANTANDER</t>
  </si>
  <si>
    <t>MINISTERIO DE OBRAS PÚBLICAS Y TRANSPORTE</t>
  </si>
  <si>
    <t>564-84</t>
  </si>
  <si>
    <t>INTERVENTORÍA DE LA CONSTRCCIÓN Y PAVIMENTACIÓN DE LA CARRETERA PALENQUE-FLORIDABLANCA</t>
  </si>
  <si>
    <t>163/96</t>
  </si>
  <si>
    <t>INTERVENTORÍA TÉCNICA Y ADMINISTRATIVA DE LA CONSTRUCCIÓN DE LAS VIAS IBAGUÉ - ROVIRA, EL CARMEN DE APICALA - EL PASO, PARA LOS CONTRATOS DE OBRA No. 088-95 Y 091-95</t>
  </si>
  <si>
    <t>EMPRESA DE DESARROLLO URBANO - EDU</t>
  </si>
  <si>
    <t>414-2007</t>
  </si>
  <si>
    <t>INTERVENTORÍA TÉCNICA, ADMINISTRATIVA, AMBIENTAL Y FINANCIERA PARA LA CONSTRUCCIÓN DE LA DOBLE CALZADA DE LA LOMA DE LOS BALSOS, INCLUIDO EL INTERCAMBIO VIAL EN EL CRUCE CON LA AVENIDA EL POBLADO.</t>
  </si>
  <si>
    <t>INCO</t>
  </si>
  <si>
    <t>SEA-C-BTS-029</t>
  </si>
  <si>
    <t>INTERVENTORÍA, TÉCNICA, FINANCIERA Y OPERATIVA EN LAS ETAPAS DE PRECONSTRUCCIÓN Y CONSTRUCCIÓN DEL CONTRATO DE CONCESIÓN NÚMERO 0377 DE 2002, PROYECTO VIAL BRICEÑO-TUNJA-SOGAMOSO.</t>
  </si>
  <si>
    <t>3057 DE 2006</t>
  </si>
  <si>
    <t>INTERVENTORÍA AL AJUSTE Y COMPLEMENTACIÓN A LOS ESTUDIOS Y DISEÑOS (INCLUYE ESTUDIOS AMBIENTALES Y OBTENCIÓN DE LA LICENCIA AMBIENTAL) Y CONSTRUCCIÓN DE LA DOBLE CALZADA DE LA CARRETERA BUENAVENTURA-LOBOGUERRERO, SECTOR TRIANA PR39+0700 - CISNEROS PR49+000.</t>
  </si>
  <si>
    <t xml:space="preserve">ALCALDIA D E  
SOLEDAD </t>
  </si>
  <si>
    <t xml:space="preserve">GERENCIA A EINTERVENTORIA TECNICA , ADMINISTRATIVA Y
FINANCIERADELPROYECTO"CONSTRUCCIONDELA PLATAFORMA
URBANA PARA EL SISTEMA INTEGRADODE TRANSPORTE MASIVO
EN ELMUNICIPIODE SOLEDAD , ATLANTICO" COMPONENTE DEL
PLAND E ACCION  INMEDIATA  DE  SOLEDAD (P.A.I.S) </t>
  </si>
  <si>
    <t>INSTITUTO 
NACIONAL DE 
VIAS</t>
  </si>
  <si>
    <t>4223 DE 2013</t>
  </si>
  <si>
    <t>INTERVENTORIADELASOBRASDEMEJORAMIENTOYMANTENIMIENTO
DELASCARRETERAIPIALES-GUACHUCAL–ELESPINORUTAS0801Y
1701, DEPARTAMENTO DE NARIÑO</t>
  </si>
  <si>
    <t>4169 DE 2013</t>
  </si>
  <si>
    <t>INTERVENTORÍATECNICA,ADMINISTRATIVA,FINANCIERAYAMBIENTAL
PARAELMEJORAMIENTOYMANTENIMIENTODELAVIAELEMPATE
SANBERNARDO- LACRUZ- HIGUERONESDELDEPARTAMENTODE
NARIÑO</t>
  </si>
  <si>
    <t>Control y vigilancia de las obras: Nuevo puente sobre el Río Miño en Lugo. Tramo: 
Conexión de la N-VI con las carreteras N-543 y LU-612</t>
  </si>
  <si>
    <t>Sociedad Portuaria Terminal de 
Contenedores de Buenaventura 
(TCBuen)</t>
  </si>
  <si>
    <t xml:space="preserve"> Interventoría técnica, administrativa y ambiental para la construcción de un 
Terminal Portuario de Contenedores en el puerto de Buenaventura</t>
  </si>
  <si>
    <t>Asistencia técnica para el control y vigilancia (interventoría) de las obras: 
Acondicionamiento de calzada N-432 de Bajadoz a Granada, p.k 238,1 al 245,2. 
Tramo: Cuesta de Matanzas - Cerro Muriano. Provincia de Córdoba</t>
  </si>
  <si>
    <t>MINISTERIO DE OBRAS 
PUBLICAS Y TRANSPORTE</t>
  </si>
  <si>
    <t xml:space="preserve"> 755 DE 1980</t>
  </si>
  <si>
    <t>INTERVENTORÍA CONSERVACION DE LA INTERVENTORIA DE LAS OBRAS 
DE CONSERVACION DE LOS SECTORES K109+000 Y K2+800 
LOBOGUERRERO DE LAS CARRETERAS BUGA - BUENAVENTURA Y CALI - 
LOBOGERRERO.</t>
  </si>
  <si>
    <t>399 DE 1975
ADICIONALES
08-76; 354-1976;124
77;465-77;13-78</t>
  </si>
  <si>
    <t>INTERVENTORIA PARA LA TERMINACION  DE LA CONSTRUCCION DEL 
SECTOR K0+000 A K18+800 (CON CEROS EN NEIVA) DE LA CARRETERA 
NEIVA - PALERMO.</t>
  </si>
  <si>
    <t>54 DE 2009</t>
  </si>
  <si>
    <t>INTERVENTORÍA TÉCNICA, ADMINISTRATIVA, FINANCIERA, LEGAL, SOCIAL Y AMBIENTAL PARA LA CONSTRUCCIÓN DE LA CALZADA SUR DE LA AVENIDA LA SIRENA (CALLE 153) DESDE LA AVENIDA PASEO DE LOS LIBERTADORES (AUTOPISTA NORTE) HASTA LA AVENIDA BOYACÁ EN BOGOTÁ D.C.</t>
  </si>
  <si>
    <t>445 de 1985</t>
  </si>
  <si>
    <t>INTERVENTORIA DE LAS OBRAS DE CONSTRUCCION Y PAVIMENTACION DEL SECTOR INTERSECCION PUERTO SERVIEZ - PUERTO OLAYA, DE LA CARRETERA PUERTO BOYACA PUERTO OLAYA.</t>
  </si>
  <si>
    <t>NO APLICA</t>
  </si>
  <si>
    <t>DEPARTAMENTO 
DEL ATLÁNTICO</t>
  </si>
  <si>
    <t>0108*2018
*000072</t>
  </si>
  <si>
    <t>INTERVENTORÍA TÉCNICA, ADMINISTRATIVA, FINANCIERA Y AMBIENTALDEL
MEJORAMIENTODELCONECTORVIALDELACIRCUNVALAR–AUTOPISTAAL
AEROPUERTO (CORREDORAMBIENTAL SALAO–PLATANAL), MUNICIPIODE
SOLEDADY ALMEJORAMIENTO INTERCONEXIÓNVIAL DE LA VIRGENCITA,
AUTOPISTA EL AEROPUERTO MUNICIPIO DE SOLEDAD – ATLÁNTICO</t>
  </si>
  <si>
    <t>ALCALDÍA DE 
SOLEDAD</t>
  </si>
  <si>
    <t>2016-00
273</t>
  </si>
  <si>
    <t>INTERVENTORÍATÉCNICA,AMBIENTAL,ADMINISTRATIVAYFINANCIERADELAS
OBRASDE“CONSTRUCCIÓNDEPAVIMENTOENCONCRETORÍGIDOENVÍAS
URBANAS DEL MUNICIPIO DE SOLEDAD, DEPARTAMENTO DEL ATLÁNTICO”</t>
  </si>
  <si>
    <t>1329 DE 2005</t>
  </si>
  <si>
    <t>INTERVENTORÍA MEJORAMIENTO Y MANTENIMIENTO CARRETERA HONDA-RIO ERMITAÑO</t>
  </si>
  <si>
    <t>2005 DE 2005</t>
  </si>
  <si>
    <t>INTERVENTORÍA DE LOS ESTUDIOS Y DISEÑOS, PAVIMENTACIÓN Y/O REPAVIMENTACIÓN DE LAS VÍAS LA MANSA - EL SIETE - EL CARMEN, EN EL DEPARTAMENTO DE CHOCO</t>
  </si>
  <si>
    <t>023 DE 2010</t>
  </si>
  <si>
    <t>INTERVENTORÍA TÉCNICA PARA LAS VÍAS INTERMEDIAS Y LOCALES QUE EJECUTAN URBANIZADORES Y/O TERCEROS EN BOGOTÁ D.C.</t>
  </si>
  <si>
    <t>1833 DE 2013</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</si>
  <si>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</si>
  <si>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1605 DE 2015</t>
  </si>
  <si>
    <t>INTERVENTORÍA PARA EL MEJORAMIENTO, GESTIÓN SOCIAL, PREDIAL Y AMBIENTAL DE LA CARRETERA K15 - TIERRALTA - SAN PEDRO DE URABÁ EN DESARROLLO DEL PROGRAMA "VÍAS PARA LA EQUIDAD" MODULO 2</t>
  </si>
  <si>
    <t>8000047 OK</t>
  </si>
  <si>
    <t>INTERVENTORIA A LAS OBRAS DE MODERNIZACION Y EXPANSION DEL AEROPUERTO EL DORADO</t>
  </si>
  <si>
    <t>DEPARTAMENTO DEL MAGDALENA</t>
  </si>
  <si>
    <t>NO. 381 DE 2004</t>
  </si>
  <si>
    <t>INTERVENTORIA INTEGRAL A OBRAS DE MEJORAMIENTO, OPTIMIZACION Y CONSTRUCCION DE INFRAESTRUCTURA VIAL A CARGO DE LA GOBERNACION DEL MAGDALENA</t>
  </si>
  <si>
    <t>011 DE 1998</t>
  </si>
  <si>
    <t>INTERVENTORÍA INTEGRAL A LA CONCESIÓN DE LAS OBRAS DE MEJORAMIENTO Y OPTIMIZACIÓN DE ALGUNOS TRAMOS VIALES A CARGO DE DEPARTAMENTO DEL MAGDALENA</t>
  </si>
  <si>
    <t>No. 208 de 2004</t>
  </si>
  <si>
    <t>LA INTERVENTORIA A EL ESTUDIO, DISEÑO A NIVEL DE DETALLES Y CONSTRUCCION DE OBRAS DE MEJORAMIENTO Y MANTENIMIENTO DE VIAS DE LA MALLA VIAL DEL DEPARTAMENTO Y DE ALGUNAS VIAS URBANAS EN EL DEPARTAMENTO DE EL MAGDALENA</t>
  </si>
  <si>
    <t xml:space="preserve"> 1095 de 1995</t>
  </si>
  <si>
    <t>INTERVENTORIA TECNICA Y FINANCIERA EN SU ETAPA DE 
CONSTRUCCION  DE LA CONCESIÓN CARRETERAS VILLAVICENCIO
GRANADA, VILLAVICENCIO-PUERTO LOPEZ, Y VILLAVICENCIO-RESTREPO
CUMARAL, EN EL DEPTO DEL META. Long = 178 Km x 50% = 89 Km ( 
DENTRO DEL ALCANCE DEL PRESENTE CONTRATO SE EJECUTÓ LA 
INTERVENTORIA A LA CONSTRUCCION DEL PUENTE VEHICULAR SOBRE 
EL RIO GUATIQUIA, CON L= 420,00 m y DEL PUENTE SOBRE EL RIO 
GUAYURIBA, CON L= 234,58 m.) Incluye conteos de tráfico en las estaciones de 
peaje.</t>
  </si>
  <si>
    <t>Gestor de 
Infraestructuras 
Ferroviarias</t>
  </si>
  <si>
    <t>Consultoría y Asistencia técnica para Redacción del Proyecto 
y Control y Vigilancia de "Nuevo acceso ferroviario de alta 
velocidad de Levante. Madrid - Castilla La Mancha - Comunida 
Valenciana - Región de Murcia. Tramo: Iniesta - Minglanilla"</t>
  </si>
  <si>
    <t>Madrid Calle 30</t>
  </si>
  <si>
    <t>Consultoría y Asistencia Técnica para la inspección, vigilancia 
y trabajos de coordinación en materia de seguridad y salud de 
las obras de soterramiento de la M-30 entre el puente de Segovia y el 
puente de San Isidro</t>
  </si>
  <si>
    <t>Cálculo de Valores de Contratos Ejecutados en el Extranjero</t>
  </si>
  <si>
    <t>No. del Proponente</t>
  </si>
  <si>
    <t>No. del Contrato</t>
  </si>
  <si>
    <t>Valor del Contrato en Pesos</t>
  </si>
  <si>
    <t>Fecha de Terminación del Contrato</t>
  </si>
  <si>
    <t>Valor del Contrato en SMMLV del Año de Terminación del Contrato</t>
  </si>
  <si>
    <t>RESULTADO DE VALORES DE CONTRATOS EN EL EXTRANJERO, APLICANDO EL REDONDEO</t>
  </si>
  <si>
    <t>Cálculo de Valores de Contratos por Proponente</t>
  </si>
  <si>
    <t>No. Proponente</t>
  </si>
  <si>
    <t>No. Contrato</t>
  </si>
  <si>
    <t>Valor en SMMLV por Contrato</t>
  </si>
  <si>
    <t>Valor del Cto en SMMLV</t>
  </si>
  <si>
    <t>INFORME</t>
  </si>
  <si>
    <t>EN AUDIENCIA</t>
  </si>
  <si>
    <t>CUADRO No. 9</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</si>
  <si>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</si>
  <si>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</si>
  <si>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</si>
  <si>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</si>
  <si>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</si>
  <si>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</si>
  <si>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</si>
  <si>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</si>
  <si>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</si>
  <si>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</si>
  <si>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</si>
  <si>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</si>
  <si>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</si>
  <si>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r>
      <t>Media Aritmética(</t>
    </r>
    <r>
      <rPr>
        <b/>
        <vertAlign val="subscript"/>
        <sz val="10"/>
        <rFont val="Arial"/>
        <family val="2"/>
      </rPr>
      <t>A</t>
    </r>
    <r>
      <rPr>
        <b/>
        <sz val="10"/>
        <rFont val="Arial"/>
        <family val="2"/>
      </rPr>
      <t>) = X</t>
    </r>
  </si>
  <si>
    <r>
      <t>Media Aritmética (</t>
    </r>
    <r>
      <rPr>
        <b/>
        <vertAlign val="subscript"/>
        <sz val="10"/>
        <rFont val="Arial"/>
        <family val="2"/>
      </rPr>
      <t>B</t>
    </r>
    <r>
      <rPr>
        <b/>
        <sz val="10"/>
        <rFont val="Arial"/>
        <family val="2"/>
      </rPr>
      <t>) = X</t>
    </r>
  </si>
  <si>
    <t>Mediana= Me</t>
  </si>
  <si>
    <t>Presupuesto Oficial (SMMLV)</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</si>
  <si>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</si>
  <si>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</si>
  <si>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</si>
  <si>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</si>
  <si>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</si>
  <si>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</si>
  <si>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</si>
  <si>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</si>
  <si>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</si>
  <si>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</si>
  <si>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</si>
  <si>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</si>
  <si>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</si>
  <si>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</si>
  <si>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</si>
  <si>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</si>
  <si>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</si>
  <si>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</si>
  <si>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</si>
  <si>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</si>
  <si>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</si>
  <si>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</si>
  <si>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</si>
  <si>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</si>
  <si>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</si>
  <si>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</si>
  <si>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</si>
  <si>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</si>
  <si>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</si>
  <si>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</si>
  <si>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</si>
  <si>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</si>
  <si>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</si>
  <si>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</si>
  <si>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</si>
  <si>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</si>
  <si>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</si>
  <si>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</si>
  <si>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</si>
  <si>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</si>
  <si>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</si>
  <si>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</si>
  <si>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</si>
  <si>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</si>
  <si>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</si>
  <si>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4</t>
  </si>
  <si>
    <t xml:space="preserve"> PONDERACIÓN APOYO A LA INDUSTRIA NACIONAL</t>
  </si>
  <si>
    <t>Propuesta No.</t>
  </si>
  <si>
    <t>CUADRO No. 5</t>
  </si>
  <si>
    <t xml:space="preserve"> PONDERACIÓN POR EQUIPO DE TRABAJO</t>
  </si>
  <si>
    <t>FORMATO No.8</t>
  </si>
  <si>
    <t>FORMATO No.9</t>
  </si>
  <si>
    <t>CUMPLE/NO CUMPLE</t>
  </si>
  <si>
    <t>CUMPLE</t>
  </si>
  <si>
    <t>CUADRO No. 6</t>
  </si>
  <si>
    <t>FORMATO No.10</t>
  </si>
  <si>
    <t>CUMPLE?
SI / NO</t>
  </si>
  <si>
    <t>CUADRO No. 7</t>
  </si>
  <si>
    <t>CONDICION DE MIPYME O EMPRENDIMIENTO Y MUJERES DE EMPRESA</t>
  </si>
  <si>
    <t>CUMPLIMIENTO PARA MIPYME</t>
  </si>
  <si>
    <t>CUMPLIMIENTO PARA EMPRENDIMIENTOS Y EMPRENDIMIENTO</t>
  </si>
  <si>
    <t>CUADRO No. 8</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</si>
  <si>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</si>
  <si>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</si>
  <si>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</si>
  <si>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</si>
  <si>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</si>
  <si>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</si>
  <si>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</si>
  <si>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RESUMEN DE LA PONDERACIÓN A LOS CRITERIOS DE EVALUACIÓN</t>
  </si>
  <si>
    <t>Cuenta</t>
  </si>
  <si>
    <t>PUNTAJES</t>
  </si>
  <si>
    <t>PUNTAJE TOTAL</t>
  </si>
  <si>
    <t>OBSERVACIONES</t>
  </si>
  <si>
    <t>HABILIDAD DEL PROPONENTE</t>
  </si>
  <si>
    <t>EXPERIENCIA GENERAL</t>
  </si>
  <si>
    <t>VINCULACIÓN TRABAJADORES CON DISCAPACIDAD EN PLANTA DE PERSONAL</t>
  </si>
  <si>
    <t>PERIODO</t>
  </si>
  <si>
    <t>SMLM</t>
  </si>
  <si>
    <t>AÑO</t>
  </si>
  <si>
    <t>VALOR SMMLV</t>
  </si>
  <si>
    <t>DISCAPACITADOS</t>
  </si>
  <si>
    <t>FECHA ACTUAL</t>
  </si>
  <si>
    <t>SALARIO ACTUAL</t>
  </si>
  <si>
    <t>ID</t>
  </si>
  <si>
    <t>DEPENDENCIAS</t>
  </si>
  <si>
    <t>VALIDEZ</t>
  </si>
  <si>
    <t>CUMPLIMIENTO</t>
  </si>
  <si>
    <t>APOYONAL</t>
  </si>
  <si>
    <t>EXPGEN</t>
  </si>
  <si>
    <t>SECRETARIA GENERAL TECNICA - SUBDIRECCION RED NACIONAL DE CARRETERAS</t>
  </si>
  <si>
    <t>100% NACIONALES</t>
  </si>
  <si>
    <t>HÁBIL</t>
  </si>
  <si>
    <t>SECRETARIA GENERAL TECNICA - SUBDIRECCION RED TERCIARIA Y FERREA</t>
  </si>
  <si>
    <t>NO CUMPLE</t>
  </si>
  <si>
    <t>NACIONAL Y EXTRANJERO</t>
  </si>
  <si>
    <t>NO HÁBIL</t>
  </si>
  <si>
    <t>DIRECCION GENERAL - OFICINA DE PREVENCION Y ATENCION DE EMERGENCIAS</t>
  </si>
  <si>
    <t>100% EXTRANJEROS</t>
  </si>
  <si>
    <t>SECRETARIA GENERAL TECNICA - SUBDIRECCION DE APOYO TECNICO</t>
  </si>
  <si>
    <t>NO PONDERABLE</t>
  </si>
  <si>
    <t>SECRETARIA GENERAL TECNICA - SUBDIRECCION DE MEDIO AMBIENTE Y GESTION SOCIAL</t>
  </si>
  <si>
    <t>SECRETARIA GENERAL TECNICA - SUBDIRECCION MARITIMA Y FLUVIAL</t>
  </si>
  <si>
    <t>SECRETARIA GENERAL TECNICA - DIRECCIONES TERRITORIALES</t>
  </si>
  <si>
    <t>SECRETARIA GENERAL ADMINISTRATIVA - SUBDIRECCION ADMINISTRATIVA</t>
  </si>
  <si>
    <t>SECRETARIA GENERAL ADMINISTRATIVA - SUBDIRECCION FINANCIERA</t>
  </si>
  <si>
    <t>DIRECCIÓN DE CONTRATACIÓN</t>
  </si>
  <si>
    <t>DIRECCIÓN OPERATIVA - GERENCIA DE GRANDES PROYECTOS</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</si>
  <si>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</si>
  <si>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</si>
  <si>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</si>
  <si>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</si>
  <si>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</si>
  <si>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</si>
  <si>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</si>
  <si>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 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</si>
  <si>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</si>
  <si>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</si>
  <si>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</si>
  <si>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</si>
  <si>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</si>
  <si>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</si>
  <si>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</si>
  <si>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</si>
  <si>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</si>
  <si>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</si>
  <si>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CUADRO No. 14</t>
  </si>
  <si>
    <t>RESUMEN DE HABILIDAD Y PONDERACIÓN DEFINITIVA A LOS CRITERIOS DE EVALUACIÓN</t>
  </si>
  <si>
    <t>DESCUENTO POR MULTAS Y/O SANCIONES</t>
  </si>
  <si>
    <t xml:space="preserve">EQUIPO DE TRABAJO </t>
  </si>
  <si>
    <t>ANOTACION EN  RNOCI
SI=MENOS 1 PUNTO
NO=0 PUNTOS</t>
  </si>
  <si>
    <t>0 ó -1</t>
  </si>
  <si>
    <t>MENOS 2 PUNTOS DEL TOTAL</t>
  </si>
  <si>
    <t>Estado</t>
  </si>
  <si>
    <t>HABILIDAD</t>
  </si>
  <si>
    <t>Valor del Módulo</t>
  </si>
  <si>
    <t>Presupuesto en SMMLV</t>
  </si>
  <si>
    <t>Relación PO</t>
  </si>
  <si>
    <t>Plazo del Módulo</t>
  </si>
  <si>
    <t>PMFO del Módulo</t>
  </si>
  <si>
    <t>3 * Plazo Oficial</t>
  </si>
  <si>
    <t>% Solicitado</t>
  </si>
  <si>
    <t>% Requerido de PMFO</t>
  </si>
  <si>
    <t>Propuestas Presentadas al Módulo</t>
  </si>
  <si>
    <t>HABILIDAD POR PLAZOS</t>
  </si>
  <si>
    <t>HABILIDAD POR PMFT</t>
  </si>
  <si>
    <t>Vprop</t>
  </si>
  <si>
    <t>Contratos Válidos del Proponente</t>
  </si>
  <si>
    <t>Número de Propuestas Hábiles</t>
  </si>
  <si>
    <t>Plazo promedio acreditado por el proponente</t>
  </si>
  <si>
    <t>PFMT promedio acreditado por el proponente</t>
  </si>
  <si>
    <t>Suma Promedios Propuestas Hábiles</t>
  </si>
  <si>
    <t>¿Plazo acreditado es mayor a 3 veces el Plazo Oficial del Módulo?</t>
  </si>
  <si>
    <t>¿La relación PFMT/PMFO es mayor a la Relación PO del Módulo?</t>
  </si>
  <si>
    <t>Relación PFMT / PMFO</t>
  </si>
  <si>
    <t>Valor Pph</t>
  </si>
  <si>
    <t>¿El proponente es Hábil?</t>
  </si>
  <si>
    <t>PONDERACIÓN POR PLAZOS</t>
  </si>
  <si>
    <t>PONDERACIÓN POR PMFT</t>
  </si>
  <si>
    <t>Puntaje Máx Plazo</t>
  </si>
  <si>
    <t>¿Plazo acreditado es igual, mayor o menor a pph?</t>
  </si>
  <si>
    <t>¿PFMT acreditado es igual, mayor o menor a % Requerido de PMFO?</t>
  </si>
  <si>
    <t>Puntaje Max PFM</t>
  </si>
  <si>
    <t>Puntaje por Plazo</t>
  </si>
  <si>
    <t>Puntaje por PFMT</t>
  </si>
  <si>
    <t>TIPO DE ASOCIACIÓN</t>
  </si>
  <si>
    <t>PROFESIONALES REQUERIDOS</t>
  </si>
  <si>
    <t>TIPO D_K</t>
  </si>
  <si>
    <t>TAMAÑOEMP</t>
  </si>
  <si>
    <t>CONDICION 20%</t>
  </si>
  <si>
    <t>EXP.ESPEC.PROF</t>
  </si>
  <si>
    <t>LUGAR DE EJECUCIÓN</t>
  </si>
  <si>
    <t>CONDICIÓN AC</t>
  </si>
  <si>
    <t>CONDICIÓN 50% PO</t>
  </si>
  <si>
    <t>TIPO DE VÍA</t>
  </si>
  <si>
    <t>TIPOPAVIMENTO</t>
  </si>
  <si>
    <t>PORCE</t>
  </si>
  <si>
    <t>SUBSANACION</t>
  </si>
  <si>
    <t>ESTRUCTURA</t>
  </si>
  <si>
    <t>CUMQUIPO</t>
  </si>
  <si>
    <t>FSOSTENIBILIDAD</t>
  </si>
  <si>
    <t>COMBINADA</t>
  </si>
  <si>
    <t>COMPONENTE</t>
  </si>
  <si>
    <t>CONSORCIO O UNION TEMPORAL CON APORTE DE TODOS LOS INTEGRANTES</t>
  </si>
  <si>
    <t>DIRECTOR DE INTERVENTORÍA</t>
  </si>
  <si>
    <t>COMO CONSTRUCTOR</t>
  </si>
  <si>
    <t>PENDIENTE</t>
  </si>
  <si>
    <t>MICRO EMPRESA</t>
  </si>
  <si>
    <t>3 AÑOS</t>
  </si>
  <si>
    <t>COLOMBIA</t>
  </si>
  <si>
    <t>PRIMARIA</t>
  </si>
  <si>
    <t>ASFALTICO</t>
  </si>
  <si>
    <t>SE REQUIRIO Y SUBSANO</t>
  </si>
  <si>
    <t>CONCRETO HIDRAULICO</t>
  </si>
  <si>
    <t>SOCIAL</t>
  </si>
  <si>
    <t>SECRETARIA GENERAL - SUBDIRECCIÓN ADMINISTRATIVA</t>
  </si>
  <si>
    <t>CONSORCIO O UNION TEMPORAL CON APORTE DE INTEGRANTE LIDER</t>
  </si>
  <si>
    <t>INGENIERO RESIDENTE</t>
  </si>
  <si>
    <t>COMO CONSULTOR</t>
  </si>
  <si>
    <t>PEQUEÑA EMPRESA</t>
  </si>
  <si>
    <t>MAYOR A TRES AÑOS Y MENOR O IGUAL A CUATRO AÑOS</t>
  </si>
  <si>
    <t>EXTRANJERO</t>
  </si>
  <si>
    <t>SECUNDARIA</t>
  </si>
  <si>
    <t>HIDRAULICO</t>
  </si>
  <si>
    <t>SE REQUIRIO Y NO SUBSANO</t>
  </si>
  <si>
    <t>METALICA</t>
  </si>
  <si>
    <t>NO CUMPLE-1</t>
  </si>
  <si>
    <t>AMBIENTAL</t>
  </si>
  <si>
    <t>SECRETARIA GENERAL - SUBDIRECCIÓN FINANCIERA</t>
  </si>
  <si>
    <t>INTERESADO PERSONA NATURAL O JURIDICA</t>
  </si>
  <si>
    <t>ESPECIALISTA EN GEOTÉCNIA Y/O PAVIMENTOS</t>
  </si>
  <si>
    <t>COMO PROVEDOR</t>
  </si>
  <si>
    <t>MEDIANA EMPRESA</t>
  </si>
  <si>
    <t>VERIFICAR</t>
  </si>
  <si>
    <t>MAYOR A CUATRO AÑOS</t>
  </si>
  <si>
    <t>SI.</t>
  </si>
  <si>
    <t>TERCIARIA</t>
  </si>
  <si>
    <t>ARTICULADO</t>
  </si>
  <si>
    <t>MIXTA(CONCRETO Y METALICA)</t>
  </si>
  <si>
    <t>NO CUMPLE-2</t>
  </si>
  <si>
    <t>SI-PAL</t>
  </si>
  <si>
    <t>PREDIAL</t>
  </si>
  <si>
    <t>DIRECCIÓN OPERATIVA - DIRECCIONES TERRITORIALES</t>
  </si>
  <si>
    <t>ESPECIALISTA EN HIDROLOGÍA</t>
  </si>
  <si>
    <t>URBANA</t>
  </si>
  <si>
    <t>OTRO</t>
  </si>
  <si>
    <t>SI-SEC</t>
  </si>
  <si>
    <t>AMB-PRED-SOCIAL</t>
  </si>
  <si>
    <t xml:space="preserve">ESPECIALISTA EN VIAS </t>
  </si>
  <si>
    <t>PISTA DE AEROPUERTO</t>
  </si>
  <si>
    <t>SI-ADIC</t>
  </si>
  <si>
    <t>DIRECCIÓN OPERATIVA - GRUPO PLAN 2500</t>
  </si>
  <si>
    <t>ESPECIALISTA EN AMBIENTAL</t>
  </si>
  <si>
    <t>SI-PAL-SEC</t>
  </si>
  <si>
    <t>DIRECCIÓN TÉCNICA - SUBDIRECCIÓN DE ESTUDIOS DE INNOVACIÓN</t>
  </si>
  <si>
    <t>INGENIERO AUXILIAR</t>
  </si>
  <si>
    <t>SI-PAL-ADIC</t>
  </si>
  <si>
    <t>DIRECCIÓN TÉCNICA - SUBDIRECCIÓN DE MEDIO AMBIENTE Y GESTIÓN SOCIAL</t>
  </si>
  <si>
    <t>PROFESIONAL DE ASEGURAMIENTO O GESTIÓN DE LA CALIDAD</t>
  </si>
  <si>
    <t>SI-SEC-ADIC</t>
  </si>
  <si>
    <t>DIRECCIÓN TÉCNICA - SUBDIRECCIÓN DE PREVENCIÓN Y ATENCIÓN DE EMERGENCIAS</t>
  </si>
  <si>
    <t>AUDITOR INTERNO DE CALIDAD</t>
  </si>
  <si>
    <t>.SI-SUBSANA</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</si>
  <si>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</si>
  <si>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</si>
  <si>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</si>
  <si>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</si>
  <si>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</si>
  <si>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</si>
  <si>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SUBDIRECCION DE SOSTENIBILIDAD</t>
  </si>
  <si>
    <t xml:space="preserve">SUBDIRECCION DE ESTRUCTURACION DE PROYECTOS </t>
  </si>
  <si>
    <t>DIRECCION TECNICA Y DE ESTRUCTURACION</t>
  </si>
  <si>
    <t xml:space="preserve">DIRECCION DE EJECUCION Y OPERACIÓN </t>
  </si>
  <si>
    <t>SUBDIRECCION  DE REGLAMENTACION TECNICA  E INNOVACION</t>
  </si>
  <si>
    <t>SUBDIRECCION DE GESTION DEL RIESGO</t>
  </si>
  <si>
    <t>SUBDIRECCION DE GESTION CONTRACTUAL Y PROCESOS ADMINISTRATIVOS</t>
  </si>
  <si>
    <t>SUBDIRECCION DE DEFENSA JURIDICA</t>
  </si>
  <si>
    <t>TRM PUBLICADA DEL SEGUNDO DIA HABIL DESPUES DEL TRASLADO</t>
  </si>
  <si>
    <t>OBJETO: “INTERVENTORÍA INTEGRAL PARA EL MEJORAMIENTO Y MANTENIMIENTO DE LA VÍA AYAPEL - SAN MARCOS EN LOS DEPARTAMENTOS DE CÓRDOBA Y SUCRE EN EL MARCO DEL PROGRAMA “VÍAS PARA LA PAZ””</t>
  </si>
  <si>
    <t/>
  </si>
  <si>
    <t>Impar</t>
  </si>
  <si>
    <t>Valor de la Mediana</t>
  </si>
  <si>
    <t>MÍNIMO</t>
  </si>
  <si>
    <t>B1</t>
  </si>
  <si>
    <t>C1</t>
  </si>
  <si>
    <t>D1</t>
  </si>
  <si>
    <t>E1</t>
  </si>
  <si>
    <t>F1</t>
  </si>
  <si>
    <t>G1</t>
  </si>
  <si>
    <t>H1</t>
  </si>
  <si>
    <t>I1</t>
  </si>
  <si>
    <t>J1</t>
  </si>
  <si>
    <t>Z1</t>
  </si>
  <si>
    <t>K1</t>
  </si>
  <si>
    <t>L1</t>
  </si>
  <si>
    <t>M1</t>
  </si>
  <si>
    <t>N1</t>
  </si>
  <si>
    <t>CUMPLE=MIPYME Y EMPRENDIMIENTO</t>
  </si>
  <si>
    <t>O1</t>
  </si>
  <si>
    <t>CUMPLE=MIPYME</t>
  </si>
  <si>
    <t>P1</t>
  </si>
  <si>
    <t>Q1</t>
  </si>
  <si>
    <t>R1</t>
  </si>
  <si>
    <t>S1</t>
  </si>
  <si>
    <t>T1</t>
  </si>
  <si>
    <t>A2</t>
  </si>
  <si>
    <t>B2</t>
  </si>
  <si>
    <t>C2</t>
  </si>
  <si>
    <t>D2</t>
  </si>
  <si>
    <t>E2</t>
  </si>
  <si>
    <t>F2</t>
  </si>
  <si>
    <t>G2</t>
  </si>
  <si>
    <t>H2</t>
  </si>
  <si>
    <t>I2</t>
  </si>
  <si>
    <t>J2</t>
  </si>
  <si>
    <t>Z2</t>
  </si>
  <si>
    <t>K2</t>
  </si>
  <si>
    <t>L2</t>
  </si>
  <si>
    <t>M2</t>
  </si>
  <si>
    <t>N2</t>
  </si>
  <si>
    <t>O2</t>
  </si>
  <si>
    <t>NO APORTA</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</si>
  <si>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</si>
  <si>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</si>
  <si>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</si>
  <si>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</si>
  <si>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</si>
  <si>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</si>
  <si>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</si>
  <si>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</si>
  <si>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</si>
  <si>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</si>
  <si>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</si>
  <si>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</si>
  <si>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</si>
  <si>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</si>
  <si>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</si>
  <si>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</si>
  <si>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</si>
  <si>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</si>
  <si>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</si>
  <si>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</si>
  <si>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</si>
  <si>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</si>
  <si>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</si>
  <si>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</si>
  <si>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</si>
  <si>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</si>
  <si>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</si>
  <si>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</si>
  <si>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</si>
  <si>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</si>
  <si>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</si>
  <si>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</si>
  <si>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</si>
  <si>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</si>
  <si>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</si>
  <si>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</si>
  <si>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</si>
  <si>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</si>
  <si>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</si>
  <si>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</si>
  <si>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</si>
  <si>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</si>
  <si>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</si>
  <si>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</si>
  <si>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</si>
  <si>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</si>
  <si>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</si>
  <si>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</si>
  <si>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</si>
  <si>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</si>
  <si>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</si>
  <si>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</si>
  <si>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</si>
  <si>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</si>
  <si>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</si>
  <si>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</si>
  <si>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</si>
  <si>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</si>
  <si>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</si>
  <si>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</si>
  <si>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</si>
  <si>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</si>
  <si>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</si>
  <si>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</si>
  <si>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</si>
  <si>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</si>
  <si>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</si>
  <si>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</si>
  <si>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</si>
  <si>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</si>
  <si>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</si>
  <si>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</si>
  <si>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</si>
  <si>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</si>
  <si>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</si>
  <si>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</si>
  <si>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</si>
  <si>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</si>
  <si>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</si>
  <si>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</si>
  <si>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</si>
  <si>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</si>
  <si>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</si>
  <si>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</si>
  <si>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</si>
  <si>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</si>
  <si>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</si>
  <si>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</si>
  <si>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</si>
  <si>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</si>
  <si>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</si>
  <si>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</si>
  <si>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</si>
  <si>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</si>
  <si>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</si>
  <si>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</si>
  <si>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</si>
  <si>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</si>
  <si>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</si>
  <si>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</si>
  <si>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</si>
  <si>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</si>
  <si>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</si>
  <si>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</si>
  <si>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</si>
  <si>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</si>
  <si>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</si>
  <si>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</si>
  <si>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</si>
  <si>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</si>
  <si>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</si>
  <si>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</si>
  <si>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</si>
  <si>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</si>
  <si>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</si>
  <si>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</si>
  <si>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</si>
  <si>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</si>
  <si>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</si>
  <si>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</si>
  <si>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</si>
  <si>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</si>
  <si>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</si>
  <si>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</si>
  <si>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</si>
  <si>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</si>
  <si>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</si>
  <si>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</si>
  <si>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</si>
  <si>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</si>
  <si>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</si>
  <si>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</si>
  <si>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</si>
  <si>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</si>
  <si>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</si>
  <si>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</si>
  <si>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</si>
  <si>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</si>
  <si>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</si>
  <si>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</si>
  <si>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</si>
  <si>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</si>
  <si>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</si>
  <si>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</si>
  <si>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</si>
  <si>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</si>
  <si>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</si>
  <si>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</si>
  <si>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</si>
  <si>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</si>
  <si>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</si>
  <si>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</si>
  <si>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</si>
  <si>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</si>
  <si>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</si>
  <si>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</si>
  <si>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</si>
  <si>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</si>
  <si>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</si>
  <si>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</si>
  <si>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</si>
  <si>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</si>
  <si>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</si>
  <si>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</si>
  <si>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</si>
  <si>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</si>
  <si>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</si>
  <si>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</si>
  <si>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</si>
  <si>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</si>
  <si>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</si>
  <si>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</si>
  <si>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</si>
  <si>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</si>
  <si>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</si>
  <si>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</si>
  <si>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</si>
  <si>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</si>
  <si>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</si>
  <si>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</si>
  <si>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</si>
  <si>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</si>
  <si>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</si>
  <si>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</si>
  <si>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</si>
  <si>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</si>
  <si>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</si>
  <si>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</si>
  <si>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</si>
  <si>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</si>
  <si>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</si>
  <si>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</si>
  <si>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</si>
  <si>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</si>
  <si>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</si>
  <si>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</si>
  <si>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</si>
  <si>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</si>
  <si>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</si>
  <si>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</si>
  <si>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</si>
  <si>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</si>
  <si>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</si>
  <si>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</si>
  <si>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</si>
  <si>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</si>
  <si>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</si>
  <si>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</si>
  <si>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</si>
  <si>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</si>
  <si>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</si>
  <si>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</si>
  <si>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</si>
  <si>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</si>
  <si>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</si>
  <si>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</si>
  <si>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</si>
  <si>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</si>
  <si>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</si>
  <si>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</si>
  <si>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</si>
  <si>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</si>
  <si>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</si>
  <si>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</si>
  <si>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</si>
  <si>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</si>
  <si>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</si>
  <si>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</si>
  <si>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</si>
  <si>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</si>
  <si>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CUMPLE=EMPRENDIMIENTO</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</si>
  <si>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</si>
  <si>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</si>
  <si>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</si>
  <si>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</si>
  <si>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</si>
  <si>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</si>
  <si>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</si>
  <si>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</si>
  <si>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</si>
  <si>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</si>
  <si>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</si>
  <si>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</si>
  <si>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</si>
  <si>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</si>
  <si>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</si>
  <si>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</si>
  <si>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</si>
  <si>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</si>
  <si>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</si>
  <si>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</si>
  <si>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</si>
  <si>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</si>
  <si>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</si>
  <si>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</si>
  <si>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</si>
  <si>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</si>
  <si>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</si>
  <si>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</si>
  <si>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</si>
  <si>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</si>
  <si>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</si>
  <si>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</si>
  <si>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</si>
  <si>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</si>
  <si>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</si>
  <si>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</si>
  <si>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</si>
  <si>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</si>
  <si>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</si>
  <si>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</si>
  <si>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</si>
  <si>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</si>
  <si>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</si>
  <si>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</si>
  <si>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</si>
  <si>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</si>
  <si>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</si>
  <si>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</si>
  <si>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</si>
  <si>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</si>
  <si>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</si>
  <si>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</si>
  <si>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</si>
  <si>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</si>
  <si>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</si>
  <si>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</si>
  <si>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</si>
  <si>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</si>
  <si>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</si>
  <si>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</si>
  <si>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</si>
  <si>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</si>
  <si>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</si>
  <si>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</si>
  <si>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</si>
  <si>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</si>
  <si>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</si>
  <si>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</si>
  <si>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</si>
  <si>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</si>
  <si>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</si>
  <si>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</si>
  <si>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</si>
  <si>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</si>
  <si>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</si>
  <si>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</si>
  <si>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</si>
  <si>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</si>
  <si>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</si>
  <si>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</si>
  <si>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</si>
  <si>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</si>
  <si>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</si>
  <si>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</si>
  <si>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</si>
  <si>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</si>
  <si>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</si>
  <si>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</si>
  <si>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</si>
  <si>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</si>
  <si>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</si>
  <si>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</si>
  <si>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</si>
  <si>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</si>
  <si>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</si>
  <si>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</si>
  <si>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</si>
  <si>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</si>
  <si>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</si>
  <si>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</si>
  <si>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</si>
  <si>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</si>
  <si>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</si>
  <si>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</si>
  <si>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</si>
  <si>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</si>
  <si>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</si>
  <si>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</si>
  <si>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</si>
  <si>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</si>
  <si>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</si>
  <si>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</si>
  <si>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</si>
  <si>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</si>
  <si>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</si>
  <si>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</si>
  <si>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</si>
  <si>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</si>
  <si>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</si>
  <si>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</si>
  <si>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</si>
  <si>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</si>
  <si>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</si>
  <si>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</si>
  <si>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</si>
  <si>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</si>
  <si>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</si>
  <si>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</si>
  <si>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</si>
  <si>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</si>
  <si>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</si>
  <si>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</si>
  <si>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</si>
  <si>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</si>
  <si>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</si>
  <si>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</si>
  <si>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</si>
  <si>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</si>
  <si>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</si>
  <si>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</si>
  <si>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</si>
  <si>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</si>
  <si>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</si>
  <si>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</si>
  <si>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</si>
  <si>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</si>
  <si>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</si>
  <si>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</si>
  <si>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</si>
  <si>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</si>
  <si>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</si>
  <si>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</si>
  <si>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</si>
  <si>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</si>
  <si>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</si>
  <si>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</si>
  <si>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</si>
  <si>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</si>
  <si>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</si>
  <si>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</si>
  <si>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</si>
  <si>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</si>
  <si>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</si>
  <si>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</si>
  <si>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</si>
  <si>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</si>
  <si>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</si>
  <si>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</si>
  <si>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</si>
  <si>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</si>
  <si>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</si>
  <si>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</si>
  <si>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</si>
  <si>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</si>
  <si>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</si>
  <si>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</si>
  <si>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</si>
  <si>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</si>
  <si>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</si>
  <si>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</si>
  <si>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</si>
  <si>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</si>
  <si>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</si>
  <si>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</si>
  <si>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</si>
  <si>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</si>
  <si>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</si>
  <si>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</si>
  <si>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</si>
  <si>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</si>
  <si>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</si>
  <si>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</si>
  <si>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</si>
  <si>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</si>
  <si>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</si>
  <si>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</si>
  <si>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</si>
  <si>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</si>
  <si>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</si>
  <si>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</si>
  <si>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</si>
  <si>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</si>
  <si>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</si>
  <si>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</si>
  <si>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</si>
  <si>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</si>
  <si>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</si>
  <si>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</si>
  <si>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</si>
  <si>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</si>
  <si>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</si>
  <si>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</si>
  <si>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</si>
  <si>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</si>
  <si>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</si>
  <si>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</si>
  <si>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</si>
  <si>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</si>
  <si>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</si>
  <si>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</si>
  <si>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</si>
  <si>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</si>
  <si>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</si>
  <si>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</si>
  <si>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</si>
  <si>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</si>
  <si>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</si>
  <si>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</si>
  <si>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</si>
  <si>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</si>
  <si>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</si>
  <si>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</si>
  <si>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</si>
  <si>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</si>
  <si>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</si>
  <si>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</si>
  <si>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</si>
  <si>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</si>
  <si>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</si>
  <si>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</si>
  <si>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</si>
  <si>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</si>
  <si>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</si>
  <si>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</si>
  <si>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</si>
  <si>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</si>
  <si>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</si>
  <si>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</si>
  <si>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</si>
  <si>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</si>
  <si>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</si>
  <si>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</si>
  <si>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</si>
  <si>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</si>
  <si>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</si>
  <si>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</si>
  <si>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</si>
  <si>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</si>
  <si>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</si>
  <si>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</si>
  <si>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</si>
  <si>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</si>
  <si>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</si>
  <si>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</si>
  <si>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</si>
  <si>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</si>
  <si>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</si>
  <si>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</si>
  <si>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</si>
  <si>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</si>
  <si>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</si>
  <si>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</si>
  <si>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</si>
  <si>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</si>
  <si>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</si>
  <si>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</si>
  <si>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</si>
  <si>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</si>
  <si>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</si>
  <si>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</si>
  <si>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</si>
  <si>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</si>
  <si>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</si>
  <si>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</si>
  <si>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</si>
  <si>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</si>
  <si>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</si>
  <si>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</si>
  <si>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</si>
  <si>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</si>
  <si>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</si>
  <si>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</si>
  <si>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</si>
  <si>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</si>
  <si>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</si>
  <si>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</si>
  <si>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</si>
  <si>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</si>
  <si>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</si>
  <si>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</si>
  <si>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</si>
  <si>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</si>
  <si>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</si>
  <si>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</si>
  <si>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</si>
  <si>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</si>
  <si>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</si>
  <si>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</si>
  <si>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</si>
  <si>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</si>
  <si>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</si>
  <si>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</si>
  <si>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</si>
  <si>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</si>
  <si>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</si>
  <si>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</si>
  <si>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</si>
  <si>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</si>
  <si>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</si>
  <si>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</si>
  <si>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</si>
  <si>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</si>
  <si>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</si>
  <si>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</si>
  <si>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</si>
  <si>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</si>
  <si>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</si>
  <si>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</si>
  <si>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</si>
  <si>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</si>
  <si>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</si>
  <si>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</si>
  <si>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</si>
  <si>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</si>
  <si>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</si>
  <si>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</si>
  <si>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</si>
  <si>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</si>
  <si>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</si>
  <si>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</si>
  <si>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</si>
  <si>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</si>
  <si>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</si>
  <si>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</si>
  <si>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</si>
  <si>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</si>
  <si>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</si>
  <si>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</si>
  <si>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</si>
  <si>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</si>
  <si>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</si>
  <si>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</si>
  <si>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</si>
  <si>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</si>
  <si>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</si>
  <si>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</si>
  <si>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</si>
  <si>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</si>
  <si>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</si>
  <si>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</si>
  <si>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</si>
  <si>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</si>
  <si>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</si>
  <si>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</si>
  <si>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</si>
  <si>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</si>
  <si>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</si>
  <si>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</si>
  <si>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</si>
  <si>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</si>
  <si>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</si>
  <si>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</si>
  <si>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</si>
  <si>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</si>
  <si>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</si>
  <si>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</si>
  <si>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</si>
  <si>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</si>
  <si>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</si>
  <si>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</si>
  <si>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</si>
  <si>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</si>
  <si>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</si>
  <si>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</si>
  <si>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</si>
  <si>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</si>
  <si>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</si>
  <si>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</si>
  <si>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</si>
  <si>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</si>
  <si>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</si>
  <si>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</si>
  <si>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</si>
  <si>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</si>
  <si>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</si>
  <si>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</si>
  <si>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</si>
  <si>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</si>
  <si>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</si>
  <si>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</si>
  <si>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</si>
  <si>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</si>
  <si>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</si>
  <si>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</si>
  <si>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</si>
  <si>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</si>
  <si>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</si>
  <si>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</si>
  <si>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</si>
  <si>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</si>
  <si>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</si>
  <si>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</si>
  <si>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</si>
  <si>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</si>
  <si>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</si>
  <si>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</si>
  <si>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</si>
  <si>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</si>
  <si>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</si>
  <si>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</si>
  <si>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</si>
  <si>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</si>
  <si>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</si>
  <si>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</si>
  <si>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</si>
  <si>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</si>
  <si>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</si>
  <si>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</si>
  <si>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</si>
  <si>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</si>
  <si>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</si>
  <si>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</si>
  <si>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</si>
  <si>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</si>
  <si>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</si>
  <si>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</si>
  <si>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</si>
  <si>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</si>
  <si>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</si>
  <si>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</si>
  <si>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</si>
  <si>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</si>
  <si>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</si>
  <si>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</si>
  <si>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</si>
  <si>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</si>
  <si>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</si>
  <si>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</si>
  <si>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</si>
  <si>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</si>
  <si>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</si>
  <si>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</si>
  <si>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</si>
  <si>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</si>
  <si>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</si>
  <si>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</si>
  <si>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</si>
  <si>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</si>
  <si>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</si>
  <si>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</si>
  <si>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</si>
  <si>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</si>
  <si>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</si>
  <si>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EXP = 0 y PART &gt; 10%</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</si>
  <si>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</si>
  <si>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</si>
  <si>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</si>
  <si>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</si>
  <si>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</si>
  <si>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</si>
  <si>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</si>
  <si>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</si>
  <si>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</si>
  <si>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</si>
  <si>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</si>
  <si>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</si>
  <si>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</si>
  <si>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</si>
  <si>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</si>
  <si>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</si>
  <si>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</si>
  <si>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</si>
  <si>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</si>
  <si>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</si>
  <si>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</si>
  <si>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</si>
  <si>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</si>
  <si>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</si>
  <si>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</si>
  <si>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</si>
  <si>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</si>
  <si>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</si>
  <si>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</si>
  <si>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</si>
  <si>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</si>
  <si>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</si>
  <si>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</si>
  <si>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</si>
  <si>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</si>
  <si>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</si>
  <si>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</si>
  <si>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</si>
  <si>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</si>
  <si>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</si>
  <si>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</si>
  <si>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</si>
  <si>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</si>
  <si>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</si>
  <si>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</si>
  <si>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</si>
  <si>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</si>
  <si>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</si>
  <si>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</si>
  <si>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</si>
  <si>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</si>
  <si>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</si>
  <si>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</si>
  <si>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</si>
  <si>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</si>
  <si>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</si>
  <si>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</si>
  <si>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</si>
  <si>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</si>
  <si>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</si>
  <si>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</si>
  <si>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</si>
  <si>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</si>
  <si>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</si>
  <si>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</si>
  <si>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</si>
  <si>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</si>
  <si>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</si>
  <si>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</si>
  <si>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</si>
  <si>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</si>
  <si>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</si>
  <si>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</si>
  <si>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</si>
  <si>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</si>
  <si>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</si>
  <si>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</si>
  <si>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</si>
  <si>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</si>
  <si>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</si>
  <si>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</si>
  <si>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</si>
  <si>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</si>
  <si>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</si>
  <si>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</si>
  <si>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</si>
  <si>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</si>
  <si>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</si>
  <si>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</si>
  <si>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</si>
  <si>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</si>
  <si>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</si>
  <si>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</si>
  <si>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</si>
  <si>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</si>
  <si>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</si>
  <si>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</si>
  <si>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</si>
  <si>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</si>
  <si>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</si>
  <si>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</si>
  <si>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</si>
  <si>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</si>
  <si>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</si>
  <si>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</si>
  <si>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</si>
  <si>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</si>
  <si>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</si>
  <si>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</si>
  <si>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</si>
  <si>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</si>
  <si>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</si>
  <si>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</si>
  <si>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</si>
  <si>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</si>
  <si>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</si>
  <si>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</si>
  <si>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</si>
  <si>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</si>
  <si>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</si>
  <si>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</si>
  <si>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</si>
  <si>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</si>
  <si>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</si>
  <si>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</si>
  <si>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</si>
  <si>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</si>
  <si>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</si>
  <si>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</si>
  <si>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</si>
  <si>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</si>
  <si>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</si>
  <si>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</si>
  <si>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</si>
  <si>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</si>
  <si>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</si>
  <si>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</si>
  <si>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</si>
  <si>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</si>
  <si>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</si>
  <si>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</si>
  <si>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</si>
  <si>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</si>
  <si>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</si>
  <si>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</si>
  <si>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</si>
  <si>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</si>
  <si>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</si>
  <si>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</si>
  <si>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</si>
  <si>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</si>
  <si>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</si>
  <si>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</si>
  <si>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</si>
  <si>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</si>
  <si>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</si>
  <si>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</si>
  <si>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</si>
  <si>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</si>
  <si>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</si>
  <si>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</si>
  <si>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</si>
  <si>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</si>
  <si>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</si>
  <si>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</si>
  <si>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</si>
  <si>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</si>
  <si>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</si>
  <si>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</si>
  <si>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</si>
  <si>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</si>
  <si>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</si>
  <si>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</si>
  <si>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</si>
  <si>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</si>
  <si>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</si>
  <si>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</si>
  <si>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</si>
  <si>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</si>
  <si>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</si>
  <si>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</si>
  <si>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</si>
  <si>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</si>
  <si>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</si>
  <si>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</si>
  <si>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</si>
  <si>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</si>
  <si>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</si>
  <si>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</si>
  <si>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</si>
  <si>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</si>
  <si>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</si>
  <si>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</si>
  <si>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</si>
  <si>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</si>
  <si>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</si>
  <si>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</si>
  <si>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</si>
  <si>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</si>
  <si>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</si>
  <si>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</si>
  <si>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</si>
  <si>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</si>
  <si>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</si>
  <si>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</si>
  <si>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</si>
  <si>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</si>
  <si>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</si>
  <si>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</si>
  <si>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</si>
  <si>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</si>
  <si>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</si>
  <si>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</si>
  <si>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</si>
  <si>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</si>
  <si>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</si>
  <si>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</si>
  <si>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</si>
  <si>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</si>
  <si>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</si>
  <si>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</si>
  <si>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</si>
  <si>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</si>
  <si>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</si>
  <si>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</si>
  <si>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</si>
  <si>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</si>
  <si>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</si>
  <si>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</si>
  <si>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</si>
  <si>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</si>
  <si>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</si>
  <si>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</si>
  <si>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</si>
  <si>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</si>
  <si>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</si>
  <si>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</si>
  <si>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</si>
  <si>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</si>
  <si>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</si>
  <si>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</si>
  <si>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</si>
  <si>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</si>
  <si>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</si>
  <si>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</si>
  <si>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</si>
  <si>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</si>
  <si>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</si>
  <si>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</si>
  <si>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</si>
  <si>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</si>
  <si>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</si>
  <si>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</si>
  <si>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</si>
  <si>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</si>
  <si>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</si>
  <si>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</si>
  <si>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</si>
  <si>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</si>
  <si>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</si>
  <si>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</si>
  <si>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</si>
  <si>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</si>
  <si>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</si>
  <si>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</si>
  <si>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</si>
  <si>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</si>
  <si>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</si>
  <si>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</si>
  <si>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</si>
  <si>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</si>
  <si>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</si>
  <si>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</si>
  <si>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</si>
  <si>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</si>
  <si>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</si>
  <si>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</si>
  <si>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</si>
  <si>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</si>
  <si>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</si>
  <si>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</si>
  <si>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</si>
  <si>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</si>
  <si>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</si>
  <si>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</si>
  <si>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</si>
  <si>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</si>
  <si>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</si>
  <si>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</si>
  <si>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</si>
  <si>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</si>
  <si>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</si>
  <si>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</si>
  <si>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</si>
  <si>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</si>
  <si>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</si>
  <si>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</si>
  <si>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</si>
  <si>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</si>
  <si>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</si>
  <si>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</si>
  <si>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</si>
  <si>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</si>
  <si>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</si>
  <si>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</si>
  <si>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</si>
  <si>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</si>
  <si>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</si>
  <si>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</si>
  <si>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</si>
  <si>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</si>
  <si>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</si>
  <si>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</si>
  <si>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</si>
  <si>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</si>
  <si>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</si>
  <si>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</si>
  <si>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</si>
  <si>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</si>
  <si>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</si>
  <si>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</si>
  <si>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</si>
  <si>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</si>
  <si>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</si>
  <si>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</si>
  <si>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</si>
  <si>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</si>
  <si>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</si>
  <si>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</si>
  <si>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</si>
  <si>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</si>
  <si>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</si>
  <si>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</si>
  <si>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</si>
  <si>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</si>
  <si>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</si>
  <si>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</si>
  <si>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</si>
  <si>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</si>
  <si>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</si>
  <si>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</si>
  <si>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</si>
  <si>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</si>
  <si>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</si>
  <si>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</si>
  <si>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</si>
  <si>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</si>
  <si>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</si>
  <si>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</si>
  <si>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</si>
  <si>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</si>
  <si>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</si>
  <si>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</si>
  <si>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</si>
  <si>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</si>
  <si>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</si>
  <si>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</si>
  <si>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</si>
  <si>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</si>
  <si>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</si>
  <si>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</si>
  <si>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</si>
  <si>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</si>
  <si>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</si>
  <si>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</si>
  <si>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</si>
  <si>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</si>
  <si>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</si>
  <si>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</si>
  <si>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</si>
  <si>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</si>
  <si>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</si>
  <si>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</si>
  <si>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</si>
  <si>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</si>
  <si>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</si>
  <si>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</si>
  <si>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</si>
  <si>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</si>
  <si>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</si>
  <si>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</si>
  <si>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</si>
  <si>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</si>
  <si>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</si>
  <si>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</si>
  <si>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</si>
  <si>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</si>
  <si>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</si>
  <si>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</si>
  <si>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</si>
  <si>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</si>
  <si>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</si>
  <si>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</si>
  <si>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</si>
  <si>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</si>
  <si>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</si>
  <si>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</si>
  <si>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</si>
  <si>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</si>
  <si>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</si>
  <si>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</si>
  <si>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</si>
  <si>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</si>
  <si>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</si>
  <si>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</si>
  <si>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</si>
  <si>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</si>
  <si>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</si>
  <si>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</si>
  <si>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</si>
  <si>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</si>
  <si>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</si>
  <si>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</si>
  <si>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</si>
  <si>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</si>
  <si>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</si>
  <si>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</si>
  <si>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</si>
  <si>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</si>
  <si>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</si>
  <si>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</si>
  <si>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</si>
  <si>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</si>
  <si>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</si>
  <si>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</si>
  <si>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</si>
  <si>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</si>
  <si>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</si>
  <si>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</si>
  <si>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</si>
  <si>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</si>
  <si>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</si>
  <si>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</si>
  <si>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</si>
  <si>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</si>
  <si>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</si>
  <si>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</si>
  <si>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</si>
  <si>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</si>
  <si>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</si>
  <si>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</si>
  <si>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</si>
  <si>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</si>
  <si>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</si>
  <si>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</si>
  <si>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</si>
  <si>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</si>
  <si>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</si>
  <si>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</si>
  <si>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</si>
  <si>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</si>
  <si>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</si>
  <si>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</si>
  <si>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</si>
  <si>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</si>
  <si>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</si>
  <si>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</si>
  <si>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</si>
  <si>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</si>
  <si>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</si>
  <si>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</si>
  <si>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</si>
  <si>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</si>
  <si>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</si>
  <si>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</si>
  <si>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</si>
  <si>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</si>
  <si>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</si>
  <si>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</si>
  <si>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</si>
  <si>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</si>
  <si>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</si>
  <si>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</si>
  <si>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</si>
  <si>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</si>
  <si>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</si>
  <si>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</si>
  <si>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</si>
  <si>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</si>
  <si>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</si>
  <si>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</si>
  <si>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</si>
  <si>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</si>
  <si>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</si>
  <si>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</si>
  <si>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</si>
  <si>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</si>
  <si>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</si>
  <si>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</si>
  <si>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</si>
  <si>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</si>
  <si>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</si>
  <si>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</si>
  <si>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</si>
  <si>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</si>
  <si>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</si>
  <si>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</si>
  <si>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</si>
  <si>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</si>
  <si>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</si>
  <si>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</si>
  <si>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</si>
  <si>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</si>
  <si>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</si>
  <si>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</si>
  <si>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</si>
  <si>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</si>
  <si>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</si>
  <si>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</si>
  <si>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</si>
  <si>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</si>
  <si>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</si>
  <si>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</si>
  <si>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</si>
  <si>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</si>
  <si>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</si>
  <si>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</si>
  <si>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</si>
  <si>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</si>
  <si>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</si>
  <si>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</si>
  <si>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</si>
  <si>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</si>
  <si>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</si>
  <si>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</si>
  <si>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</si>
  <si>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</si>
  <si>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</si>
  <si>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</si>
  <si>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</si>
  <si>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</si>
  <si>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</si>
  <si>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</si>
  <si>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</si>
  <si>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</si>
  <si>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</si>
  <si>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</si>
  <si>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</si>
  <si>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</si>
  <si>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</si>
  <si>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</si>
  <si>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</si>
  <si>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</si>
  <si>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</si>
  <si>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</si>
  <si>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</si>
  <si>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</si>
  <si>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</si>
  <si>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</si>
  <si>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</si>
  <si>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</si>
  <si>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</si>
  <si>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</si>
  <si>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</si>
  <si>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</si>
  <si>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</si>
  <si>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</si>
  <si>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</si>
  <si>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</si>
  <si>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</si>
  <si>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</si>
  <si>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</si>
  <si>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</si>
  <si>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</si>
  <si>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</si>
  <si>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</si>
  <si>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</si>
  <si>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</si>
  <si>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</si>
  <si>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</si>
  <si>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</si>
  <si>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</si>
  <si>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</si>
  <si>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</si>
  <si>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</si>
  <si>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</si>
  <si>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</si>
  <si>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</si>
  <si>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</si>
  <si>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</si>
  <si>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</si>
  <si>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</si>
  <si>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</si>
  <si>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</si>
  <si>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</si>
  <si>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</si>
  <si>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</si>
  <si>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</si>
  <si>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</si>
  <si>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</si>
  <si>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</si>
  <si>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</si>
  <si>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</si>
  <si>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</si>
  <si>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</si>
  <si>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</si>
  <si>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</si>
  <si>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</si>
  <si>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</si>
  <si>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</si>
  <si>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</si>
  <si>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</si>
  <si>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</si>
  <si>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</si>
  <si>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</si>
  <si>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</si>
  <si>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</si>
  <si>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</si>
  <si>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</si>
  <si>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</si>
  <si>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</si>
  <si>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</si>
  <si>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</si>
  <si>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</si>
  <si>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</si>
  <si>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</si>
  <si>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</si>
  <si>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</si>
  <si>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</si>
  <si>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</si>
  <si>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</si>
  <si>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</si>
  <si>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</si>
  <si>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</si>
  <si>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</si>
  <si>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</si>
  <si>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</si>
  <si>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</si>
  <si>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</si>
  <si>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</si>
  <si>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</si>
  <si>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</si>
  <si>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</si>
  <si>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</si>
  <si>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</si>
  <si>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</si>
  <si>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</si>
  <si>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</si>
  <si>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</si>
  <si>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</si>
  <si>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</si>
  <si>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</si>
  <si>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</si>
  <si>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</si>
  <si>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</si>
  <si>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</si>
  <si>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</si>
  <si>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</si>
  <si>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</si>
  <si>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</si>
  <si>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</si>
  <si>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</si>
  <si>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</si>
  <si>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</si>
  <si>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</si>
  <si>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</si>
  <si>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</si>
  <si>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</si>
  <si>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</si>
  <si>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</si>
  <si>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</si>
  <si>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</si>
  <si>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</si>
  <si>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</si>
  <si>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</si>
  <si>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</si>
  <si>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</si>
  <si>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</si>
  <si>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</si>
  <si>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</si>
  <si>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</si>
  <si>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</si>
  <si>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</si>
  <si>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</si>
  <si>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</si>
  <si>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</si>
  <si>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</si>
  <si>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</si>
  <si>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</si>
  <si>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</si>
  <si>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</si>
  <si>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</si>
  <si>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</si>
  <si>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</si>
  <si>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</si>
  <si>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</si>
  <si>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</si>
  <si>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</si>
  <si>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</si>
  <si>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</si>
  <si>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</si>
  <si>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</si>
  <si>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</si>
  <si>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</si>
  <si>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</si>
  <si>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</si>
  <si>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</si>
  <si>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</si>
  <si>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</si>
  <si>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</si>
  <si>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</si>
  <si>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</si>
  <si>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</si>
  <si>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</si>
  <si>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</si>
  <si>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</si>
  <si>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</si>
  <si>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</si>
  <si>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</si>
  <si>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</si>
  <si>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</si>
  <si>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</si>
  <si>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</si>
  <si>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</si>
  <si>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</si>
  <si>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</si>
  <si>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</si>
  <si>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</si>
  <si>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</si>
  <si>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</si>
  <si>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</si>
  <si>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</si>
  <si>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</si>
  <si>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</si>
  <si>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</si>
  <si>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</si>
  <si>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</si>
  <si>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</si>
  <si>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</si>
  <si>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</si>
  <si>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</si>
  <si>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</si>
  <si>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</si>
  <si>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</si>
  <si>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</si>
  <si>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</si>
  <si>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</si>
  <si>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</si>
  <si>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</si>
  <si>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</si>
  <si>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</si>
  <si>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</si>
  <si>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</si>
  <si>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</si>
  <si>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</si>
  <si>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</si>
  <si>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</si>
  <si>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</si>
  <si>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</si>
  <si>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</si>
  <si>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</si>
  <si>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</si>
  <si>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</si>
  <si>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</si>
  <si>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</si>
  <si>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</si>
  <si>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</si>
  <si>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</si>
  <si>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</si>
  <si>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</si>
  <si>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</si>
  <si>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</si>
  <si>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</si>
  <si>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</si>
  <si>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</si>
  <si>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</si>
  <si>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</si>
  <si>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</si>
  <si>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</si>
  <si>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</si>
  <si>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</si>
  <si>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</si>
  <si>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</si>
  <si>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</si>
  <si>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</si>
  <si>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</si>
  <si>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</si>
  <si>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</si>
  <si>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</si>
  <si>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</si>
  <si>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</si>
  <si>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</si>
  <si>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</si>
  <si>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</si>
  <si>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</si>
  <si>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</si>
  <si>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</si>
  <si>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</si>
  <si>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</si>
  <si>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</si>
  <si>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</si>
  <si>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</si>
  <si>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</si>
  <si>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</si>
  <si>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</si>
  <si>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</si>
  <si>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</si>
  <si>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</si>
  <si>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</si>
  <si>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</si>
  <si>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</si>
  <si>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</si>
  <si>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</si>
  <si>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</si>
  <si>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</si>
  <si>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</si>
  <si>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</si>
  <si>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</si>
  <si>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</si>
  <si>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</si>
  <si>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</si>
  <si>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</si>
  <si>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</si>
  <si>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</si>
  <si>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</si>
  <si>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</si>
  <si>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</si>
  <si>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</si>
  <si>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</si>
  <si>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</si>
  <si>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</si>
  <si>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</si>
  <si>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</si>
  <si>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</si>
  <si>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</si>
  <si>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</si>
  <si>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</si>
  <si>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</si>
  <si>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</si>
  <si>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</si>
  <si>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</si>
  <si>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</si>
  <si>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</si>
  <si>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</si>
  <si>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</si>
  <si>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</si>
  <si>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</si>
  <si>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</si>
  <si>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</si>
  <si>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</si>
  <si>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</si>
  <si>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</si>
  <si>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</si>
  <si>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</si>
  <si>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</si>
  <si>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</si>
  <si>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</si>
  <si>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</si>
  <si>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</si>
  <si>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</si>
  <si>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</si>
  <si>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</si>
  <si>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</si>
  <si>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</si>
  <si>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</si>
  <si>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</si>
  <si>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</si>
  <si>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</si>
  <si>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</si>
  <si>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</si>
  <si>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</si>
  <si>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</si>
  <si>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</si>
  <si>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</si>
  <si>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</si>
  <si>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</si>
  <si>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</si>
  <si>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</si>
  <si>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</si>
  <si>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</si>
  <si>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</si>
  <si>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</si>
  <si>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</si>
  <si>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</si>
  <si>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</si>
  <si>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</si>
  <si>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</si>
  <si>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</si>
  <si>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</si>
  <si>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</si>
  <si>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</si>
  <si>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</si>
  <si>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</si>
  <si>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</si>
  <si>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</si>
  <si>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</si>
  <si>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</si>
  <si>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</si>
  <si>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</si>
  <si>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</si>
  <si>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</si>
  <si>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</si>
  <si>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</si>
  <si>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</si>
  <si>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</si>
  <si>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</si>
  <si>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</si>
  <si>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</si>
  <si>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</si>
  <si>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</si>
  <si>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</si>
  <si>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</si>
  <si>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</si>
  <si>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</si>
  <si>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</si>
  <si>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</si>
  <si>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</si>
  <si>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</si>
  <si>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</si>
  <si>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</si>
  <si>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</si>
  <si>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</si>
  <si>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</si>
  <si>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</si>
  <si>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</si>
  <si>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</si>
  <si>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</si>
  <si>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</si>
  <si>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</si>
  <si>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</si>
  <si>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</si>
  <si>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</si>
  <si>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</si>
  <si>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</si>
  <si>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</si>
  <si>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</si>
  <si>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</si>
  <si>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</si>
  <si>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</si>
  <si>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</si>
  <si>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</si>
  <si>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</si>
  <si>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</si>
  <si>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</si>
  <si>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</si>
  <si>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</si>
  <si>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</si>
  <si>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</si>
  <si>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</si>
  <si>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</si>
  <si>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</si>
  <si>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</si>
  <si>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</si>
  <si>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</si>
  <si>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</si>
  <si>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</si>
  <si>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</si>
  <si>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</si>
  <si>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</si>
  <si>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</si>
  <si>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CORRECTO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</si>
</sst>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quot;RESUMEN HABILIDAD EVALUACIÓN MODULO  &quot;#"/>
    <numFmt numFmtId="182" formatCode="_([$$-240A]\ * #,##0.00_);_([$$-240A]\ * \(#,##0.00\);_([$$-240A]\ * &quot;-&quot;??_);_(@_)"/>
    <numFmt numFmtId="183" formatCode="#,##0.0000000"/>
    <numFmt numFmtId="184" formatCode="0.0000000"/>
    <numFmt numFmtId="185" formatCode="_-* #,##0.00\ _P_t_s_-;\-* #,##0.00\ _P_t_s_-;_-* &quot;-&quot;??\ _P_t_s_-;_-@_-"/>
    <numFmt numFmtId="186" formatCode="&quot;No. &quot;0"/>
    <numFmt numFmtId="187" formatCode="&quot;MODULO No. &quot;0&quot;→→&quot;"/>
    <numFmt numFmtId="188" formatCode="_-* #,##0\ _P_t_s_-;\-* #,##0\ _P_t_s_-;_-* &quot;-&quot;??\ _P_t_s_-;_-@_-"/>
    <numFmt numFmtId="189" formatCode="_(* #,##0_);_(* \(#,##0\);_(* &quot;-&quot;??_);_(@_)"/>
    <numFmt numFmtId="190" formatCode="_-* #,##0.00\ &quot;Pts&quot;_-;\-* #,##0.00\ &quot;Pts&quot;_-;_-* &quot;-&quot;??\ &quot;Pts&quot;_-;_-@_-"/>
    <numFmt numFmtId="191" formatCode="0.000000000000000E+00"/>
    <numFmt numFmtId="192" formatCode="_([$$-240A]\ * #,##0.0000000_);_([$$-240A]\ * \(#,##0.0000000\);_([$$-240A]\ * &quot;-&quot;??_);_(@_)"/>
    <numFmt numFmtId="193" formatCode="0.000E+00"/>
    <numFmt numFmtId="194" formatCode="0&quot; Puntos&quot;"/>
    <numFmt numFmtId="195" formatCode="_ &quot;$&quot;\ * #,##0.00_ ;_ &quot;$&quot;\ * \-#,##0.00_ ;_ &quot;$&quot;\ * &quot;-&quot;??_ ;_ @_ "/>
    <numFmt numFmtId="196" formatCode="_-[$$-240A]\ * #,##0.0000000_-;\-[$$-240A]\ * #,##0.0000000_-;_-[$$-240A]\ * &quot;-&quot;???????_-;_-@_-"/>
    <numFmt numFmtId="197" formatCode="dddd\-dd\-mmmm\-yyyy"/>
    <numFmt numFmtId="198" formatCode="dddd\-dd\-mmmm"/>
    <numFmt numFmtId="199" formatCode="0&quot; LOTES&quot;"/>
    <numFmt numFmtId="200" formatCode="0.00&quot; Puntos&quot;"/>
    <numFmt numFmtId="201" formatCode="_-[$$-240A]\ * #,##0.00_-;\-[$$-240A]\ * #,##0.00_-;_-[$$-240A]\ * &quot;-&quot;??_-;_-@_-"/>
    <numFmt numFmtId="202" formatCode="#,##0.00&quot; Puntos&quot;"/>
    <numFmt numFmtId="203" formatCode="0.0%"/>
  </numFmts>
  <fonts count="152">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9"/>
      <name val="Arial"/>
      <family val="2"/>
    </font>
    <font>
      <b/>
      <sz val="18"/>
      <name val="Arial"/>
      <family val="2"/>
    </font>
    <font>
      <sz val="9"/>
      <name val="Arial Narrow"/>
      <family val="2"/>
    </font>
    <font>
      <sz val="6"/>
      <color indexed="10"/>
      <name val="Arial Narrow"/>
      <family val="2"/>
    </font>
    <font>
      <sz val="10"/>
      <color indexed="10"/>
      <name val="Arial Narrow"/>
      <family val="2"/>
    </font>
    <font>
      <sz val="8"/>
      <color indexed="18"/>
      <name val="Arial Narrow"/>
      <family val="2"/>
    </font>
    <font>
      <sz val="14"/>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sz val="8"/>
      <color theme="1"/>
      <name val="Arial"/>
      <family val="2"/>
    </font>
    <font>
      <sz val="8"/>
      <color rgb="FF800080"/>
      <name val="Arial"/>
      <family val="2"/>
    </font>
    <font>
      <b/>
      <sz val="14"/>
      <color theme="1"/>
      <name val="Arial Narrow"/>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b/>
      <sz val="10"/>
      <color rgb="FF000000"/>
      <name val="Calibri"/>
      <family val="2"/>
    </font>
    <font>
      <sz val="12"/>
      <name val="Calibri"/>
      <family val="2"/>
    </font>
    <font>
      <b/>
      <sz val="7"/>
      <name val="Calibri"/>
      <family val="2"/>
    </font>
    <font>
      <sz val="10"/>
      <color rgb="FFFF0000"/>
      <name val="Arial"/>
      <family val="2"/>
    </font>
    <font>
      <b/>
      <sz val="24"/>
      <name val="Arial"/>
      <family val="2"/>
    </font>
    <font>
      <b/>
      <sz val="7"/>
      <name val="Arial"/>
      <family val="2"/>
    </font>
    <font>
      <b/>
      <sz val="11"/>
      <color theme="2"/>
      <name val="Arial"/>
      <family val="2"/>
    </font>
    <font>
      <b/>
      <u val="double"/>
      <sz val="14"/>
      <name val="Arial Narrow"/>
      <family val="2"/>
    </font>
    <font>
      <b/>
      <sz val="16"/>
      <name val="Calibri"/>
      <family val="2"/>
      <scheme val="minor"/>
    </font>
    <font>
      <b/>
      <sz val="16"/>
      <color indexed="8"/>
      <name val="Calibri"/>
      <family val="2"/>
      <scheme val="minor"/>
    </font>
    <font>
      <b/>
      <sz val="12"/>
      <color rgb="FFFF0000"/>
      <name val="Arial"/>
      <family val="2"/>
    </font>
    <font>
      <sz val="10"/>
      <color theme="0"/>
      <name val="Arial Narrow"/>
      <family val="2"/>
    </font>
    <font>
      <sz val="12"/>
      <color theme="0"/>
      <name val="Arial Narrow"/>
      <family val="2"/>
    </font>
    <font>
      <b/>
      <sz val="11"/>
      <color rgb="FF000000"/>
      <name val="Calibri"/>
      <family val="2"/>
    </font>
    <font>
      <b/>
      <sz val="8"/>
      <color theme="0"/>
      <name val="Arial"/>
      <family val="2"/>
    </font>
    <font>
      <b/>
      <sz val="36"/>
      <color theme="0" tint="-0.249977111117893"/>
      <name val="Swis721 BdCnOul BT"/>
      <family val="5"/>
    </font>
    <font>
      <b/>
      <sz val="9"/>
      <color indexed="39"/>
      <name val="Tahoma"/>
      <family val="2"/>
    </font>
    <font>
      <b/>
      <u val="double"/>
      <sz val="9"/>
      <color indexed="39"/>
      <name val="Tahoma"/>
      <family val="2"/>
    </font>
    <font>
      <b/>
      <sz val="8"/>
      <color indexed="37"/>
      <name val="Tahoma"/>
      <family val="2"/>
    </font>
    <font>
      <sz val="11"/>
      <color theme="1"/>
      <name val="Calibri"/>
      <family val="2"/>
    </font>
    <font>
      <sz val="8"/>
      <name val="Calibri"/>
      <family val="2"/>
      <scheme val="minor"/>
    </font>
    <font>
      <b/>
      <sz val="9"/>
      <color indexed="20"/>
      <name val="Tahoma"/>
      <family val="2"/>
    </font>
    <font>
      <b/>
      <sz val="8"/>
      <color indexed="20"/>
      <name val="Tahoma"/>
      <family val="2"/>
    </font>
    <font>
      <b/>
      <sz val="12"/>
      <color indexed="81"/>
      <name val="Tahoma"/>
      <family val="2"/>
    </font>
    <font>
      <sz val="12"/>
      <color indexed="81"/>
      <name val="Tahoma"/>
      <family val="2"/>
    </font>
    <font>
      <sz val="8"/>
      <color theme="0"/>
      <name val="Arial Narrow"/>
      <family val="2"/>
    </font>
    <font>
      <b/>
      <sz val="8"/>
      <color theme="0"/>
      <name val="Arial Narrow"/>
      <family val="2"/>
    </font>
    <font>
      <b/>
      <sz val="10"/>
      <color theme="1"/>
      <name val="Arial Narrow"/>
      <family val="2"/>
    </font>
    <font>
      <b/>
      <sz val="16"/>
      <color rgb="FF0000FF"/>
      <name val="Franklin Gothic Demi"/>
      <family val="2"/>
    </font>
    <font>
      <sz val="9"/>
      <name val="Arial"/>
      <family val="2"/>
    </font>
    <font>
      <sz val="4"/>
      <color theme="0"/>
      <name val="Arial Narrow"/>
      <family val="2"/>
    </font>
    <font>
      <b/>
      <sz val="10"/>
      <color theme="0"/>
      <name val="Arial Narrow"/>
      <family val="2"/>
    </font>
    <font>
      <b/>
      <sz val="16"/>
      <color theme="0"/>
      <name val="Arial"/>
      <family val="2"/>
    </font>
    <font>
      <b/>
      <sz val="12"/>
      <color rgb="FF000000"/>
      <name val="Arial"/>
      <family val="2"/>
    </font>
    <font>
      <b/>
      <sz val="9"/>
      <color theme="1"/>
      <name val="Arial Narrow"/>
      <family val="2"/>
    </font>
    <font>
      <b/>
      <sz val="8"/>
      <color theme="1"/>
      <name val="Arial"/>
      <family val="2"/>
    </font>
    <font>
      <b/>
      <sz val="10"/>
      <color indexed="9"/>
      <name val="Arial Narrow"/>
      <family val="2"/>
    </font>
    <font>
      <b/>
      <sz val="10"/>
      <color theme="0"/>
      <name val="Arial"/>
      <family val="2"/>
    </font>
    <font>
      <b/>
      <sz val="8"/>
      <color rgb="FF016401"/>
      <name val="Arial Narrow"/>
      <family val="2"/>
    </font>
    <font>
      <b/>
      <sz val="9"/>
      <color indexed="16"/>
      <name val="Tahoma"/>
      <family val="2"/>
    </font>
    <font>
      <sz val="9"/>
      <color indexed="16"/>
      <name val="Tahoma"/>
      <family val="2"/>
    </font>
    <font>
      <b/>
      <sz val="11"/>
      <color theme="0"/>
      <name val="Calibri"/>
      <family val="2"/>
      <scheme val="minor"/>
    </font>
    <font>
      <b/>
      <sz val="20"/>
      <color theme="0"/>
      <name val="Arial"/>
      <family val="2"/>
    </font>
    <font>
      <b/>
      <sz val="10"/>
      <color theme="0"/>
      <name val="Calibri"/>
      <family val="2"/>
    </font>
    <font>
      <b/>
      <sz val="9"/>
      <color theme="0"/>
      <name val="Arial"/>
      <family val="2"/>
    </font>
    <font>
      <b/>
      <sz val="9"/>
      <color theme="0"/>
      <name val="Arial Narrow"/>
      <family val="2"/>
    </font>
    <font>
      <b/>
      <sz val="12"/>
      <color theme="0"/>
      <name val="Arial Narrow"/>
      <family val="2"/>
    </font>
    <font>
      <b/>
      <sz val="9"/>
      <color theme="0"/>
      <name val="Calibri"/>
      <family val="2"/>
      <scheme val="minor"/>
    </font>
    <font>
      <b/>
      <sz val="7"/>
      <color theme="0"/>
      <name val="Arial Narrow"/>
      <family val="2"/>
    </font>
    <font>
      <b/>
      <sz val="7"/>
      <color theme="0"/>
      <name val="Calibri"/>
      <family val="2"/>
    </font>
    <font>
      <b/>
      <sz val="12"/>
      <color theme="0"/>
      <name val="Arial"/>
      <family val="2"/>
    </font>
    <font>
      <b/>
      <sz val="11"/>
      <color theme="0"/>
      <name val="Arial"/>
      <family val="2"/>
    </font>
    <font>
      <b/>
      <sz val="7"/>
      <color theme="0"/>
      <name val="Arial"/>
      <family val="2"/>
    </font>
    <font>
      <b/>
      <sz val="16"/>
      <color theme="0"/>
      <name val="Calibri"/>
      <family val="2"/>
      <scheme val="minor"/>
    </font>
    <font>
      <b/>
      <sz val="8"/>
      <color rgb="FFFF0000"/>
      <name val="Arial Narrow"/>
      <family val="2"/>
    </font>
    <font>
      <b/>
      <sz val="8"/>
      <color rgb="FF0070C0"/>
      <name val="Arial Narrow"/>
      <family val="2"/>
    </font>
    <font>
      <b/>
      <sz val="8"/>
      <color theme="9" tint="-0.249977111117893"/>
      <name val="Arial Narrow"/>
      <family val="2"/>
    </font>
    <font>
      <b/>
      <sz val="10"/>
      <color rgb="FF0070C0"/>
      <name val="Arial Narrow"/>
      <family val="2"/>
    </font>
    <font>
      <sz val="8"/>
      <color rgb="FF016401"/>
      <name val="Arial Narrow"/>
      <family val="2"/>
    </font>
    <font>
      <b/>
      <sz val="8"/>
      <color rgb="FF506428"/>
      <name val="Arial Narrow"/>
      <family val="2"/>
    </font>
    <font>
      <b/>
      <sz val="8"/>
      <color rgb="FF0070C0"/>
      <name val="Arial"/>
      <family val="2"/>
    </font>
    <font>
      <b/>
      <sz val="9"/>
      <color rgb="FF800000"/>
      <name val="Tahoma"/>
      <family val="2"/>
    </font>
    <font>
      <sz val="9"/>
      <color rgb="FF800000"/>
      <name val="Tahoma"/>
      <family val="2"/>
    </font>
    <font>
      <b/>
      <sz val="10"/>
      <color theme="9" tint="-0.249977111117893"/>
      <name val="Arial Narrow"/>
      <family val="2"/>
    </font>
    <font>
      <b/>
      <sz val="8"/>
      <color rgb="FF0000FF"/>
      <name val="Arial Narrow"/>
      <family val="2"/>
    </font>
    <font>
      <b/>
      <sz val="10"/>
      <color rgb="FF0000FF"/>
      <name val="Arial Narrow"/>
      <family val="2"/>
    </font>
    <font>
      <b/>
      <sz val="10"/>
      <color rgb="FFFF0000"/>
      <name val="Arial Narrow"/>
      <family val="2"/>
    </font>
    <font>
      <b/>
      <sz val="8"/>
      <color rgb="FF016401"/>
      <name val="Arial Narrow"/>
      <family val="2"/>
    </font>
    <font>
      <b/>
      <sz val="14"/>
      <name val="Arial Narrow"/>
      <family val="2"/>
    </font>
    <font>
      <b/>
      <sz val="8"/>
      <name val="Arial Narrow"/>
      <family val="2"/>
    </font>
    <font>
      <sz val="14"/>
      <color indexed="56"/>
      <name val="Arial Narrow"/>
      <family val="2"/>
    </font>
    <font>
      <sz val="9"/>
      <color theme="0"/>
      <name val="Arial Narrow"/>
      <family val="2"/>
    </font>
    <font>
      <sz val="8"/>
      <color rgb="FF0000FF"/>
      <name val="Arial Narrow"/>
      <family val="2"/>
    </font>
    <font>
      <sz val="8"/>
      <color rgb="FF0070C0"/>
      <name val="Arial Narrow"/>
      <family val="2"/>
    </font>
    <font>
      <sz val="8"/>
      <color theme="9" tint="-0.249977111117893"/>
      <name val="Arial Narrow"/>
      <family val="2"/>
    </font>
  </fonts>
  <fills count="48">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rgb="FF64821E"/>
        <bgColor indexed="64"/>
      </patternFill>
    </fill>
    <fill>
      <patternFill patternType="solid">
        <fgColor rgb="FF93952F"/>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F0DCC8"/>
        <bgColor indexed="64"/>
      </patternFill>
    </fill>
    <fill>
      <patternFill patternType="solid">
        <fgColor rgb="FFC8E61E"/>
        <bgColor rgb="FF000000"/>
      </patternFill>
    </fill>
    <fill>
      <patternFill patternType="lightGrid">
        <fgColor rgb="FFD28660"/>
        <bgColor rgb="FFF0DCC8"/>
      </patternFill>
    </fill>
    <fill>
      <patternFill patternType="solid">
        <fgColor rgb="FFE1EBFA"/>
        <bgColor indexed="64"/>
      </patternFill>
    </fill>
    <fill>
      <patternFill patternType="solid">
        <fgColor theme="0" tint="-4.9989318521683403E-2"/>
        <bgColor indexed="64"/>
      </patternFill>
    </fill>
    <fill>
      <patternFill patternType="solid">
        <fgColor rgb="FFDCD28C"/>
        <bgColor indexed="64"/>
      </patternFill>
    </fill>
    <fill>
      <patternFill patternType="solid">
        <fgColor rgb="FFF5F0DC"/>
        <bgColor indexed="64"/>
      </patternFill>
    </fill>
    <fill>
      <patternFill patternType="solid">
        <fgColor rgb="FFDCF08C"/>
        <bgColor indexed="64"/>
      </patternFill>
    </fill>
    <fill>
      <patternFill patternType="solid">
        <fgColor rgb="FFDCF0C8"/>
        <bgColor indexed="64"/>
      </patternFill>
    </fill>
    <fill>
      <patternFill patternType="solid">
        <fgColor rgb="FF506428"/>
        <bgColor indexed="64"/>
      </patternFill>
    </fill>
    <fill>
      <patternFill patternType="solid">
        <fgColor rgb="FFE1EBCD"/>
        <bgColor indexed="64"/>
      </patternFill>
    </fill>
    <fill>
      <patternFill patternType="solid">
        <fgColor rgb="FFB4C88C"/>
        <bgColor indexed="64"/>
      </patternFill>
    </fill>
    <fill>
      <patternFill patternType="solid">
        <fgColor rgb="FF506428"/>
        <bgColor rgb="FF000000"/>
      </patternFill>
    </fill>
    <fill>
      <patternFill patternType="solid">
        <fgColor rgb="FFB4C88C"/>
        <bgColor rgb="FF000000"/>
      </patternFill>
    </fill>
    <fill>
      <patternFill patternType="solid">
        <fgColor rgb="FFE1EBCD"/>
        <bgColor rgb="FF000000"/>
      </patternFill>
    </fill>
    <fill>
      <patternFill patternType="solid">
        <fgColor rgb="FF91AE56"/>
        <bgColor indexed="64"/>
      </patternFill>
    </fill>
    <fill>
      <patternFill patternType="solid">
        <fgColor rgb="FF74913B"/>
        <bgColor indexed="64"/>
      </patternFill>
    </fill>
    <fill>
      <patternFill patternType="solid">
        <fgColor rgb="FF91AE56"/>
        <bgColor rgb="FF000000"/>
      </patternFill>
    </fill>
  </fills>
  <borders count="180">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right style="thin">
        <color indexed="64"/>
      </right>
      <top style="double">
        <color indexed="64"/>
      </top>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style="dotted">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s>
  <cellStyleXfs count="98">
    <xf numFmtId="0" fontId="0" fillId="0" borderId="0"/>
    <xf numFmtId="176"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7" fillId="0" borderId="0"/>
    <xf numFmtId="0" fontId="2" fillId="0" borderId="0"/>
    <xf numFmtId="0" fontId="2" fillId="0" borderId="0"/>
    <xf numFmtId="0" fontId="47" fillId="0" borderId="0"/>
    <xf numFmtId="0" fontId="2" fillId="0" borderId="0"/>
    <xf numFmtId="0" fontId="2" fillId="0" borderId="0"/>
    <xf numFmtId="0" fontId="2" fillId="0" borderId="0"/>
    <xf numFmtId="0" fontId="47"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2"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2" fillId="0" borderId="0"/>
    <xf numFmtId="0" fontId="12" fillId="5" borderId="132"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6"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90"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1011">
    <xf numFmtId="0" fontId="0" fillId="0" borderId="0" xfId="0"/>
    <xf numFmtId="0" fontId="2" fillId="0" borderId="0" xfId="36" applyAlignment="1">
      <alignment horizontal="centerContinuous" vertical="center" wrapText="1"/>
    </xf>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171" fontId="4" fillId="0" borderId="12" xfId="40" applyNumberFormat="1" applyFont="1" applyBorder="1" applyAlignment="1">
      <alignment horizontal="centerContinuous" vertical="center"/>
    </xf>
    <xf numFmtId="0" fontId="9" fillId="0" borderId="16" xfId="36" applyFont="1" applyBorder="1" applyAlignment="1">
      <alignment vertical="center"/>
    </xf>
    <xf numFmtId="0" fontId="18" fillId="0" borderId="0" xfId="0" applyFont="1"/>
    <xf numFmtId="0" fontId="9" fillId="0" borderId="21" xfId="36" applyFont="1" applyBorder="1" applyAlignment="1">
      <alignment vertic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0" fillId="0" borderId="0" xfId="36" applyFont="1" applyAlignment="1">
      <alignment horizontal="center" vertical="center"/>
    </xf>
    <xf numFmtId="0" fontId="23" fillId="0" borderId="0" xfId="36" applyFont="1"/>
    <xf numFmtId="0" fontId="50" fillId="0" borderId="0" xfId="35" applyFont="1"/>
    <xf numFmtId="0" fontId="21" fillId="0" borderId="0" xfId="36" applyFont="1" applyAlignment="1">
      <alignment horizontal="centerContinuous" vertical="center" wrapText="1"/>
    </xf>
    <xf numFmtId="0" fontId="23" fillId="0" borderId="0" xfId="36" applyFont="1" applyAlignment="1">
      <alignment wrapText="1"/>
    </xf>
    <xf numFmtId="168" fontId="26" fillId="0" borderId="0" xfId="36" applyNumberFormat="1" applyFont="1" applyAlignment="1">
      <alignment horizontal="center" vertical="center"/>
    </xf>
    <xf numFmtId="168" fontId="27" fillId="0" borderId="0" xfId="36" applyNumberFormat="1" applyFont="1" applyAlignment="1">
      <alignment horizontal="center" vertical="center"/>
    </xf>
    <xf numFmtId="168" fontId="29" fillId="0" borderId="0" xfId="36" applyNumberFormat="1" applyFont="1" applyAlignment="1">
      <alignment horizontal="center" vertical="center"/>
    </xf>
    <xf numFmtId="0" fontId="28" fillId="0" borderId="0" xfId="36" applyFont="1"/>
    <xf numFmtId="0" fontId="20" fillId="0" borderId="0" xfId="36" applyFont="1" applyAlignment="1">
      <alignment horizontal="center" vertical="center" wrapText="1"/>
    </xf>
    <xf numFmtId="0" fontId="23" fillId="0" borderId="0" xfId="36" applyFont="1" applyAlignment="1">
      <alignment vertical="center" wrapText="1"/>
    </xf>
    <xf numFmtId="0" fontId="51" fillId="0" borderId="0" xfId="35" applyFont="1"/>
    <xf numFmtId="0" fontId="50" fillId="0" borderId="0" xfId="35" applyFont="1" applyAlignment="1">
      <alignment horizontal="center" vertical="center"/>
    </xf>
    <xf numFmtId="0" fontId="50" fillId="7" borderId="0" xfId="35" applyFont="1" applyFill="1"/>
    <xf numFmtId="0" fontId="31" fillId="0" borderId="0" xfId="36" applyFont="1" applyAlignment="1">
      <alignment horizontal="center" vertical="center"/>
    </xf>
    <xf numFmtId="1" fontId="8" fillId="0" borderId="0" xfId="36" applyNumberFormat="1" applyFont="1" applyAlignment="1">
      <alignment horizontal="centerContinuous" vertical="center" wrapText="1"/>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9" fillId="0" borderId="39" xfId="36" applyFont="1" applyBorder="1" applyAlignment="1" applyProtection="1">
      <alignment horizontal="centerContinuous"/>
      <protection hidden="1"/>
    </xf>
    <xf numFmtId="0" fontId="9" fillId="0" borderId="35" xfId="36" applyFont="1" applyBorder="1" applyAlignment="1" applyProtection="1">
      <alignment horizontal="center" vertical="center"/>
      <protection hidden="1"/>
    </xf>
    <xf numFmtId="1" fontId="32" fillId="0" borderId="40" xfId="36" applyNumberFormat="1" applyFont="1" applyBorder="1" applyAlignment="1" applyProtection="1">
      <alignment horizontal="center" vertical="center"/>
      <protection hidden="1"/>
    </xf>
    <xf numFmtId="0" fontId="32" fillId="0" borderId="29" xfId="36" applyFont="1" applyBorder="1" applyAlignment="1" applyProtection="1">
      <alignment horizontal="center" vertical="center" wrapText="1"/>
      <protection hidden="1"/>
    </xf>
    <xf numFmtId="0" fontId="4" fillId="0" borderId="0" xfId="36" quotePrefix="1" applyFont="1" applyAlignment="1" applyProtection="1">
      <alignment horizontal="left"/>
      <protection hidden="1"/>
    </xf>
    <xf numFmtId="3" fontId="34" fillId="0" borderId="29" xfId="36" applyNumberFormat="1" applyFont="1" applyBorder="1" applyAlignment="1" applyProtection="1">
      <alignment horizontal="center" vertical="center"/>
      <protection hidden="1"/>
    </xf>
    <xf numFmtId="0" fontId="0" fillId="0" borderId="0" xfId="0" applyAlignment="1">
      <alignment horizontal="center" vertical="center"/>
    </xf>
    <xf numFmtId="0" fontId="35" fillId="7" borderId="0" xfId="80" applyFont="1" applyFill="1" applyAlignment="1" applyProtection="1">
      <alignment horizontal="justify" vertical="center"/>
      <protection locked="0"/>
    </xf>
    <xf numFmtId="0" fontId="23" fillId="7" borderId="0" xfId="80" applyFont="1" applyFill="1" applyProtection="1">
      <protection hidden="1"/>
    </xf>
    <xf numFmtId="0" fontId="23" fillId="0" borderId="0" xfId="80" applyFont="1" applyProtection="1">
      <protection hidden="1"/>
    </xf>
    <xf numFmtId="0" fontId="36" fillId="7" borderId="0" xfId="80" applyFont="1" applyFill="1" applyProtection="1">
      <protection hidden="1"/>
    </xf>
    <xf numFmtId="0" fontId="36" fillId="0" borderId="0" xfId="80" applyFont="1" applyProtection="1">
      <protection hidden="1"/>
    </xf>
    <xf numFmtId="0" fontId="22" fillId="7" borderId="0" xfId="80" applyFont="1" applyFill="1" applyAlignment="1" applyProtection="1">
      <alignment horizontal="centerContinuous"/>
      <protection hidden="1"/>
    </xf>
    <xf numFmtId="0" fontId="22" fillId="7" borderId="0" xfId="80" applyFont="1" applyFill="1" applyAlignment="1" applyProtection="1">
      <alignment horizontal="centerContinuous" vertical="center"/>
      <protection hidden="1"/>
    </xf>
    <xf numFmtId="4" fontId="22" fillId="7" borderId="0" xfId="80" applyNumberFormat="1" applyFont="1" applyFill="1" applyAlignment="1" applyProtection="1">
      <alignment horizontal="centerContinuous" vertical="center"/>
      <protection hidden="1"/>
    </xf>
    <xf numFmtId="4" fontId="23" fillId="7" borderId="0" xfId="80" applyNumberFormat="1" applyFont="1" applyFill="1" applyProtection="1">
      <protection hidden="1"/>
    </xf>
    <xf numFmtId="1" fontId="52" fillId="7" borderId="0" xfId="35" applyNumberFormat="1" applyFont="1" applyFill="1"/>
    <xf numFmtId="1" fontId="22" fillId="7" borderId="0" xfId="80" applyNumberFormat="1" applyFont="1" applyFill="1" applyAlignment="1" applyProtection="1">
      <alignment vertical="center" wrapText="1"/>
      <protection hidden="1"/>
    </xf>
    <xf numFmtId="1" fontId="52" fillId="7" borderId="0" xfId="35" applyNumberFormat="1" applyFont="1" applyFill="1" applyAlignment="1">
      <alignment horizontal="centerContinuous"/>
    </xf>
    <xf numFmtId="1" fontId="24" fillId="0" borderId="0" xfId="36" applyNumberFormat="1" applyFont="1" applyAlignment="1">
      <alignment horizontal="centerContinuous" vertical="center" wrapText="1"/>
    </xf>
    <xf numFmtId="1" fontId="24" fillId="7" borderId="0" xfId="36" applyNumberFormat="1" applyFont="1" applyFill="1" applyAlignment="1">
      <alignment horizontal="centerContinuous" vertical="center" wrapText="1"/>
    </xf>
    <xf numFmtId="1" fontId="22" fillId="7" borderId="0" xfId="80" applyNumberFormat="1" applyFont="1" applyFill="1" applyAlignment="1" applyProtection="1">
      <alignment horizontal="centerContinuous" vertical="center" wrapText="1"/>
      <protection hidden="1"/>
    </xf>
    <xf numFmtId="1" fontId="22" fillId="7" borderId="0" xfId="36" applyNumberFormat="1" applyFont="1" applyFill="1" applyAlignment="1">
      <alignment horizontal="centerContinuous" vertical="center" wrapText="1"/>
    </xf>
    <xf numFmtId="0" fontId="38" fillId="0" borderId="0" xfId="36" applyFont="1" applyAlignment="1">
      <alignment horizontal="center" vertical="center"/>
    </xf>
    <xf numFmtId="1" fontId="22" fillId="0" borderId="0" xfId="36" applyNumberFormat="1" applyFont="1" applyAlignment="1">
      <alignment horizontal="centerContinuous" vertical="center" wrapText="1"/>
    </xf>
    <xf numFmtId="0" fontId="38" fillId="0" borderId="0" xfId="36" applyFont="1" applyAlignment="1">
      <alignment horizontal="centerContinuous" vertical="center" wrapText="1"/>
    </xf>
    <xf numFmtId="0" fontId="38" fillId="0" borderId="0" xfId="36" applyFont="1" applyAlignment="1">
      <alignment horizontal="centerContinuous"/>
    </xf>
    <xf numFmtId="0" fontId="38" fillId="0" borderId="0" xfId="36" applyFont="1" applyAlignment="1">
      <alignment horizontal="centerContinuous" vertical="center"/>
    </xf>
    <xf numFmtId="0" fontId="38" fillId="0" borderId="0" xfId="36" applyFont="1"/>
    <xf numFmtId="1" fontId="4" fillId="0" borderId="50" xfId="36" applyNumberFormat="1" applyFont="1" applyBorder="1" applyAlignment="1">
      <alignment horizontal="center" vertical="center" wrapText="1"/>
    </xf>
    <xf numFmtId="0" fontId="4" fillId="0" borderId="51" xfId="36" applyFont="1" applyBorder="1" applyAlignment="1">
      <alignment horizontal="center" vertical="center" wrapText="1"/>
    </xf>
    <xf numFmtId="0" fontId="9" fillId="0" borderId="29" xfId="36" applyFont="1" applyBorder="1" applyAlignment="1">
      <alignment horizontal="left" vertical="center" wrapText="1"/>
    </xf>
    <xf numFmtId="10" fontId="9" fillId="0" borderId="52" xfId="36" applyNumberFormat="1" applyFont="1" applyBorder="1" applyAlignment="1">
      <alignment horizontal="center" vertical="center" wrapText="1"/>
    </xf>
    <xf numFmtId="49" fontId="37" fillId="7" borderId="53" xfId="80" applyNumberFormat="1" applyFont="1" applyFill="1" applyBorder="1" applyAlignment="1" applyProtection="1">
      <alignment vertical="center"/>
      <protection hidden="1"/>
    </xf>
    <xf numFmtId="0" fontId="50" fillId="7" borderId="54" xfId="35" applyFont="1" applyFill="1" applyBorder="1"/>
    <xf numFmtId="1" fontId="9" fillId="7" borderId="55" xfId="36" applyNumberFormat="1" applyFont="1" applyFill="1" applyBorder="1" applyAlignment="1">
      <alignment horizontal="center" vertical="center" wrapText="1"/>
    </xf>
    <xf numFmtId="0" fontId="30" fillId="7" borderId="21" xfId="80" applyFont="1" applyFill="1" applyBorder="1" applyAlignment="1" applyProtection="1">
      <alignment horizontal="center"/>
      <protection hidden="1"/>
    </xf>
    <xf numFmtId="0" fontId="30" fillId="7" borderId="9" xfId="80" applyFont="1" applyFill="1" applyBorder="1" applyAlignment="1" applyProtection="1">
      <alignment horizontal="center" vertical="center"/>
      <protection hidden="1"/>
    </xf>
    <xf numFmtId="4" fontId="30" fillId="7" borderId="58" xfId="80" applyNumberFormat="1" applyFont="1" applyFill="1" applyBorder="1" applyAlignment="1" applyProtection="1">
      <alignment horizontal="center" vertical="center"/>
      <protection hidden="1"/>
    </xf>
    <xf numFmtId="1" fontId="24" fillId="7" borderId="0" xfId="80" applyNumberFormat="1" applyFont="1" applyFill="1" applyAlignment="1" applyProtection="1">
      <alignment vertical="center" wrapText="1"/>
      <protection hidden="1"/>
    </xf>
    <xf numFmtId="0" fontId="9" fillId="0" borderId="59" xfId="36" quotePrefix="1" applyFont="1" applyBorder="1" applyAlignment="1">
      <alignment horizontal="center" vertical="center" wrapText="1"/>
    </xf>
    <xf numFmtId="0" fontId="2" fillId="0" borderId="47" xfId="36" applyBorder="1"/>
    <xf numFmtId="0" fontId="20" fillId="7" borderId="0" xfId="36" applyFont="1" applyFill="1" applyAlignment="1">
      <alignment horizontal="center" vertical="center" wrapText="1"/>
    </xf>
    <xf numFmtId="1" fontId="32" fillId="0" borderId="30" xfId="36" applyNumberFormat="1" applyFont="1" applyBorder="1" applyAlignment="1" applyProtection="1">
      <alignment horizontal="center" vertical="center"/>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4" borderId="11" xfId="36" applyNumberFormat="1" applyFont="1" applyFill="1" applyBorder="1" applyProtection="1">
      <protection hidden="1"/>
    </xf>
    <xf numFmtId="0" fontId="9" fillId="0" borderId="71" xfId="36" applyFont="1" applyBorder="1" applyAlignment="1" applyProtection="1">
      <alignment horizontal="center" vertical="center"/>
      <protection hidden="1"/>
    </xf>
    <xf numFmtId="0" fontId="9" fillId="0" borderId="72" xfId="36" applyFont="1" applyBorder="1" applyAlignment="1" applyProtection="1">
      <alignment horizontal="centerContinuous"/>
      <protection hidden="1"/>
    </xf>
    <xf numFmtId="0" fontId="9" fillId="0" borderId="73" xfId="36" applyFont="1" applyBorder="1" applyAlignment="1" applyProtection="1">
      <alignment horizontal="center" vertical="center"/>
      <protection hidden="1"/>
    </xf>
    <xf numFmtId="0" fontId="40" fillId="0" borderId="0" xfId="36" applyFont="1"/>
    <xf numFmtId="1" fontId="5" fillId="0" borderId="0" xfId="36" applyNumberFormat="1" applyFont="1" applyAlignment="1">
      <alignment horizontal="centerContinuous" vertical="center" wrapText="1"/>
    </xf>
    <xf numFmtId="0" fontId="41"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4" fillId="0" borderId="0" xfId="43" applyFont="1" applyAlignment="1">
      <alignment horizontal="center" vertical="center"/>
    </xf>
    <xf numFmtId="0" fontId="46" fillId="0" borderId="0" xfId="43"/>
    <xf numFmtId="0" fontId="9" fillId="0" borderId="75" xfId="36" applyFont="1" applyBorder="1" applyAlignment="1">
      <alignment horizontal="centerContinuous"/>
    </xf>
    <xf numFmtId="0" fontId="9" fillId="0" borderId="32" xfId="36" applyFont="1" applyBorder="1" applyAlignment="1">
      <alignment horizontal="center" vertical="center"/>
    </xf>
    <xf numFmtId="0" fontId="9" fillId="0" borderId="76" xfId="36" applyFont="1" applyBorder="1" applyAlignment="1">
      <alignment horizontal="center" vertical="center"/>
    </xf>
    <xf numFmtId="1" fontId="9" fillId="0" borderId="77" xfId="36" applyNumberFormat="1" applyFont="1" applyBorder="1" applyAlignment="1">
      <alignment horizontal="center" vertical="center"/>
    </xf>
    <xf numFmtId="1" fontId="9" fillId="0" borderId="78" xfId="36" applyNumberFormat="1" applyFont="1" applyBorder="1" applyAlignment="1">
      <alignment horizontal="left" vertical="center"/>
    </xf>
    <xf numFmtId="0" fontId="49" fillId="0" borderId="79" xfId="43" applyFont="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80" xfId="36" applyNumberFormat="1" applyFont="1" applyBorder="1" applyAlignment="1">
      <alignment horizontal="center"/>
    </xf>
    <xf numFmtId="0" fontId="49" fillId="6" borderId="4" xfId="43" applyFont="1" applyFill="1" applyBorder="1" applyAlignment="1">
      <alignment horizontal="center" vertical="center"/>
    </xf>
    <xf numFmtId="0" fontId="46" fillId="6" borderId="81" xfId="43" applyFill="1" applyBorder="1"/>
    <xf numFmtId="0" fontId="49" fillId="6" borderId="81" xfId="43" applyFont="1" applyFill="1" applyBorder="1" applyAlignment="1">
      <alignment horizontal="center" vertical="center"/>
    </xf>
    <xf numFmtId="0" fontId="49" fillId="6" borderId="5" xfId="43" applyFont="1" applyFill="1" applyBorder="1" applyAlignment="1">
      <alignment horizontal="center" vertical="center"/>
    </xf>
    <xf numFmtId="0" fontId="42" fillId="9" borderId="82" xfId="36" applyFont="1" applyFill="1" applyBorder="1"/>
    <xf numFmtId="0" fontId="46" fillId="10" borderId="1" xfId="43" applyFill="1" applyBorder="1"/>
    <xf numFmtId="0" fontId="46" fillId="11" borderId="83" xfId="43" applyFill="1" applyBorder="1"/>
    <xf numFmtId="0" fontId="42" fillId="9" borderId="84" xfId="36" applyFont="1" applyFill="1" applyBorder="1"/>
    <xf numFmtId="0" fontId="46" fillId="10" borderId="2" xfId="43" applyFill="1" applyBorder="1"/>
    <xf numFmtId="0" fontId="46" fillId="11" borderId="85" xfId="43" applyFill="1" applyBorder="1"/>
    <xf numFmtId="0" fontId="46" fillId="0" borderId="2" xfId="43" applyBorder="1"/>
    <xf numFmtId="0" fontId="46" fillId="0" borderId="0" xfId="43" quotePrefix="1"/>
    <xf numFmtId="0" fontId="55" fillId="9" borderId="86" xfId="43" applyFont="1" applyFill="1" applyBorder="1"/>
    <xf numFmtId="0" fontId="46" fillId="0" borderId="87" xfId="43" applyBorder="1"/>
    <xf numFmtId="0" fontId="46" fillId="10" borderId="87" xfId="43" applyFill="1" applyBorder="1"/>
    <xf numFmtId="0" fontId="2" fillId="0" borderId="88" xfId="36" applyBorder="1"/>
    <xf numFmtId="0" fontId="10" fillId="0" borderId="88" xfId="36" applyFont="1" applyBorder="1"/>
    <xf numFmtId="166" fontId="4" fillId="0" borderId="40" xfId="36" applyNumberFormat="1" applyFont="1" applyBorder="1" applyAlignment="1">
      <alignment horizontal="left" vertical="center" wrapText="1"/>
    </xf>
    <xf numFmtId="0" fontId="49" fillId="0" borderId="0" xfId="43" applyFont="1" applyAlignment="1">
      <alignment wrapText="1"/>
    </xf>
    <xf numFmtId="0" fontId="57" fillId="0" borderId="0" xfId="43" applyFont="1"/>
    <xf numFmtId="0" fontId="57" fillId="0" borderId="75" xfId="43" applyFont="1" applyBorder="1"/>
    <xf numFmtId="0" fontId="58" fillId="0" borderId="32" xfId="36" applyFont="1" applyBorder="1" applyAlignment="1">
      <alignment horizontal="centerContinuous"/>
    </xf>
    <xf numFmtId="0" fontId="58" fillId="0" borderId="32" xfId="36" applyFont="1" applyBorder="1" applyAlignment="1">
      <alignment horizontal="center" vertical="center"/>
    </xf>
    <xf numFmtId="0" fontId="57" fillId="0" borderId="32" xfId="43" applyFont="1" applyBorder="1"/>
    <xf numFmtId="0" fontId="57" fillId="0" borderId="76" xfId="43" applyFont="1" applyBorder="1"/>
    <xf numFmtId="1" fontId="58" fillId="0" borderId="51" xfId="36" applyNumberFormat="1" applyFont="1" applyBorder="1" applyAlignment="1">
      <alignment horizontal="center" vertical="center" wrapText="1"/>
    </xf>
    <xf numFmtId="1" fontId="58" fillId="0" borderId="29" xfId="36" applyNumberFormat="1" applyFont="1" applyBorder="1" applyAlignment="1">
      <alignment horizontal="center" vertical="center" wrapText="1"/>
    </xf>
    <xf numFmtId="1" fontId="58" fillId="0" borderId="29" xfId="36" applyNumberFormat="1" applyFont="1" applyBorder="1" applyAlignment="1">
      <alignment horizontal="left" vertical="center" wrapText="1"/>
    </xf>
    <xf numFmtId="0" fontId="59" fillId="0" borderId="52" xfId="43" applyFont="1" applyBorder="1" applyAlignment="1">
      <alignment wrapText="1"/>
    </xf>
    <xf numFmtId="0" fontId="46" fillId="0" borderId="53" xfId="43" applyBorder="1"/>
    <xf numFmtId="0" fontId="46" fillId="0" borderId="89" xfId="43" applyBorder="1"/>
    <xf numFmtId="0" fontId="47" fillId="7" borderId="0" xfId="35" applyFill="1" applyAlignment="1">
      <alignment horizontal="center" vertical="center"/>
    </xf>
    <xf numFmtId="0" fontId="47" fillId="7" borderId="0" xfId="35" applyFill="1"/>
    <xf numFmtId="169" fontId="14" fillId="7" borderId="0" xfId="37" applyNumberFormat="1" applyFont="1" applyFill="1" applyAlignment="1">
      <alignment horizontal="center"/>
    </xf>
    <xf numFmtId="169" fontId="13" fillId="7" borderId="0" xfId="37" applyNumberFormat="1" applyFont="1" applyFill="1" applyAlignment="1">
      <alignment horizontal="center"/>
    </xf>
    <xf numFmtId="4" fontId="13" fillId="7" borderId="0" xfId="37" applyNumberFormat="1" applyFont="1" applyFill="1"/>
    <xf numFmtId="174" fontId="2" fillId="7" borderId="0" xfId="37" applyNumberFormat="1" applyFill="1"/>
    <xf numFmtId="169" fontId="13" fillId="7" borderId="0" xfId="36" applyNumberFormat="1" applyFont="1" applyFill="1" applyAlignment="1">
      <alignment horizontal="center"/>
    </xf>
    <xf numFmtId="0" fontId="2" fillId="7" borderId="0" xfId="36" applyFill="1"/>
    <xf numFmtId="4" fontId="13" fillId="7" borderId="0" xfId="36" applyNumberFormat="1" applyFont="1" applyFill="1"/>
    <xf numFmtId="0" fontId="9" fillId="7" borderId="51" xfId="36" applyFont="1" applyFill="1" applyBorder="1" applyAlignment="1">
      <alignment horizontal="center" vertical="center" wrapText="1"/>
    </xf>
    <xf numFmtId="0" fontId="49" fillId="12" borderId="24" xfId="0" applyFont="1" applyFill="1" applyBorder="1" applyAlignment="1">
      <alignment horizontal="center" vertical="center"/>
    </xf>
    <xf numFmtId="0" fontId="0" fillId="7" borderId="0" xfId="0" applyFill="1"/>
    <xf numFmtId="0" fontId="0" fillId="7" borderId="0" xfId="0" applyFill="1" applyAlignment="1">
      <alignment horizontal="center" vertical="center"/>
    </xf>
    <xf numFmtId="0" fontId="0" fillId="7" borderId="32" xfId="0" applyFill="1" applyBorder="1" applyAlignment="1">
      <alignment horizontal="center" vertical="center"/>
    </xf>
    <xf numFmtId="1" fontId="0" fillId="7" borderId="0" xfId="0" applyNumberFormat="1" applyFill="1" applyAlignment="1">
      <alignment horizontal="center" vertical="center"/>
    </xf>
    <xf numFmtId="14" fontId="0" fillId="7" borderId="0" xfId="0" applyNumberFormat="1" applyFill="1" applyAlignment="1">
      <alignment horizontal="center" vertical="center"/>
    </xf>
    <xf numFmtId="14" fontId="0" fillId="7" borderId="0" xfId="0" applyNumberFormat="1" applyFill="1"/>
    <xf numFmtId="179" fontId="0" fillId="7" borderId="0" xfId="0" applyNumberFormat="1" applyFill="1"/>
    <xf numFmtId="14" fontId="0" fillId="7" borderId="27" xfId="0" applyNumberFormat="1" applyFill="1" applyBorder="1" applyAlignment="1">
      <alignment horizontal="center" vertical="center"/>
    </xf>
    <xf numFmtId="180" fontId="0" fillId="7" borderId="0" xfId="0" applyNumberFormat="1" applyFill="1"/>
    <xf numFmtId="0" fontId="9" fillId="0" borderId="90" xfId="36" applyFont="1" applyBorder="1" applyAlignment="1">
      <alignment vertical="center"/>
    </xf>
    <xf numFmtId="0" fontId="0" fillId="0" borderId="24" xfId="0" applyBorder="1" applyAlignment="1">
      <alignment horizontal="center" vertical="center"/>
    </xf>
    <xf numFmtId="0" fontId="2" fillId="0" borderId="93" xfId="36" applyBorder="1" applyProtection="1">
      <protection hidden="1"/>
    </xf>
    <xf numFmtId="0" fontId="49" fillId="12" borderId="24" xfId="0" applyFont="1" applyFill="1" applyBorder="1" applyAlignment="1">
      <alignment horizontal="center" vertical="center" wrapText="1"/>
    </xf>
    <xf numFmtId="173" fontId="46" fillId="0" borderId="24" xfId="2" applyNumberFormat="1" applyFont="1" applyBorder="1" applyAlignment="1">
      <alignment horizontal="center" vertical="center"/>
    </xf>
    <xf numFmtId="173" fontId="0" fillId="0" borderId="24" xfId="0" applyNumberFormat="1" applyBorder="1" applyAlignment="1">
      <alignment horizontal="center" vertical="center"/>
    </xf>
    <xf numFmtId="0" fontId="49" fillId="0" borderId="24" xfId="0" applyFont="1" applyBorder="1" applyAlignment="1">
      <alignment horizontal="center" vertical="center"/>
    </xf>
    <xf numFmtId="0" fontId="48" fillId="0" borderId="24" xfId="0" applyFont="1" applyBorder="1" applyAlignment="1">
      <alignment horizontal="center" vertical="center"/>
    </xf>
    <xf numFmtId="175" fontId="60" fillId="0" borderId="29" xfId="43" applyNumberFormat="1" applyFont="1" applyBorder="1" applyAlignment="1">
      <alignment horizontal="center" vertical="center" wrapText="1"/>
    </xf>
    <xf numFmtId="175" fontId="60" fillId="0" borderId="40" xfId="43" applyNumberFormat="1" applyFont="1" applyBorder="1" applyAlignment="1" applyProtection="1">
      <alignment horizontal="center" vertical="center" wrapText="1"/>
      <protection hidden="1"/>
    </xf>
    <xf numFmtId="180" fontId="49" fillId="13" borderId="63" xfId="0" applyNumberFormat="1" applyFont="1" applyFill="1" applyBorder="1" applyAlignment="1">
      <alignment horizontal="left" vertical="center"/>
    </xf>
    <xf numFmtId="0" fontId="0" fillId="7" borderId="99" xfId="0" applyFill="1" applyBorder="1" applyAlignment="1">
      <alignment horizontal="center" vertical="center" wrapText="1"/>
    </xf>
    <xf numFmtId="0" fontId="49" fillId="12" borderId="0" xfId="0" applyFont="1" applyFill="1" applyAlignment="1">
      <alignment horizontal="center" vertical="center" wrapText="1"/>
    </xf>
    <xf numFmtId="0" fontId="0" fillId="7" borderId="100" xfId="0" applyFill="1" applyBorder="1" applyAlignment="1">
      <alignment horizontal="center" vertical="center" wrapText="1"/>
    </xf>
    <xf numFmtId="0" fontId="0" fillId="7" borderId="0" xfId="0" applyFill="1" applyAlignment="1">
      <alignment horizontal="center" vertical="center" wrapText="1"/>
    </xf>
    <xf numFmtId="0" fontId="49" fillId="13" borderId="97" xfId="0" applyFont="1" applyFill="1" applyBorder="1" applyAlignment="1">
      <alignment horizontal="left" vertical="center"/>
    </xf>
    <xf numFmtId="173" fontId="49" fillId="7" borderId="60" xfId="0" applyNumberFormat="1" applyFont="1" applyFill="1" applyBorder="1" applyAlignment="1">
      <alignment horizontal="center" vertical="center"/>
    </xf>
    <xf numFmtId="0" fontId="49" fillId="13" borderId="98" xfId="0" applyFont="1" applyFill="1" applyBorder="1" applyAlignment="1">
      <alignment horizontal="left" vertical="center" wrapText="1"/>
    </xf>
    <xf numFmtId="164" fontId="48" fillId="0" borderId="24" xfId="2" applyFont="1" applyBorder="1" applyAlignment="1">
      <alignment horizontal="center" vertical="center"/>
    </xf>
    <xf numFmtId="9" fontId="48" fillId="0" borderId="24" xfId="82" applyFont="1" applyBorder="1" applyAlignment="1">
      <alignment horizontal="center" vertical="center"/>
    </xf>
    <xf numFmtId="173" fontId="48" fillId="0" borderId="24" xfId="0" applyNumberFormat="1" applyFont="1" applyBorder="1" applyAlignment="1">
      <alignment horizontal="center" vertical="center"/>
    </xf>
    <xf numFmtId="173" fontId="48" fillId="0" borderId="24" xfId="2" applyNumberFormat="1" applyFont="1" applyBorder="1" applyAlignment="1">
      <alignment horizontal="center" vertical="center"/>
    </xf>
    <xf numFmtId="1" fontId="61" fillId="0" borderId="0" xfId="43" applyNumberFormat="1" applyFont="1" applyAlignment="1">
      <alignment horizontal="center" vertical="center"/>
    </xf>
    <xf numFmtId="0" fontId="49" fillId="8" borderId="24" xfId="0" applyFont="1" applyFill="1" applyBorder="1" applyAlignment="1">
      <alignment horizontal="center" vertical="center"/>
    </xf>
    <xf numFmtId="182" fontId="0" fillId="7" borderId="27" xfId="0" applyNumberFormat="1" applyFill="1" applyBorder="1" applyAlignment="1">
      <alignment horizontal="center" vertical="center"/>
    </xf>
    <xf numFmtId="182" fontId="0" fillId="7" borderId="0" xfId="0" applyNumberFormat="1" applyFill="1" applyAlignment="1">
      <alignment horizontal="center" vertical="center"/>
    </xf>
    <xf numFmtId="173" fontId="49" fillId="7" borderId="0" xfId="0" applyNumberFormat="1" applyFont="1" applyFill="1" applyAlignment="1">
      <alignment horizontal="center" vertical="center"/>
    </xf>
    <xf numFmtId="0" fontId="49" fillId="7" borderId="69" xfId="0" applyFont="1" applyFill="1" applyBorder="1" applyAlignment="1">
      <alignment horizontal="center" vertical="center" wrapText="1"/>
    </xf>
    <xf numFmtId="0" fontId="49" fillId="7" borderId="59" xfId="0" applyFont="1" applyFill="1" applyBorder="1" applyAlignment="1">
      <alignment horizontal="center" vertical="center" wrapText="1"/>
    </xf>
    <xf numFmtId="4" fontId="30" fillId="7" borderId="9" xfId="80" applyNumberFormat="1" applyFont="1" applyFill="1" applyBorder="1" applyAlignment="1" applyProtection="1">
      <alignment horizontal="center" vertical="center"/>
      <protection hidden="1"/>
    </xf>
    <xf numFmtId="10" fontId="9" fillId="0" borderId="92" xfId="36" applyNumberFormat="1" applyFont="1" applyBorder="1" applyAlignment="1">
      <alignment horizontal="center" vertical="center" wrapText="1"/>
    </xf>
    <xf numFmtId="49" fontId="37" fillId="7" borderId="80" xfId="80" applyNumberFormat="1" applyFont="1" applyFill="1" applyBorder="1" applyAlignment="1" applyProtection="1">
      <alignment vertical="center"/>
      <protection hidden="1"/>
    </xf>
    <xf numFmtId="164" fontId="62" fillId="7" borderId="0" xfId="2" applyFont="1" applyFill="1" applyAlignment="1">
      <alignment horizontal="center" vertical="center"/>
    </xf>
    <xf numFmtId="0" fontId="13" fillId="0" borderId="0" xfId="37" applyFont="1" applyAlignment="1">
      <alignment horizontal="center" vertical="center"/>
    </xf>
    <xf numFmtId="1" fontId="63" fillId="7" borderId="0" xfId="2" applyNumberFormat="1" applyFont="1" applyFill="1" applyAlignment="1">
      <alignment horizontal="center" vertical="center"/>
    </xf>
    <xf numFmtId="164" fontId="63" fillId="7" borderId="0" xfId="2" applyFont="1" applyFill="1" applyAlignment="1">
      <alignment horizontal="center" vertical="center"/>
    </xf>
    <xf numFmtId="0" fontId="46" fillId="11" borderId="83" xfId="43" applyFill="1" applyBorder="1" applyAlignment="1">
      <alignment horizontal="center" vertical="center"/>
    </xf>
    <xf numFmtId="0" fontId="46" fillId="0" borderId="0" xfId="43" applyAlignment="1">
      <alignment horizontal="center" vertical="center"/>
    </xf>
    <xf numFmtId="0" fontId="46" fillId="11" borderId="85" xfId="43" applyFill="1" applyBorder="1" applyAlignment="1">
      <alignment horizontal="center" vertical="center"/>
    </xf>
    <xf numFmtId="0" fontId="46" fillId="11" borderId="133" xfId="43" applyFill="1" applyBorder="1" applyAlignment="1">
      <alignment horizontal="center" vertical="center"/>
    </xf>
    <xf numFmtId="0" fontId="46" fillId="11" borderId="134" xfId="43" applyFill="1" applyBorder="1" applyAlignment="1">
      <alignment horizontal="center" vertical="center"/>
    </xf>
    <xf numFmtId="0" fontId="0" fillId="11" borderId="134" xfId="43" applyFont="1" applyFill="1" applyBorder="1" applyAlignment="1">
      <alignment horizontal="center" vertical="center"/>
    </xf>
    <xf numFmtId="0" fontId="68" fillId="0" borderId="0" xfId="36" applyFont="1" applyAlignment="1" applyProtection="1">
      <alignment horizontal="center" vertical="center"/>
      <protection hidden="1"/>
    </xf>
    <xf numFmtId="0" fontId="68" fillId="0" borderId="0" xfId="36" applyFont="1" applyAlignment="1">
      <alignment horizontal="center" vertical="center"/>
    </xf>
    <xf numFmtId="183" fontId="60" fillId="0" borderId="40" xfId="43" applyNumberFormat="1" applyFont="1" applyBorder="1" applyAlignment="1" applyProtection="1">
      <alignment horizontal="center" vertical="center" wrapText="1"/>
      <protection hidden="1"/>
    </xf>
    <xf numFmtId="183" fontId="60" fillId="0" borderId="29" xfId="43" applyNumberFormat="1" applyFont="1" applyBorder="1" applyAlignment="1">
      <alignment horizontal="center" vertical="center" wrapText="1"/>
    </xf>
    <xf numFmtId="1" fontId="74" fillId="0" borderId="22" xfId="36" applyNumberFormat="1" applyFont="1" applyBorder="1" applyAlignment="1">
      <alignment horizontal="center" vertical="center"/>
    </xf>
    <xf numFmtId="1" fontId="74" fillId="0" borderId="18" xfId="36" applyNumberFormat="1" applyFont="1" applyBorder="1" applyAlignment="1" applyProtection="1">
      <alignment horizontal="center" vertical="center"/>
      <protection hidden="1"/>
    </xf>
    <xf numFmtId="0" fontId="73" fillId="0" borderId="56" xfId="43" applyFont="1" applyBorder="1"/>
    <xf numFmtId="0" fontId="73" fillId="0" borderId="53" xfId="43" applyFont="1" applyBorder="1"/>
    <xf numFmtId="0" fontId="73" fillId="0" borderId="89" xfId="43" applyFont="1" applyBorder="1"/>
    <xf numFmtId="0" fontId="73" fillId="0" borderId="0" xfId="43" applyFont="1"/>
    <xf numFmtId="0" fontId="75" fillId="0" borderId="0" xfId="0" applyFont="1" applyAlignment="1" applyProtection="1">
      <alignment horizontal="center" vertical="center"/>
      <protection hidden="1"/>
    </xf>
    <xf numFmtId="9" fontId="11" fillId="0" borderId="80" xfId="84" applyFont="1" applyFill="1" applyBorder="1" applyAlignment="1">
      <alignment horizontal="center" vertical="center"/>
    </xf>
    <xf numFmtId="183" fontId="77" fillId="0" borderId="40" xfId="43" applyNumberFormat="1" applyFont="1" applyBorder="1" applyAlignment="1" applyProtection="1">
      <alignment horizontal="center" vertical="center" wrapText="1"/>
      <protection hidden="1"/>
    </xf>
    <xf numFmtId="0" fontId="47" fillId="15" borderId="0" xfId="35" applyFill="1"/>
    <xf numFmtId="0" fontId="78" fillId="16" borderId="0" xfId="35" applyFont="1" applyFill="1"/>
    <xf numFmtId="0" fontId="21" fillId="0" borderId="0" xfId="36" applyFont="1" applyAlignment="1">
      <alignment horizontal="center" vertical="center"/>
    </xf>
    <xf numFmtId="0" fontId="4" fillId="0" borderId="138" xfId="36" applyFont="1" applyBorder="1" applyAlignment="1">
      <alignment horizontal="centerContinuous" vertical="center" wrapText="1"/>
    </xf>
    <xf numFmtId="0" fontId="0" fillId="11" borderId="83" xfId="43" applyFont="1" applyFill="1" applyBorder="1" applyAlignment="1">
      <alignment horizontal="center" vertical="center"/>
    </xf>
    <xf numFmtId="0" fontId="0" fillId="11" borderId="133" xfId="43" applyFont="1" applyFill="1" applyBorder="1" applyAlignment="1">
      <alignment horizontal="center" vertical="center"/>
    </xf>
    <xf numFmtId="9" fontId="0" fillId="11" borderId="83" xfId="82" applyFont="1" applyFill="1" applyBorder="1" applyAlignment="1">
      <alignment horizontal="center" vertical="center"/>
    </xf>
    <xf numFmtId="9" fontId="0" fillId="11" borderId="133" xfId="82" applyFont="1" applyFill="1" applyBorder="1" applyAlignment="1">
      <alignment horizontal="center" vertical="center"/>
    </xf>
    <xf numFmtId="9" fontId="0" fillId="11" borderId="134" xfId="82" applyFont="1" applyFill="1" applyBorder="1" applyAlignment="1">
      <alignment horizontal="center" vertical="center"/>
    </xf>
    <xf numFmtId="9" fontId="46" fillId="11" borderId="134" xfId="82" applyFont="1" applyFill="1" applyBorder="1" applyAlignment="1">
      <alignment horizontal="center" vertical="center"/>
    </xf>
    <xf numFmtId="0" fontId="2" fillId="0" borderId="0" xfId="36" applyAlignment="1">
      <alignment horizontal="center" vertical="center"/>
    </xf>
    <xf numFmtId="0" fontId="65" fillId="7" borderId="65" xfId="35" applyFont="1" applyFill="1" applyBorder="1" applyAlignment="1">
      <alignment horizontal="center" vertical="center"/>
    </xf>
    <xf numFmtId="0" fontId="2" fillId="4" borderId="0" xfId="40" applyFill="1" applyAlignment="1">
      <alignment wrapText="1"/>
    </xf>
    <xf numFmtId="0" fontId="2" fillId="4" borderId="0" xfId="40" applyFill="1"/>
    <xf numFmtId="0" fontId="68" fillId="4" borderId="0" xfId="40" applyFont="1" applyFill="1"/>
    <xf numFmtId="0" fontId="68"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68" fillId="0" borderId="0" xfId="36" applyFont="1"/>
    <xf numFmtId="0" fontId="5" fillId="0" borderId="0" xfId="40" applyFont="1" applyAlignment="1">
      <alignment horizontal="centerContinuous" vertical="center"/>
    </xf>
    <xf numFmtId="0" fontId="5" fillId="0" borderId="50" xfId="40" applyFont="1" applyBorder="1" applyAlignment="1">
      <alignment horizontal="right" vertical="center"/>
    </xf>
    <xf numFmtId="0" fontId="5" fillId="0" borderId="50" xfId="40" applyFont="1" applyBorder="1" applyAlignment="1">
      <alignment vertical="center"/>
    </xf>
    <xf numFmtId="0" fontId="80" fillId="4" borderId="0" xfId="40" applyFont="1" applyFill="1"/>
    <xf numFmtId="0" fontId="2" fillId="4" borderId="41" xfId="40" applyFill="1" applyBorder="1"/>
    <xf numFmtId="0" fontId="2" fillId="4" borderId="50" xfId="40" applyFill="1" applyBorder="1"/>
    <xf numFmtId="0" fontId="2" fillId="0" borderId="50" xfId="40" applyBorder="1"/>
    <xf numFmtId="189" fontId="5" fillId="0" borderId="142" xfId="91" applyNumberFormat="1" applyFont="1" applyFill="1" applyBorder="1" applyAlignment="1" applyProtection="1">
      <alignment vertical="center"/>
      <protection locked="0"/>
    </xf>
    <xf numFmtId="0" fontId="5" fillId="0" borderId="41" xfId="40" applyFont="1" applyBorder="1" applyAlignment="1">
      <alignment horizontal="left" vertical="center"/>
    </xf>
    <xf numFmtId="182" fontId="5" fillId="4" borderId="142" xfId="92" applyNumberFormat="1" applyFont="1" applyFill="1" applyBorder="1" applyAlignment="1"/>
    <xf numFmtId="0" fontId="5" fillId="0" borderId="41" xfId="40" applyFont="1" applyBorder="1" applyAlignment="1">
      <alignment horizontal="center" vertical="center" wrapText="1"/>
    </xf>
    <xf numFmtId="0" fontId="5" fillId="0" borderId="50" xfId="40" applyFont="1" applyBorder="1" applyAlignment="1">
      <alignment horizontal="center" vertical="center" wrapText="1"/>
    </xf>
    <xf numFmtId="0" fontId="80"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82" fontId="5" fillId="4" borderId="102" xfId="92" applyNumberFormat="1" applyFont="1" applyFill="1" applyBorder="1" applyAlignment="1">
      <alignment horizontal="center" vertical="center"/>
    </xf>
    <xf numFmtId="2" fontId="5" fillId="4" borderId="59" xfId="92" applyNumberFormat="1" applyFont="1" applyFill="1" applyBorder="1" applyAlignment="1"/>
    <xf numFmtId="182" fontId="5" fillId="4" borderId="59" xfId="92" applyNumberFormat="1" applyFont="1" applyFill="1" applyBorder="1" applyAlignment="1"/>
    <xf numFmtId="0" fontId="80" fillId="4" borderId="0" xfId="40" applyFont="1" applyFill="1" applyAlignment="1">
      <alignment wrapText="1"/>
    </xf>
    <xf numFmtId="0" fontId="9" fillId="4" borderId="0" xfId="40" applyFont="1" applyFill="1" applyAlignment="1">
      <alignment vertical="center"/>
    </xf>
    <xf numFmtId="182" fontId="45" fillId="4" borderId="0" xfId="92" applyNumberFormat="1" applyFont="1" applyFill="1" applyBorder="1" applyAlignment="1"/>
    <xf numFmtId="0" fontId="68" fillId="4" borderId="0" xfId="40" applyFont="1" applyFill="1" applyAlignment="1">
      <alignment wrapText="1"/>
    </xf>
    <xf numFmtId="0" fontId="68"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44" xfId="40" applyNumberFormat="1" applyFont="1" applyFill="1" applyBorder="1" applyAlignment="1">
      <alignment horizontal="center" vertical="center" wrapText="1"/>
    </xf>
    <xf numFmtId="1" fontId="5" fillId="4" borderId="145" xfId="40" applyNumberFormat="1" applyFont="1" applyFill="1" applyBorder="1" applyAlignment="1">
      <alignment horizontal="left" vertical="center" wrapText="1"/>
    </xf>
    <xf numFmtId="3" fontId="5" fillId="0" borderId="145" xfId="40" applyNumberFormat="1" applyFont="1" applyBorder="1" applyAlignment="1">
      <alignment horizontal="center" vertical="center" wrapText="1"/>
    </xf>
    <xf numFmtId="193" fontId="5" fillId="0" borderId="145" xfId="40" applyNumberFormat="1" applyFont="1" applyBorder="1" applyAlignment="1">
      <alignment horizontal="center" vertical="center" wrapText="1"/>
    </xf>
    <xf numFmtId="183" fontId="5" fillId="0" borderId="146" xfId="40" applyNumberFormat="1" applyFont="1" applyBorder="1" applyAlignment="1">
      <alignment horizontal="center" vertical="center" wrapText="1"/>
    </xf>
    <xf numFmtId="185" fontId="68" fillId="4" borderId="0" xfId="90" applyFont="1" applyFill="1" applyAlignment="1">
      <alignment horizontal="center" vertical="center"/>
    </xf>
    <xf numFmtId="0" fontId="5" fillId="0" borderId="59" xfId="36" applyFont="1" applyBorder="1" applyAlignment="1">
      <alignment horizontal="center" vertical="center"/>
    </xf>
    <xf numFmtId="0" fontId="5" fillId="4" borderId="59" xfId="40" applyFont="1" applyFill="1" applyBorder="1" applyAlignment="1">
      <alignment horizontal="center"/>
    </xf>
    <xf numFmtId="0" fontId="9" fillId="4" borderId="37" xfId="40" applyFont="1" applyFill="1" applyBorder="1" applyAlignment="1">
      <alignment horizontal="center" vertical="center" wrapText="1"/>
    </xf>
    <xf numFmtId="4" fontId="9" fillId="4" borderId="34" xfId="40" applyNumberFormat="1" applyFont="1" applyFill="1" applyBorder="1" applyAlignment="1">
      <alignment horizontal="center" vertical="center"/>
    </xf>
    <xf numFmtId="0" fontId="2" fillId="4" borderId="0" xfId="40" applyFill="1" applyAlignment="1">
      <alignment horizontal="center" vertical="center"/>
    </xf>
    <xf numFmtId="3" fontId="5" fillId="0" borderId="29" xfId="36" quotePrefix="1" applyNumberFormat="1" applyFont="1" applyBorder="1" applyAlignment="1" applyProtection="1">
      <alignment horizontal="center" vertical="center"/>
      <protection hidden="1"/>
    </xf>
    <xf numFmtId="2" fontId="5" fillId="4" borderId="145" xfId="40" applyNumberFormat="1" applyFont="1" applyFill="1" applyBorder="1" applyAlignment="1">
      <alignment horizontal="center" vertical="center" wrapText="1"/>
    </xf>
    <xf numFmtId="41" fontId="2" fillId="20" borderId="0" xfId="93" applyFont="1" applyFill="1" applyBorder="1"/>
    <xf numFmtId="0" fontId="2" fillId="4" borderId="0" xfId="40" applyFill="1" applyAlignment="1">
      <alignment horizontal="left" vertical="top" wrapText="1"/>
    </xf>
    <xf numFmtId="191" fontId="2" fillId="0" borderId="0" xfId="36" applyNumberFormat="1"/>
    <xf numFmtId="182" fontId="0" fillId="0" borderId="0" xfId="92" applyNumberFormat="1" applyFont="1" applyBorder="1"/>
    <xf numFmtId="0" fontId="82"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60" xfId="40" applyNumberFormat="1" applyFont="1" applyFill="1" applyBorder="1" applyAlignment="1">
      <alignment horizontal="center" vertical="center" wrapText="1"/>
    </xf>
    <xf numFmtId="0" fontId="56" fillId="21" borderId="116" xfId="36" applyFont="1" applyFill="1" applyBorder="1" applyAlignment="1">
      <alignment horizontal="center" vertical="center" wrapText="1"/>
    </xf>
    <xf numFmtId="0" fontId="56" fillId="21" borderId="15" xfId="36" applyFont="1" applyFill="1" applyBorder="1" applyAlignment="1">
      <alignment vertical="center" wrapText="1"/>
    </xf>
    <xf numFmtId="194" fontId="85" fillId="21" borderId="15" xfId="36" applyNumberFormat="1" applyFont="1" applyFill="1" applyBorder="1" applyAlignment="1">
      <alignment horizontal="center" vertical="center" wrapText="1"/>
    </xf>
    <xf numFmtId="194" fontId="85" fillId="21" borderId="49" xfId="36" applyNumberFormat="1" applyFont="1" applyFill="1" applyBorder="1" applyAlignment="1">
      <alignment horizontal="center" vertical="center" wrapText="1"/>
    </xf>
    <xf numFmtId="194" fontId="86" fillId="21" borderId="49" xfId="43" applyNumberFormat="1" applyFont="1" applyFill="1" applyBorder="1" applyAlignment="1">
      <alignment horizontal="center" vertical="center" wrapText="1"/>
    </xf>
    <xf numFmtId="1" fontId="8" fillId="0" borderId="0" xfId="36" applyNumberFormat="1" applyFont="1" applyAlignment="1">
      <alignment horizontal="center" vertical="center" wrapText="1"/>
    </xf>
    <xf numFmtId="0" fontId="9" fillId="0" borderId="0" xfId="36" applyFont="1" applyAlignment="1">
      <alignment horizontal="center" vertical="center" wrapText="1"/>
    </xf>
    <xf numFmtId="0" fontId="9" fillId="0" borderId="0" xfId="36" applyFont="1" applyAlignment="1">
      <alignment vertical="center"/>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74" xfId="40" applyNumberFormat="1" applyFont="1" applyFill="1" applyBorder="1" applyAlignment="1">
      <alignment horizontal="center" vertical="center" wrapText="1"/>
    </xf>
    <xf numFmtId="0" fontId="9" fillId="22" borderId="60" xfId="36" quotePrefix="1" applyFont="1" applyFill="1" applyBorder="1" applyAlignment="1">
      <alignment horizontal="center" vertical="center" wrapText="1"/>
    </xf>
    <xf numFmtId="196" fontId="2" fillId="4" borderId="0" xfId="40" applyNumberFormat="1" applyFill="1"/>
    <xf numFmtId="164" fontId="5" fillId="19" borderId="0" xfId="3" applyFont="1" applyFill="1" applyAlignment="1">
      <alignment horizontal="center" vertical="center"/>
    </xf>
    <xf numFmtId="0" fontId="7" fillId="4" borderId="0" xfId="40" applyFont="1" applyFill="1" applyAlignment="1">
      <alignment horizontal="center" vertical="center"/>
    </xf>
    <xf numFmtId="0" fontId="5" fillId="23" borderId="0" xfId="40" applyFont="1" applyFill="1"/>
    <xf numFmtId="0" fontId="2" fillId="4" borderId="70" xfId="40" applyFill="1" applyBorder="1"/>
    <xf numFmtId="164" fontId="2" fillId="4" borderId="70" xfId="3" applyFont="1" applyFill="1" applyBorder="1"/>
    <xf numFmtId="164" fontId="2" fillId="4" borderId="0" xfId="3" applyFont="1" applyFill="1"/>
    <xf numFmtId="0" fontId="5" fillId="17" borderId="0" xfId="40" applyFont="1" applyFill="1"/>
    <xf numFmtId="0" fontId="5" fillId="24" borderId="0" xfId="40" applyFont="1" applyFill="1"/>
    <xf numFmtId="0" fontId="5" fillId="25" borderId="0" xfId="40" applyFont="1" applyFill="1"/>
    <xf numFmtId="185" fontId="5" fillId="0" borderId="0" xfId="90" applyFont="1" applyFill="1" applyBorder="1" applyAlignment="1" applyProtection="1">
      <alignment horizontal="center" vertical="center" wrapText="1"/>
    </xf>
    <xf numFmtId="189"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3" fontId="5" fillId="0" borderId="0" xfId="40" applyNumberFormat="1" applyFont="1" applyAlignment="1">
      <alignment horizontal="center" vertical="center" wrapText="1"/>
    </xf>
    <xf numFmtId="0" fontId="45" fillId="0" borderId="0" xfId="40" applyFont="1" applyAlignment="1">
      <alignment horizontal="center" vertical="center" wrapText="1"/>
    </xf>
    <xf numFmtId="188" fontId="5" fillId="0" borderId="0" xfId="90" applyNumberFormat="1" applyFont="1" applyFill="1" applyBorder="1" applyAlignment="1" applyProtection="1">
      <alignment horizontal="center" vertical="center" wrapText="1"/>
    </xf>
    <xf numFmtId="182" fontId="5" fillId="0" borderId="0" xfId="92" applyNumberFormat="1" applyFont="1" applyFill="1" applyBorder="1" applyAlignment="1"/>
    <xf numFmtId="0" fontId="45" fillId="0" borderId="0" xfId="40" applyFont="1" applyAlignment="1">
      <alignment horizontal="left" vertical="center" wrapText="1"/>
    </xf>
    <xf numFmtId="182" fontId="5" fillId="0" borderId="0" xfId="92" applyNumberFormat="1" applyFont="1" applyFill="1" applyBorder="1" applyAlignment="1">
      <alignment horizontal="center" vertical="center"/>
    </xf>
    <xf numFmtId="2" fontId="5" fillId="0" borderId="0" xfId="92" applyNumberFormat="1" applyFont="1" applyFill="1" applyBorder="1" applyAlignment="1"/>
    <xf numFmtId="192" fontId="45" fillId="0" borderId="0" xfId="92" applyNumberFormat="1" applyFont="1" applyFill="1" applyBorder="1" applyAlignment="1">
      <alignment horizontal="center" vertical="center" wrapText="1"/>
    </xf>
    <xf numFmtId="10" fontId="5" fillId="0" borderId="0" xfId="40" applyNumberFormat="1" applyFont="1" applyAlignment="1">
      <alignment horizontal="center" vertical="center" wrapText="1"/>
    </xf>
    <xf numFmtId="0" fontId="45" fillId="18" borderId="3" xfId="40" applyFont="1" applyFill="1" applyBorder="1" applyAlignment="1">
      <alignment horizontal="center" vertical="center"/>
    </xf>
    <xf numFmtId="0" fontId="5" fillId="4" borderId="136" xfId="40" applyFont="1" applyFill="1" applyBorder="1" applyAlignment="1">
      <alignment horizontal="center"/>
    </xf>
    <xf numFmtId="1" fontId="5" fillId="4" borderId="91" xfId="40" applyNumberFormat="1" applyFont="1" applyFill="1" applyBorder="1" applyAlignment="1">
      <alignment horizontal="center" vertical="center" wrapText="1"/>
    </xf>
    <xf numFmtId="10" fontId="9" fillId="4" borderId="111" xfId="40" applyNumberFormat="1" applyFont="1" applyFill="1" applyBorder="1" applyAlignment="1">
      <alignment horizontal="center" vertical="center" wrapText="1"/>
    </xf>
    <xf numFmtId="0" fontId="88" fillId="0" borderId="0" xfId="35" applyFont="1" applyAlignment="1">
      <alignment horizontal="center" vertical="center"/>
    </xf>
    <xf numFmtId="0" fontId="89" fillId="0" borderId="0" xfId="35" applyFont="1"/>
    <xf numFmtId="0" fontId="90" fillId="0" borderId="79" xfId="43" applyFont="1" applyBorder="1" applyAlignment="1" applyProtection="1">
      <alignment horizontal="center" vertical="center"/>
      <protection hidden="1"/>
    </xf>
    <xf numFmtId="0" fontId="90" fillId="27" borderId="5" xfId="43" applyFont="1" applyFill="1" applyBorder="1" applyAlignment="1">
      <alignment horizontal="center" vertical="center"/>
    </xf>
    <xf numFmtId="0" fontId="69" fillId="28" borderId="83" xfId="43" applyFont="1" applyFill="1" applyBorder="1" applyAlignment="1">
      <alignment horizontal="center" vertical="center"/>
    </xf>
    <xf numFmtId="0" fontId="9" fillId="0" borderId="153" xfId="36" applyFont="1" applyBorder="1" applyAlignment="1">
      <alignment vertical="center"/>
    </xf>
    <xf numFmtId="0" fontId="4" fillId="0" borderId="55" xfId="36" applyFont="1" applyBorder="1" applyAlignment="1">
      <alignment horizontal="center" vertical="center" wrapText="1"/>
    </xf>
    <xf numFmtId="166" fontId="4" fillId="0" borderId="156" xfId="36" applyNumberFormat="1" applyFont="1" applyBorder="1" applyAlignment="1">
      <alignment horizontal="left" vertical="center" wrapText="1"/>
    </xf>
    <xf numFmtId="1" fontId="5" fillId="4" borderId="137" xfId="40" applyNumberFormat="1" applyFont="1" applyFill="1" applyBorder="1" applyAlignment="1">
      <alignment horizontal="center" vertical="center" wrapText="1"/>
    </xf>
    <xf numFmtId="0" fontId="4" fillId="0" borderId="138" xfId="36" applyFont="1" applyBorder="1" applyAlignment="1">
      <alignment horizontal="center" vertical="center" wrapText="1"/>
    </xf>
    <xf numFmtId="1" fontId="9" fillId="7" borderId="138" xfId="36" applyNumberFormat="1" applyFont="1" applyFill="1" applyBorder="1" applyAlignment="1">
      <alignment horizontal="center" vertical="center" wrapText="1"/>
    </xf>
    <xf numFmtId="1" fontId="91" fillId="0" borderId="158" xfId="36" applyNumberFormat="1" applyFont="1" applyBorder="1" applyAlignment="1">
      <alignment horizontal="center" vertical="center"/>
    </xf>
    <xf numFmtId="0" fontId="91" fillId="7" borderId="157" xfId="36" applyFont="1" applyFill="1" applyBorder="1" applyAlignment="1">
      <alignment horizontal="center" vertical="center" wrapText="1"/>
    </xf>
    <xf numFmtId="183" fontId="4" fillId="0" borderId="0" xfId="41" applyNumberFormat="1" applyFont="1" applyAlignment="1">
      <alignment horizontal="center" vertical="center"/>
    </xf>
    <xf numFmtId="0" fontId="69" fillId="28" borderId="133" xfId="43" applyFont="1" applyFill="1" applyBorder="1" applyAlignment="1">
      <alignment horizontal="center" vertical="center"/>
    </xf>
    <xf numFmtId="0" fontId="69" fillId="28" borderId="134" xfId="43" applyFont="1" applyFill="1" applyBorder="1" applyAlignment="1">
      <alignment horizontal="center" vertical="center"/>
    </xf>
    <xf numFmtId="0" fontId="96" fillId="28" borderId="134" xfId="43" applyFont="1" applyFill="1" applyBorder="1" applyAlignment="1">
      <alignment horizontal="center" vertical="center"/>
    </xf>
    <xf numFmtId="0" fontId="69" fillId="0" borderId="0" xfId="43" applyFont="1"/>
    <xf numFmtId="183" fontId="5" fillId="0" borderId="90" xfId="40" applyNumberFormat="1" applyFont="1" applyBorder="1" applyAlignment="1">
      <alignment horizontal="center" vertical="center" wrapText="1"/>
    </xf>
    <xf numFmtId="183" fontId="5" fillId="0" borderId="136"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70" fillId="0" borderId="0" xfId="36" applyFont="1" applyAlignment="1">
      <alignment vertical="center" wrapText="1"/>
    </xf>
    <xf numFmtId="0" fontId="2" fillId="0" borderId="34" xfId="36" applyBorder="1" applyProtection="1">
      <protection hidden="1"/>
    </xf>
    <xf numFmtId="0" fontId="2" fillId="0" borderId="11" xfId="36" applyBorder="1" applyProtection="1">
      <protection hidden="1"/>
    </xf>
    <xf numFmtId="0" fontId="76" fillId="0" borderId="24" xfId="35" applyFont="1" applyBorder="1" applyAlignment="1">
      <alignment horizontal="center" vertical="center" wrapText="1"/>
    </xf>
    <xf numFmtId="0" fontId="68" fillId="0" borderId="0" xfId="40" applyFont="1"/>
    <xf numFmtId="0" fontId="70" fillId="4" borderId="37" xfId="40" applyFont="1" applyFill="1" applyBorder="1"/>
    <xf numFmtId="0" fontId="68" fillId="4" borderId="47" xfId="40" applyFont="1" applyFill="1" applyBorder="1" applyAlignment="1">
      <alignment horizontal="center" vertical="center"/>
    </xf>
    <xf numFmtId="0" fontId="2" fillId="4" borderId="33" xfId="40" applyFill="1" applyBorder="1"/>
    <xf numFmtId="185" fontId="80" fillId="19" borderId="47" xfId="90" applyFont="1" applyFill="1" applyBorder="1" applyAlignment="1">
      <alignment horizontal="center" vertical="center"/>
    </xf>
    <xf numFmtId="185" fontId="80" fillId="19" borderId="0" xfId="90" applyFont="1" applyFill="1" applyBorder="1" applyAlignment="1">
      <alignment horizontal="center" vertical="center"/>
    </xf>
    <xf numFmtId="185" fontId="68" fillId="4" borderId="0" xfId="90" applyFont="1" applyFill="1" applyBorder="1" applyAlignment="1">
      <alignment horizontal="center" vertical="center"/>
    </xf>
    <xf numFmtId="0" fontId="80" fillId="20" borderId="0" xfId="40" applyFont="1" applyFill="1"/>
    <xf numFmtId="41" fontId="2" fillId="20" borderId="33" xfId="93" applyFont="1" applyFill="1" applyBorder="1"/>
    <xf numFmtId="185" fontId="68" fillId="4" borderId="47" xfId="90" applyFont="1" applyFill="1" applyBorder="1" applyAlignment="1">
      <alignment horizontal="center" vertical="center"/>
    </xf>
    <xf numFmtId="0" fontId="2" fillId="0" borderId="33" xfId="36" applyBorder="1"/>
    <xf numFmtId="0" fontId="2" fillId="4" borderId="33" xfId="40" applyFill="1" applyBorder="1" applyAlignment="1">
      <alignment wrapText="1"/>
    </xf>
    <xf numFmtId="185" fontId="68" fillId="4" borderId="14" xfId="90" applyFont="1" applyFill="1" applyBorder="1" applyAlignment="1">
      <alignment horizontal="center" vertical="center"/>
    </xf>
    <xf numFmtId="185" fontId="68" fillId="4" borderId="34" xfId="90" applyFont="1" applyFill="1" applyBorder="1" applyAlignment="1">
      <alignment horizontal="center" vertical="center"/>
    </xf>
    <xf numFmtId="0" fontId="2" fillId="4" borderId="34" xfId="40" applyFill="1" applyBorder="1"/>
    <xf numFmtId="0" fontId="80" fillId="4" borderId="34" xfId="40" applyFont="1" applyFill="1" applyBorder="1"/>
    <xf numFmtId="0" fontId="2" fillId="4" borderId="42" xfId="40" applyFill="1" applyBorder="1"/>
    <xf numFmtId="0" fontId="9" fillId="30" borderId="24" xfId="36" applyFont="1" applyFill="1" applyBorder="1" applyAlignment="1">
      <alignment horizontal="center" vertical="center" wrapText="1"/>
    </xf>
    <xf numFmtId="0" fontId="8" fillId="26" borderId="0" xfId="40" applyFont="1" applyFill="1" applyAlignment="1">
      <alignment horizontal="center" vertical="center" wrapText="1"/>
    </xf>
    <xf numFmtId="14" fontId="47" fillId="7" borderId="0" xfId="35" applyNumberFormat="1" applyFill="1"/>
    <xf numFmtId="0" fontId="5" fillId="0" borderId="0" xfId="36" applyFont="1" applyAlignment="1">
      <alignment vertical="center" wrapText="1"/>
    </xf>
    <xf numFmtId="0" fontId="4" fillId="0" borderId="80" xfId="36" applyFont="1" applyBorder="1" applyAlignment="1">
      <alignment horizontal="centerContinuous" vertical="center" wrapText="1"/>
    </xf>
    <xf numFmtId="0" fontId="73" fillId="0" borderId="0" xfId="43" applyFont="1" applyAlignment="1">
      <alignment horizontal="center" vertical="center"/>
    </xf>
    <xf numFmtId="0" fontId="9" fillId="12" borderId="60" xfId="36" quotePrefix="1" applyFont="1" applyFill="1" applyBorder="1" applyAlignment="1">
      <alignment horizontal="center" vertical="center" wrapText="1"/>
    </xf>
    <xf numFmtId="0" fontId="53" fillId="0" borderId="0" xfId="0" applyFont="1"/>
    <xf numFmtId="0" fontId="68" fillId="0" borderId="0" xfId="36" applyFont="1" applyProtection="1">
      <protection hidden="1"/>
    </xf>
    <xf numFmtId="1" fontId="9" fillId="0" borderId="163" xfId="36" applyNumberFormat="1" applyFont="1" applyBorder="1" applyAlignment="1">
      <alignment horizontal="center" vertical="center"/>
    </xf>
    <xf numFmtId="0" fontId="9" fillId="0" borderId="164" xfId="36" applyFont="1" applyBorder="1" applyAlignment="1">
      <alignment horizontal="center" vertical="center"/>
    </xf>
    <xf numFmtId="0" fontId="9" fillId="0" borderId="101" xfId="36" applyFont="1" applyBorder="1" applyAlignment="1">
      <alignment horizontal="center" vertical="center"/>
    </xf>
    <xf numFmtId="0" fontId="9" fillId="0" borderId="165" xfId="36" applyFont="1" applyBorder="1" applyAlignment="1">
      <alignment horizontal="center" vertical="center"/>
    </xf>
    <xf numFmtId="1" fontId="9" fillId="0" borderId="131" xfId="36" applyNumberFormat="1" applyFont="1" applyBorder="1" applyAlignment="1">
      <alignment horizontal="left" vertical="center"/>
    </xf>
    <xf numFmtId="4" fontId="60" fillId="0" borderId="24" xfId="43" applyNumberFormat="1" applyFont="1" applyBorder="1" applyAlignment="1">
      <alignment horizontal="center" vertical="center" wrapText="1"/>
    </xf>
    <xf numFmtId="4" fontId="60" fillId="0" borderId="129" xfId="43" applyNumberFormat="1" applyFont="1" applyBorder="1" applyAlignment="1">
      <alignment horizontal="center" vertical="center" wrapText="1"/>
    </xf>
    <xf numFmtId="0" fontId="9" fillId="0" borderId="166" xfId="36" applyFont="1" applyBorder="1" applyAlignment="1">
      <alignment horizontal="center" vertical="center"/>
    </xf>
    <xf numFmtId="0" fontId="9" fillId="0" borderId="167" xfId="36" applyFont="1" applyBorder="1" applyAlignment="1">
      <alignment horizontal="center" vertical="center"/>
    </xf>
    <xf numFmtId="0" fontId="49" fillId="0" borderId="131" xfId="43" applyFont="1" applyBorder="1" applyAlignment="1" applyProtection="1">
      <alignment horizontal="center" vertical="center"/>
      <protection hidden="1"/>
    </xf>
    <xf numFmtId="0" fontId="49" fillId="0" borderId="129" xfId="43" applyFont="1" applyBorder="1" applyAlignment="1" applyProtection="1">
      <alignment horizontal="center" vertical="center"/>
      <protection hidden="1"/>
    </xf>
    <xf numFmtId="1" fontId="9" fillId="0" borderId="168" xfId="36" applyNumberFormat="1" applyFont="1" applyBorder="1" applyAlignment="1">
      <alignment horizontal="left" vertical="center"/>
    </xf>
    <xf numFmtId="0" fontId="49" fillId="0" borderId="24" xfId="43" applyFont="1" applyBorder="1" applyAlignment="1" applyProtection="1">
      <alignment horizontal="center" vertical="center"/>
      <protection hidden="1"/>
    </xf>
    <xf numFmtId="0" fontId="2" fillId="0" borderId="37" xfId="36" applyBorder="1" applyProtection="1">
      <protection hidden="1"/>
    </xf>
    <xf numFmtId="0" fontId="2" fillId="0" borderId="110" xfId="36" applyBorder="1" applyProtection="1">
      <protection hidden="1"/>
    </xf>
    <xf numFmtId="0" fontId="2" fillId="0" borderId="111" xfId="36" applyBorder="1" applyProtection="1">
      <protection hidden="1"/>
    </xf>
    <xf numFmtId="183" fontId="60" fillId="0" borderId="92" xfId="43" applyNumberFormat="1" applyFont="1" applyBorder="1" applyAlignment="1">
      <alignment horizontal="center" vertical="center" wrapText="1"/>
    </xf>
    <xf numFmtId="0" fontId="77" fillId="0" borderId="169" xfId="43" applyFont="1" applyBorder="1" applyAlignment="1">
      <alignment horizontal="center" vertical="center" wrapText="1"/>
    </xf>
    <xf numFmtId="183" fontId="60" fillId="0" borderId="55" xfId="43" applyNumberFormat="1" applyFont="1" applyBorder="1" applyAlignment="1">
      <alignment horizontal="center" vertical="center" wrapText="1"/>
    </xf>
    <xf numFmtId="0" fontId="76" fillId="0" borderId="65" xfId="35" applyFont="1" applyBorder="1" applyAlignment="1">
      <alignment horizontal="center" vertical="center" wrapText="1"/>
    </xf>
    <xf numFmtId="0" fontId="2" fillId="4" borderId="0" xfId="40" applyFill="1" applyAlignment="1">
      <alignment horizontal="center" vertical="center" wrapText="1"/>
    </xf>
    <xf numFmtId="0" fontId="9" fillId="0" borderId="57" xfId="36" applyFont="1" applyBorder="1" applyAlignment="1">
      <alignment horizontal="center" vertical="center" wrapText="1"/>
    </xf>
    <xf numFmtId="0" fontId="82" fillId="0" borderId="136" xfId="36" applyFont="1" applyBorder="1" applyAlignment="1">
      <alignment horizontal="center" vertical="center" wrapText="1"/>
    </xf>
    <xf numFmtId="0" fontId="107" fillId="0" borderId="0" xfId="36" applyFont="1" applyAlignment="1">
      <alignment horizontal="center" vertical="center"/>
    </xf>
    <xf numFmtId="0" fontId="88" fillId="0" borderId="0" xfId="36" applyFont="1"/>
    <xf numFmtId="0" fontId="107" fillId="34" borderId="0" xfId="36" applyFont="1" applyFill="1" applyAlignment="1">
      <alignment horizontal="center" vertical="center"/>
    </xf>
    <xf numFmtId="0" fontId="102" fillId="0" borderId="0" xfId="36" applyFont="1" applyAlignment="1">
      <alignment horizontal="center" vertical="center"/>
    </xf>
    <xf numFmtId="0" fontId="23" fillId="0" borderId="0" xfId="36" applyFont="1" applyAlignment="1">
      <alignment horizontal="center" vertical="center" wrapText="1"/>
    </xf>
    <xf numFmtId="0" fontId="45" fillId="0" borderId="111" xfId="40" applyFont="1" applyBorder="1" applyAlignment="1">
      <alignment horizontal="center" vertical="center" wrapText="1"/>
    </xf>
    <xf numFmtId="0" fontId="45" fillId="0" borderId="14" xfId="40" applyFont="1" applyBorder="1" applyAlignment="1">
      <alignment horizontal="center" vertical="center" wrapText="1"/>
    </xf>
    <xf numFmtId="0" fontId="45" fillId="0" borderId="34" xfId="40" applyFont="1" applyBorder="1" applyAlignment="1">
      <alignment horizontal="center" vertical="center"/>
    </xf>
    <xf numFmtId="0" fontId="83" fillId="0" borderId="34" xfId="40" applyFont="1" applyBorder="1" applyAlignment="1">
      <alignment horizontal="center" vertical="center" wrapText="1"/>
    </xf>
    <xf numFmtId="0" fontId="45" fillId="0" borderId="42" xfId="40" applyFont="1" applyBorder="1" applyAlignment="1">
      <alignment horizontal="center" vertical="center"/>
    </xf>
    <xf numFmtId="0" fontId="45" fillId="37" borderId="3" xfId="36" applyFont="1" applyFill="1" applyBorder="1" applyAlignment="1">
      <alignment horizontal="center" vertical="center"/>
    </xf>
    <xf numFmtId="182" fontId="5" fillId="0" borderId="102" xfId="92" applyNumberFormat="1" applyFont="1" applyFill="1" applyBorder="1" applyAlignment="1">
      <alignment horizontal="center" vertical="center"/>
    </xf>
    <xf numFmtId="0" fontId="68" fillId="4" borderId="0" xfId="40" applyFont="1" applyFill="1" applyAlignment="1">
      <alignment horizontal="left" vertical="top" wrapText="1"/>
    </xf>
    <xf numFmtId="0" fontId="8" fillId="4" borderId="0" xfId="40" applyFont="1" applyFill="1" applyAlignment="1">
      <alignment horizontal="center" vertical="center" wrapText="1"/>
    </xf>
    <xf numFmtId="0" fontId="45" fillId="35" borderId="93" xfId="40" applyFont="1" applyFill="1" applyBorder="1" applyAlignment="1">
      <alignment horizontal="centerContinuous" vertical="center" wrapText="1"/>
    </xf>
    <xf numFmtId="0" fontId="45" fillId="35" borderId="102" xfId="40" applyFont="1" applyFill="1" applyBorder="1" applyAlignment="1">
      <alignment vertical="center" wrapText="1"/>
    </xf>
    <xf numFmtId="0" fontId="45" fillId="35" borderId="150" xfId="40" applyFont="1" applyFill="1" applyBorder="1" applyAlignment="1">
      <alignment horizontal="center" vertical="center" wrapText="1"/>
    </xf>
    <xf numFmtId="0" fontId="45" fillId="35" borderId="42" xfId="40" applyFont="1" applyFill="1" applyBorder="1" applyAlignment="1">
      <alignment horizontal="center" vertical="center"/>
    </xf>
    <xf numFmtId="0" fontId="69" fillId="28" borderId="170" xfId="43" applyFont="1" applyFill="1" applyBorder="1" applyAlignment="1">
      <alignment horizontal="center" vertical="center"/>
    </xf>
    <xf numFmtId="0" fontId="27" fillId="0" borderId="0" xfId="36" applyFont="1" applyAlignment="1">
      <alignment horizontal="center" vertical="center"/>
    </xf>
    <xf numFmtId="0" fontId="103" fillId="0" borderId="0" xfId="36" applyFont="1" applyAlignment="1">
      <alignment horizontal="center" vertical="center"/>
    </xf>
    <xf numFmtId="0" fontId="113" fillId="0" borderId="0" xfId="36" applyFont="1" applyAlignment="1">
      <alignment horizontal="center" vertical="center"/>
    </xf>
    <xf numFmtId="0" fontId="103" fillId="0" borderId="26" xfId="36" applyFont="1" applyBorder="1" applyAlignment="1">
      <alignment horizontal="center" vertical="center"/>
    </xf>
    <xf numFmtId="0" fontId="103" fillId="0" borderId="27" xfId="36" applyFont="1" applyBorder="1" applyAlignment="1">
      <alignment horizontal="center" vertical="center"/>
    </xf>
    <xf numFmtId="0" fontId="108" fillId="0" borderId="0" xfId="36" applyFont="1" applyAlignment="1">
      <alignment horizontal="center" vertical="center"/>
    </xf>
    <xf numFmtId="0" fontId="114" fillId="0" borderId="47" xfId="36" applyFont="1" applyBorder="1" applyAlignment="1">
      <alignment horizontal="center" vertical="center"/>
    </xf>
    <xf numFmtId="0" fontId="114" fillId="0" borderId="0" xfId="36" applyFont="1" applyAlignment="1">
      <alignment horizontal="center" vertical="center"/>
    </xf>
    <xf numFmtId="0" fontId="114" fillId="0" borderId="33" xfId="36" applyFont="1" applyBorder="1" applyAlignment="1">
      <alignment horizontal="center" vertical="center"/>
    </xf>
    <xf numFmtId="0" fontId="30" fillId="0" borderId="30" xfId="36" applyFont="1" applyBorder="1" applyAlignment="1">
      <alignment horizontal="center" vertical="center" wrapText="1"/>
    </xf>
    <xf numFmtId="0" fontId="30" fillId="36" borderId="29" xfId="36" applyFont="1" applyFill="1" applyBorder="1" applyAlignment="1">
      <alignment horizontal="center" vertical="center" wrapText="1"/>
    </xf>
    <xf numFmtId="9" fontId="30" fillId="36" borderId="29" xfId="84" applyFont="1" applyFill="1" applyBorder="1" applyAlignment="1">
      <alignment horizontal="center" vertical="center" wrapText="1"/>
    </xf>
    <xf numFmtId="9" fontId="22" fillId="36" borderId="29" xfId="84" applyFont="1" applyFill="1" applyBorder="1" applyAlignment="1">
      <alignment horizontal="center" vertical="center" wrapText="1"/>
    </xf>
    <xf numFmtId="0" fontId="30" fillId="36" borderId="29" xfId="84" applyNumberFormat="1" applyFont="1" applyFill="1" applyBorder="1" applyAlignment="1">
      <alignment horizontal="center" vertical="center" wrapText="1"/>
    </xf>
    <xf numFmtId="0" fontId="9" fillId="31" borderId="29" xfId="84" applyNumberFormat="1" applyFont="1" applyFill="1" applyBorder="1" applyAlignment="1">
      <alignment horizontal="center" vertical="center" wrapText="1"/>
    </xf>
    <xf numFmtId="15" fontId="21" fillId="30" borderId="29" xfId="36" applyNumberFormat="1" applyFont="1" applyFill="1" applyBorder="1" applyAlignment="1">
      <alignment horizontal="center" vertical="center" wrapText="1"/>
    </xf>
    <xf numFmtId="4" fontId="30" fillId="30" borderId="29" xfId="36" applyNumberFormat="1" applyFont="1" applyFill="1" applyBorder="1" applyAlignment="1">
      <alignment horizontal="center" vertical="center" wrapText="1"/>
    </xf>
    <xf numFmtId="175" fontId="30" fillId="0" borderId="29" xfId="36" applyNumberFormat="1" applyFont="1" applyBorder="1" applyAlignment="1">
      <alignment horizontal="center" vertical="center" wrapText="1"/>
    </xf>
    <xf numFmtId="183" fontId="30" fillId="0" borderId="29" xfId="36" quotePrefix="1" applyNumberFormat="1" applyFont="1" applyBorder="1" applyAlignment="1">
      <alignment horizontal="center" vertical="center" wrapText="1"/>
    </xf>
    <xf numFmtId="0" fontId="9" fillId="30" borderId="41" xfId="36" applyFont="1" applyFill="1" applyBorder="1" applyAlignment="1">
      <alignment horizontal="center" vertical="center" wrapText="1"/>
    </xf>
    <xf numFmtId="0" fontId="9" fillId="30" borderId="59" xfId="36" applyFont="1" applyFill="1" applyBorder="1" applyAlignment="1">
      <alignment horizontal="center" vertical="center" wrapText="1"/>
    </xf>
    <xf numFmtId="4" fontId="30" fillId="0" borderId="29" xfId="36" applyNumberFormat="1" applyFont="1" applyBorder="1" applyAlignment="1">
      <alignment horizontal="center" vertical="center" wrapText="1"/>
    </xf>
    <xf numFmtId="175" fontId="30" fillId="30" borderId="29" xfId="36" applyNumberFormat="1" applyFont="1" applyFill="1" applyBorder="1" applyAlignment="1">
      <alignment horizontal="center" vertical="center" wrapText="1"/>
    </xf>
    <xf numFmtId="0" fontId="30" fillId="0" borderId="161" xfId="36" applyFont="1" applyBorder="1" applyAlignment="1">
      <alignment horizontal="center" vertical="center" wrapText="1"/>
    </xf>
    <xf numFmtId="0" fontId="30" fillId="36" borderId="160" xfId="36" applyFont="1" applyFill="1" applyBorder="1" applyAlignment="1">
      <alignment horizontal="center" vertical="center" wrapText="1"/>
    </xf>
    <xf numFmtId="9" fontId="30" fillId="36" borderId="160" xfId="84" applyFont="1" applyFill="1" applyBorder="1" applyAlignment="1">
      <alignment horizontal="center" vertical="center" wrapText="1"/>
    </xf>
    <xf numFmtId="9" fontId="22" fillId="36" borderId="160" xfId="84" applyFont="1" applyFill="1" applyBorder="1" applyAlignment="1">
      <alignment horizontal="center" vertical="center" wrapText="1"/>
    </xf>
    <xf numFmtId="0" fontId="30" fillId="36" borderId="160" xfId="84" applyNumberFormat="1" applyFont="1" applyFill="1" applyBorder="1" applyAlignment="1">
      <alignment horizontal="center" vertical="center" wrapText="1"/>
    </xf>
    <xf numFmtId="0" fontId="9" fillId="31" borderId="160" xfId="84" applyNumberFormat="1" applyFont="1" applyFill="1" applyBorder="1" applyAlignment="1">
      <alignment horizontal="center" vertical="center" wrapText="1"/>
    </xf>
    <xf numFmtId="15" fontId="21" fillId="30" borderId="160" xfId="36" applyNumberFormat="1" applyFont="1" applyFill="1" applyBorder="1" applyAlignment="1">
      <alignment horizontal="center" vertical="center" wrapText="1"/>
    </xf>
    <xf numFmtId="175" fontId="30" fillId="30" borderId="160" xfId="36" applyNumberFormat="1" applyFont="1" applyFill="1" applyBorder="1" applyAlignment="1">
      <alignment horizontal="center" vertical="center" wrapText="1"/>
    </xf>
    <xf numFmtId="0" fontId="30" fillId="0" borderId="32" xfId="36" applyFont="1" applyBorder="1" applyAlignment="1">
      <alignment horizontal="center" vertical="center"/>
    </xf>
    <xf numFmtId="0" fontId="52" fillId="0" borderId="0" xfId="35" applyFont="1" applyAlignment="1">
      <alignment horizontal="center" vertical="center"/>
    </xf>
    <xf numFmtId="0" fontId="8" fillId="0" borderId="60" xfId="36" applyFont="1" applyBorder="1" applyAlignment="1">
      <alignment horizontal="center" vertical="center" wrapText="1"/>
    </xf>
    <xf numFmtId="10" fontId="21" fillId="0" borderId="24" xfId="36" applyNumberFormat="1" applyFont="1" applyBorder="1" applyAlignment="1">
      <alignment horizontal="center" vertical="center" wrapText="1"/>
    </xf>
    <xf numFmtId="184" fontId="21" fillId="0" borderId="57" xfId="36" applyNumberFormat="1" applyFont="1" applyBorder="1" applyAlignment="1">
      <alignment horizontal="center" vertical="center" wrapText="1"/>
    </xf>
    <xf numFmtId="0" fontId="21" fillId="0" borderId="38" xfId="36" applyFont="1" applyBorder="1" applyAlignment="1">
      <alignment horizontal="center" vertical="center"/>
    </xf>
    <xf numFmtId="0" fontId="8" fillId="0" borderId="37" xfId="36" applyFont="1" applyBorder="1" applyAlignment="1">
      <alignment horizontal="center" vertical="center" wrapText="1"/>
    </xf>
    <xf numFmtId="0" fontId="8" fillId="0" borderId="93" xfId="36" applyFont="1" applyBorder="1" applyAlignment="1">
      <alignment horizontal="center" vertical="center" wrapText="1"/>
    </xf>
    <xf numFmtId="0" fontId="8" fillId="0" borderId="0" xfId="36" applyFont="1" applyAlignment="1">
      <alignment horizontal="center" vertical="center" wrapText="1"/>
    </xf>
    <xf numFmtId="0" fontId="8" fillId="0" borderId="33" xfId="36" applyFont="1" applyBorder="1" applyAlignment="1">
      <alignment horizontal="center" vertical="center" wrapText="1"/>
    </xf>
    <xf numFmtId="10" fontId="21" fillId="0" borderId="65" xfId="36" applyNumberFormat="1" applyFont="1" applyBorder="1" applyAlignment="1">
      <alignment horizontal="center" vertical="center" wrapText="1"/>
    </xf>
    <xf numFmtId="184" fontId="65" fillId="7" borderId="65" xfId="35" applyNumberFormat="1" applyFont="1" applyFill="1" applyBorder="1" applyAlignment="1">
      <alignment horizontal="center" vertical="center"/>
    </xf>
    <xf numFmtId="0" fontId="108" fillId="0" borderId="0" xfId="35" applyFont="1" applyAlignment="1">
      <alignment horizontal="center" vertical="center"/>
    </xf>
    <xf numFmtId="0" fontId="108" fillId="0" borderId="0" xfId="36" applyFont="1" applyAlignment="1">
      <alignment horizontal="center" vertical="center" wrapText="1"/>
    </xf>
    <xf numFmtId="0" fontId="30" fillId="0" borderId="31" xfId="36" applyFont="1" applyBorder="1" applyAlignment="1">
      <alignment horizontal="center" vertical="center"/>
    </xf>
    <xf numFmtId="175" fontId="30" fillId="0" borderId="32" xfId="36" applyNumberFormat="1" applyFont="1" applyBorder="1" applyAlignment="1">
      <alignment horizontal="center" vertical="center"/>
    </xf>
    <xf numFmtId="0" fontId="21" fillId="0" borderId="32" xfId="36" applyFont="1" applyBorder="1" applyAlignment="1">
      <alignment horizontal="center" vertical="center"/>
    </xf>
    <xf numFmtId="169" fontId="30" fillId="0" borderId="0" xfId="36" applyNumberFormat="1" applyFont="1" applyAlignment="1">
      <alignment horizontal="center" vertical="center"/>
    </xf>
    <xf numFmtId="0" fontId="108" fillId="0" borderId="32" xfId="36" applyFont="1" applyBorder="1" applyAlignment="1">
      <alignment horizontal="center" vertical="center"/>
    </xf>
    <xf numFmtId="0" fontId="21" fillId="0" borderId="33" xfId="36" applyFont="1" applyBorder="1" applyAlignment="1">
      <alignment horizontal="center" vertical="center"/>
    </xf>
    <xf numFmtId="0" fontId="5" fillId="0" borderId="137" xfId="36" applyFont="1" applyBorder="1" applyAlignment="1">
      <alignment horizontal="center" vertical="center"/>
    </xf>
    <xf numFmtId="201" fontId="73" fillId="0" borderId="0" xfId="0" applyNumberFormat="1" applyFont="1"/>
    <xf numFmtId="0" fontId="111" fillId="38" borderId="123" xfId="36" applyFont="1" applyFill="1" applyBorder="1" applyAlignment="1">
      <alignment horizontal="right" vertical="center" wrapText="1"/>
    </xf>
    <xf numFmtId="202" fontId="5" fillId="0" borderId="143" xfId="91" applyNumberFormat="1" applyFont="1" applyFill="1" applyBorder="1" applyAlignment="1" applyProtection="1">
      <alignment vertical="center"/>
      <protection locked="0"/>
    </xf>
    <xf numFmtId="15" fontId="21" fillId="0" borderId="29" xfId="36" applyNumberFormat="1" applyFont="1" applyBorder="1" applyAlignment="1">
      <alignment horizontal="center" vertical="center" wrapText="1"/>
    </xf>
    <xf numFmtId="0" fontId="33" fillId="41" borderId="18" xfId="36" applyFont="1" applyFill="1" applyBorder="1" applyAlignment="1">
      <alignment horizontal="center" vertical="center" wrapText="1"/>
    </xf>
    <xf numFmtId="4" fontId="112" fillId="41" borderId="60" xfId="41" applyNumberFormat="1" applyFont="1" applyFill="1" applyBorder="1" applyAlignment="1">
      <alignment horizontal="center" vertical="center"/>
    </xf>
    <xf numFmtId="164" fontId="80" fillId="40" borderId="11" xfId="2" applyFont="1" applyFill="1" applyBorder="1" applyAlignment="1">
      <alignment horizontal="center" vertical="center"/>
    </xf>
    <xf numFmtId="0" fontId="9" fillId="0" borderId="32" xfId="36" applyFont="1" applyBorder="1" applyAlignment="1">
      <alignment vertical="center"/>
    </xf>
    <xf numFmtId="0" fontId="9" fillId="0" borderId="28" xfId="36" applyFont="1" applyBorder="1" applyAlignment="1">
      <alignment vertical="center"/>
    </xf>
    <xf numFmtId="0" fontId="91" fillId="39" borderId="24" xfId="36" applyFont="1" applyFill="1" applyBorder="1" applyAlignment="1">
      <alignment horizontal="center" vertical="center" wrapText="1"/>
    </xf>
    <xf numFmtId="1" fontId="87" fillId="41" borderId="91" xfId="82" applyNumberFormat="1" applyFont="1" applyFill="1" applyBorder="1" applyAlignment="1">
      <alignment horizontal="center" vertical="center"/>
    </xf>
    <xf numFmtId="0" fontId="2" fillId="41" borderId="91" xfId="36" applyFill="1" applyBorder="1" applyAlignment="1">
      <alignment horizontal="center" vertical="center" wrapText="1"/>
    </xf>
    <xf numFmtId="4" fontId="67" fillId="40" borderId="91" xfId="87" applyNumberFormat="1" applyFont="1" applyFill="1" applyBorder="1" applyAlignment="1">
      <alignment horizontal="center" vertical="center" wrapText="1"/>
    </xf>
    <xf numFmtId="0" fontId="114" fillId="39" borderId="108" xfId="40" applyFont="1" applyFill="1" applyBorder="1" applyAlignment="1">
      <alignment vertical="center" wrapText="1"/>
    </xf>
    <xf numFmtId="0" fontId="91" fillId="39" borderId="8" xfId="40" applyFont="1" applyFill="1" applyBorder="1" applyAlignment="1">
      <alignment horizontal="center" vertical="center" wrapText="1"/>
    </xf>
    <xf numFmtId="0" fontId="91" fillId="39" borderId="46" xfId="40" applyFont="1" applyFill="1" applyBorder="1" applyAlignment="1">
      <alignment horizontal="center" vertical="center" wrapText="1"/>
    </xf>
    <xf numFmtId="167" fontId="91" fillId="39" borderId="13" xfId="40" applyNumberFormat="1" applyFont="1" applyFill="1" applyBorder="1" applyAlignment="1">
      <alignment horizontal="center" vertical="center" wrapText="1"/>
    </xf>
    <xf numFmtId="0" fontId="120" fillId="39" borderId="13" xfId="0" applyFont="1" applyFill="1" applyBorder="1" applyAlignment="1">
      <alignment horizontal="center" vertical="center" wrapText="1"/>
    </xf>
    <xf numFmtId="0" fontId="9" fillId="41" borderId="46" xfId="40" applyFont="1" applyFill="1" applyBorder="1" applyAlignment="1">
      <alignment horizontal="center" vertical="center" wrapText="1"/>
    </xf>
    <xf numFmtId="0" fontId="9" fillId="41" borderId="46" xfId="40" quotePrefix="1" applyFont="1" applyFill="1" applyBorder="1" applyAlignment="1">
      <alignment horizontal="center" vertical="center" wrapText="1"/>
    </xf>
    <xf numFmtId="0" fontId="0" fillId="40" borderId="74" xfId="0" applyFill="1" applyBorder="1" applyAlignment="1">
      <alignment horizontal="center" vertical="center"/>
    </xf>
    <xf numFmtId="0" fontId="0" fillId="40" borderId="62" xfId="0" applyFill="1" applyBorder="1" applyAlignment="1">
      <alignment horizontal="center" vertical="center"/>
    </xf>
    <xf numFmtId="0" fontId="2" fillId="41" borderId="0" xfId="36" applyFill="1"/>
    <xf numFmtId="0" fontId="0" fillId="41" borderId="74" xfId="0" applyFill="1" applyBorder="1" applyAlignment="1">
      <alignment horizontal="center" vertical="center"/>
    </xf>
    <xf numFmtId="0" fontId="0" fillId="41" borderId="62" xfId="0" applyFill="1" applyBorder="1" applyAlignment="1">
      <alignment horizontal="center" vertical="center"/>
    </xf>
    <xf numFmtId="171" fontId="4" fillId="41" borderId="36" xfId="40" applyNumberFormat="1" applyFont="1" applyFill="1" applyBorder="1" applyAlignment="1">
      <alignment horizontal="centerContinuous" vertical="center"/>
    </xf>
    <xf numFmtId="171" fontId="71" fillId="40" borderId="36" xfId="40" applyNumberFormat="1" applyFont="1" applyFill="1" applyBorder="1" applyAlignment="1">
      <alignment horizontal="centerContinuous" vertical="center"/>
    </xf>
    <xf numFmtId="0" fontId="103" fillId="39" borderId="114" xfId="36" applyFont="1" applyFill="1" applyBorder="1" applyAlignment="1">
      <alignment horizontal="center" vertical="center"/>
    </xf>
    <xf numFmtId="0" fontId="103" fillId="39" borderId="115" xfId="36" applyFont="1" applyFill="1" applyBorder="1" applyAlignment="1">
      <alignment horizontal="center" vertical="center"/>
    </xf>
    <xf numFmtId="0" fontId="103" fillId="39" borderId="15" xfId="36" applyFont="1" applyFill="1" applyBorder="1" applyAlignment="1">
      <alignment horizontal="center" vertical="center"/>
    </xf>
    <xf numFmtId="0" fontId="103" fillId="39" borderId="68" xfId="36" applyFont="1" applyFill="1" applyBorder="1" applyAlignment="1">
      <alignment horizontal="center" vertical="center" wrapText="1"/>
    </xf>
    <xf numFmtId="0" fontId="122" fillId="39" borderId="23" xfId="36" applyFont="1" applyFill="1" applyBorder="1" applyAlignment="1">
      <alignment horizontal="center" vertical="center" wrapText="1"/>
    </xf>
    <xf numFmtId="0" fontId="122" fillId="39" borderId="23" xfId="36" applyFont="1" applyFill="1" applyBorder="1" applyAlignment="1">
      <alignment horizontal="center" vertical="center"/>
    </xf>
    <xf numFmtId="9" fontId="122" fillId="39" borderId="23" xfId="84" applyFont="1" applyFill="1" applyBorder="1" applyAlignment="1">
      <alignment horizontal="center" vertical="center" wrapText="1"/>
    </xf>
    <xf numFmtId="0" fontId="122" fillId="39" borderId="24" xfId="36" applyFont="1" applyFill="1" applyBorder="1" applyAlignment="1">
      <alignment horizontal="center" vertical="center" wrapText="1"/>
    </xf>
    <xf numFmtId="0" fontId="122" fillId="39" borderId="24" xfId="36" applyFont="1" applyFill="1" applyBorder="1" applyAlignment="1">
      <alignment horizontal="center" vertical="center"/>
    </xf>
    <xf numFmtId="0" fontId="124" fillId="39" borderId="98" xfId="36" applyFont="1" applyFill="1" applyBorder="1" applyAlignment="1">
      <alignment horizontal="center" vertical="center" wrapText="1"/>
    </xf>
    <xf numFmtId="0" fontId="124" fillId="39" borderId="24" xfId="36" applyFont="1" applyFill="1" applyBorder="1" applyAlignment="1">
      <alignment horizontal="center" vertical="center" wrapText="1"/>
    </xf>
    <xf numFmtId="0" fontId="124" fillId="39" borderId="69" xfId="36" applyFont="1" applyFill="1" applyBorder="1" applyAlignment="1">
      <alignment horizontal="center" vertical="center" wrapText="1"/>
    </xf>
    <xf numFmtId="0" fontId="108" fillId="39" borderId="14" xfId="36" applyFont="1" applyFill="1" applyBorder="1" applyAlignment="1">
      <alignment horizontal="center" vertical="center"/>
    </xf>
    <xf numFmtId="0" fontId="108" fillId="39" borderId="34" xfId="36" applyFont="1" applyFill="1" applyBorder="1" applyAlignment="1">
      <alignment horizontal="center" vertical="center"/>
    </xf>
    <xf numFmtId="0" fontId="104" fillId="43" borderId="34" xfId="36" applyFont="1" applyFill="1" applyBorder="1" applyAlignment="1">
      <alignment horizontal="center" vertical="center"/>
    </xf>
    <xf numFmtId="167" fontId="104" fillId="43" borderId="34" xfId="36" applyNumberFormat="1" applyFont="1" applyFill="1" applyBorder="1" applyAlignment="1">
      <alignment horizontal="center" vertical="center"/>
    </xf>
    <xf numFmtId="177" fontId="108" fillId="39" borderId="34" xfId="36" applyNumberFormat="1" applyFont="1" applyFill="1" applyBorder="1" applyAlignment="1">
      <alignment horizontal="center" vertical="center"/>
    </xf>
    <xf numFmtId="178" fontId="108" fillId="39" borderId="34" xfId="36" applyNumberFormat="1" applyFont="1" applyFill="1" applyBorder="1" applyAlignment="1">
      <alignment horizontal="center" vertical="center"/>
    </xf>
    <xf numFmtId="0" fontId="108" fillId="39" borderId="19" xfId="36" applyFont="1" applyFill="1" applyBorder="1" applyAlignment="1">
      <alignment horizontal="center" vertical="center"/>
    </xf>
    <xf numFmtId="0" fontId="122" fillId="39" borderId="57" xfId="36" applyFont="1" applyFill="1" applyBorder="1" applyAlignment="1">
      <alignment horizontal="center" vertical="center" wrapText="1"/>
    </xf>
    <xf numFmtId="0" fontId="122" fillId="39" borderId="50" xfId="36" applyFont="1" applyFill="1" applyBorder="1" applyAlignment="1">
      <alignment horizontal="center" vertical="center" wrapText="1"/>
    </xf>
    <xf numFmtId="0" fontId="122" fillId="39" borderId="38" xfId="36" applyFont="1" applyFill="1" applyBorder="1" applyAlignment="1">
      <alignment horizontal="center" vertical="center" wrapText="1"/>
    </xf>
    <xf numFmtId="0" fontId="122" fillId="39" borderId="59" xfId="36" applyFont="1" applyFill="1" applyBorder="1" applyAlignment="1">
      <alignment horizontal="center" vertical="center" wrapText="1"/>
    </xf>
    <xf numFmtId="0" fontId="122" fillId="39" borderId="64" xfId="36" applyFont="1" applyFill="1" applyBorder="1" applyAlignment="1">
      <alignment horizontal="center" vertical="center" wrapText="1"/>
    </xf>
    <xf numFmtId="0" fontId="126" fillId="42" borderId="135" xfId="36" applyFont="1" applyFill="1" applyBorder="1" applyAlignment="1">
      <alignment horizontal="center" vertical="center" wrapText="1"/>
    </xf>
    <xf numFmtId="0" fontId="103" fillId="39" borderId="61" xfId="35" applyFont="1" applyFill="1" applyBorder="1" applyAlignment="1">
      <alignment horizontal="center" vertical="center" wrapText="1"/>
    </xf>
    <xf numFmtId="0" fontId="103" fillId="39" borderId="37" xfId="35" applyFont="1" applyFill="1" applyBorder="1" applyAlignment="1">
      <alignment horizontal="center" vertical="center" wrapText="1"/>
    </xf>
    <xf numFmtId="0" fontId="103" fillId="39" borderId="122" xfId="35" applyFont="1" applyFill="1" applyBorder="1" applyAlignment="1">
      <alignment horizontal="center" vertical="center" wrapText="1"/>
    </xf>
    <xf numFmtId="0" fontId="103" fillId="39" borderId="0" xfId="35" applyFont="1" applyFill="1" applyAlignment="1">
      <alignment horizontal="center" vertical="center" wrapText="1"/>
    </xf>
    <xf numFmtId="0" fontId="125" fillId="39" borderId="97" xfId="35" applyFont="1" applyFill="1" applyBorder="1" applyAlignment="1">
      <alignment horizontal="center" vertical="center" wrapText="1"/>
    </xf>
    <xf numFmtId="0" fontId="125" fillId="39" borderId="27" xfId="35" applyFont="1" applyFill="1" applyBorder="1" applyAlignment="1">
      <alignment horizontal="center" vertical="center" wrapText="1"/>
    </xf>
    <xf numFmtId="0" fontId="122" fillId="39" borderId="108" xfId="36" applyFont="1" applyFill="1" applyBorder="1" applyAlignment="1">
      <alignment horizontal="center" vertical="center" wrapText="1"/>
    </xf>
    <xf numFmtId="0" fontId="122" fillId="39" borderId="70" xfId="36" applyFont="1" applyFill="1" applyBorder="1" applyAlignment="1">
      <alignment horizontal="center" vertical="center" wrapText="1"/>
    </xf>
    <xf numFmtId="0" fontId="127" fillId="39" borderId="70" xfId="36" applyFont="1" applyFill="1" applyBorder="1" applyAlignment="1">
      <alignment horizontal="center" vertical="center" wrapText="1"/>
    </xf>
    <xf numFmtId="0" fontId="127" fillId="46" borderId="108" xfId="36" applyFont="1" applyFill="1" applyBorder="1" applyAlignment="1">
      <alignment horizontal="center" vertical="center" wrapText="1"/>
    </xf>
    <xf numFmtId="0" fontId="79" fillId="46" borderId="46" xfId="36" applyFont="1" applyFill="1" applyBorder="1" applyAlignment="1">
      <alignment horizontal="center" vertical="center" wrapText="1"/>
    </xf>
    <xf numFmtId="0" fontId="110" fillId="44" borderId="49" xfId="35" applyFont="1" applyFill="1" applyBorder="1" applyAlignment="1">
      <alignment horizontal="center" vertical="center" wrapText="1"/>
    </xf>
    <xf numFmtId="0" fontId="110" fillId="45" borderId="11" xfId="35" applyFont="1" applyFill="1" applyBorder="1" applyAlignment="1">
      <alignment horizontal="center" vertical="center" wrapText="1"/>
    </xf>
    <xf numFmtId="0" fontId="128" fillId="42" borderId="17" xfId="40" applyFont="1" applyFill="1" applyBorder="1" applyAlignment="1">
      <alignment horizontal="center" vertical="center" wrapText="1"/>
    </xf>
    <xf numFmtId="187" fontId="128" fillId="42" borderId="102" xfId="40" applyNumberFormat="1" applyFont="1" applyFill="1" applyBorder="1" applyAlignment="1">
      <alignment horizontal="center" vertical="center"/>
    </xf>
    <xf numFmtId="185" fontId="8" fillId="40" borderId="142" xfId="90" applyFont="1" applyFill="1" applyBorder="1" applyAlignment="1" applyProtection="1">
      <alignment horizontal="center" vertical="center" wrapText="1"/>
    </xf>
    <xf numFmtId="199" fontId="7" fillId="47" borderId="102" xfId="40" applyNumberFormat="1" applyFont="1" applyFill="1" applyBorder="1" applyAlignment="1">
      <alignment horizontal="center"/>
    </xf>
    <xf numFmtId="0" fontId="5" fillId="47" borderId="19" xfId="40" applyFont="1" applyFill="1" applyBorder="1" applyAlignment="1">
      <alignment horizontal="center" vertical="center"/>
    </xf>
    <xf numFmtId="198" fontId="7" fillId="45" borderId="141" xfId="40" applyNumberFormat="1" applyFont="1" applyFill="1" applyBorder="1" applyAlignment="1">
      <alignment horizontal="center" vertical="center" wrapText="1"/>
    </xf>
    <xf numFmtId="0" fontId="5" fillId="45" borderId="50" xfId="40" applyFont="1" applyFill="1" applyBorder="1" applyAlignment="1">
      <alignment horizontal="right" vertical="center"/>
    </xf>
    <xf numFmtId="0" fontId="114" fillId="39" borderId="50" xfId="40" applyFont="1" applyFill="1" applyBorder="1" applyAlignment="1">
      <alignment vertical="center"/>
    </xf>
    <xf numFmtId="188" fontId="3" fillId="40" borderId="102" xfId="90" applyNumberFormat="1" applyFont="1" applyFill="1" applyBorder="1" applyAlignment="1" applyProtection="1">
      <alignment horizontal="center" vertical="center" wrapText="1"/>
    </xf>
    <xf numFmtId="0" fontId="128" fillId="39" borderId="70" xfId="40" applyFont="1" applyFill="1" applyBorder="1" applyAlignment="1">
      <alignment horizontal="center" vertical="center" wrapText="1"/>
    </xf>
    <xf numFmtId="192" fontId="128" fillId="39" borderId="108" xfId="92" applyNumberFormat="1" applyFont="1" applyFill="1" applyBorder="1" applyAlignment="1">
      <alignment horizontal="center" vertical="center" wrapText="1"/>
    </xf>
    <xf numFmtId="0" fontId="128" fillId="39" borderId="9" xfId="40" applyFont="1" applyFill="1" applyBorder="1" applyAlignment="1">
      <alignment horizontal="centerContinuous" vertical="center" wrapText="1"/>
    </xf>
    <xf numFmtId="0" fontId="128" fillId="39" borderId="90" xfId="40" applyFont="1" applyFill="1" applyBorder="1" applyAlignment="1">
      <alignment horizontal="centerContinuous" vertical="center" wrapText="1"/>
    </xf>
    <xf numFmtId="0" fontId="128" fillId="39" borderId="16" xfId="40" applyFont="1" applyFill="1" applyBorder="1" applyAlignment="1">
      <alignment horizontal="centerContinuous" vertical="center" wrapText="1"/>
    </xf>
    <xf numFmtId="0" fontId="128" fillId="39" borderId="37" xfId="40" applyFont="1" applyFill="1" applyBorder="1" applyAlignment="1">
      <alignment horizontal="centerContinuous" vertical="center" wrapText="1"/>
    </xf>
    <xf numFmtId="0" fontId="128" fillId="39" borderId="93" xfId="40" applyFont="1" applyFill="1" applyBorder="1" applyAlignment="1">
      <alignment horizontal="centerContinuous" vertical="center" wrapText="1"/>
    </xf>
    <xf numFmtId="0" fontId="128" fillId="39" borderId="65" xfId="40" applyFont="1" applyFill="1" applyBorder="1" applyAlignment="1">
      <alignment horizontal="center" vertical="center" wrapText="1"/>
    </xf>
    <xf numFmtId="0" fontId="128" fillId="39" borderId="126" xfId="40" applyFont="1" applyFill="1" applyBorder="1" applyAlignment="1">
      <alignment horizontal="center" vertical="center" wrapText="1"/>
    </xf>
    <xf numFmtId="0" fontId="128" fillId="39" borderId="49" xfId="40" applyFont="1" applyFill="1" applyBorder="1" applyAlignment="1">
      <alignment horizontal="center" vertical="center"/>
    </xf>
    <xf numFmtId="0" fontId="128" fillId="39" borderId="49" xfId="40" applyFont="1" applyFill="1" applyBorder="1" applyAlignment="1">
      <alignment horizontal="center" vertical="center" wrapText="1"/>
    </xf>
    <xf numFmtId="0" fontId="128" fillId="39" borderId="15" xfId="40" applyFont="1" applyFill="1" applyBorder="1" applyAlignment="1">
      <alignment horizontal="center" vertical="center"/>
    </xf>
    <xf numFmtId="0" fontId="128" fillId="39" borderId="74" xfId="40" applyFont="1" applyFill="1" applyBorder="1" applyAlignment="1">
      <alignment horizontal="center" vertical="center"/>
    </xf>
    <xf numFmtId="0" fontId="91" fillId="42" borderId="117" xfId="36" applyFont="1" applyFill="1" applyBorder="1" applyAlignment="1">
      <alignment horizontal="center" vertical="center"/>
    </xf>
    <xf numFmtId="0" fontId="91" fillId="42" borderId="118" xfId="36" applyFont="1" applyFill="1" applyBorder="1" applyAlignment="1">
      <alignment horizontal="center" vertical="center"/>
    </xf>
    <xf numFmtId="0" fontId="74" fillId="42" borderId="117" xfId="36" applyFont="1" applyFill="1" applyBorder="1" applyAlignment="1">
      <alignment horizontal="center" vertical="center"/>
    </xf>
    <xf numFmtId="0" fontId="74" fillId="42" borderId="118" xfId="36" applyFont="1" applyFill="1" applyBorder="1" applyAlignment="1">
      <alignment horizontal="center" vertical="center"/>
    </xf>
    <xf numFmtId="0" fontId="91" fillId="42" borderId="117" xfId="36" applyFont="1" applyFill="1" applyBorder="1" applyAlignment="1">
      <alignment horizontal="center" vertical="center" wrapText="1"/>
    </xf>
    <xf numFmtId="0" fontId="129" fillId="42" borderId="3" xfId="0" applyFont="1" applyFill="1" applyBorder="1" applyAlignment="1">
      <alignment horizontal="center" vertical="center" wrapText="1"/>
    </xf>
    <xf numFmtId="0" fontId="129" fillId="42" borderId="20" xfId="0" applyFont="1" applyFill="1" applyBorder="1" applyAlignment="1">
      <alignment horizontal="center" vertical="center" wrapText="1"/>
    </xf>
    <xf numFmtId="0" fontId="121" fillId="42" borderId="3" xfId="0" applyFont="1" applyFill="1" applyBorder="1" applyAlignment="1">
      <alignment horizontal="center" vertical="center" wrapText="1"/>
    </xf>
    <xf numFmtId="0" fontId="121" fillId="42" borderId="20" xfId="0" applyFont="1" applyFill="1" applyBorder="1" applyAlignment="1">
      <alignment horizontal="center" vertical="center" wrapText="1"/>
    </xf>
    <xf numFmtId="0" fontId="121" fillId="39" borderId="111" xfId="0" applyFont="1" applyFill="1" applyBorder="1" applyAlignment="1">
      <alignment horizontal="center" vertical="center" wrapText="1"/>
    </xf>
    <xf numFmtId="0" fontId="118" fillId="39" borderId="159" xfId="36" applyFont="1" applyFill="1" applyBorder="1" applyAlignment="1">
      <alignment horizontal="center" vertical="center" wrapText="1"/>
    </xf>
    <xf numFmtId="200" fontId="130" fillId="39" borderId="15" xfId="36" applyNumberFormat="1" applyFont="1" applyFill="1" applyBorder="1" applyAlignment="1">
      <alignment horizontal="center" vertical="center" wrapText="1"/>
    </xf>
    <xf numFmtId="194" fontId="130" fillId="39" borderId="15" xfId="36" applyNumberFormat="1" applyFont="1" applyFill="1" applyBorder="1" applyAlignment="1">
      <alignment horizontal="center" vertical="center" wrapText="1"/>
    </xf>
    <xf numFmtId="194" fontId="130" fillId="39" borderId="15" xfId="43" applyNumberFormat="1" applyFont="1" applyFill="1" applyBorder="1" applyAlignment="1">
      <alignment horizontal="center" vertical="center" wrapText="1"/>
    </xf>
    <xf numFmtId="194" fontId="130" fillId="39" borderId="15" xfId="43" applyNumberFormat="1" applyFont="1" applyFill="1" applyBorder="1" applyAlignment="1">
      <alignment vertical="center" wrapText="1"/>
    </xf>
    <xf numFmtId="0" fontId="90" fillId="27" borderId="120" xfId="43" applyFont="1" applyFill="1" applyBorder="1" applyAlignment="1">
      <alignment horizontal="center" vertical="center"/>
    </xf>
    <xf numFmtId="0" fontId="69" fillId="28" borderId="171" xfId="43" applyFont="1" applyFill="1" applyBorder="1" applyAlignment="1">
      <alignment horizontal="center" vertical="center"/>
    </xf>
    <xf numFmtId="0" fontId="122" fillId="39" borderId="101" xfId="36" applyFont="1" applyFill="1" applyBorder="1" applyAlignment="1">
      <alignment horizontal="center" vertical="center" wrapText="1"/>
    </xf>
    <xf numFmtId="9" fontId="122" fillId="39" borderId="101" xfId="84" applyFont="1" applyFill="1" applyBorder="1" applyAlignment="1">
      <alignment horizontal="center" vertical="center" wrapText="1"/>
    </xf>
    <xf numFmtId="9" fontId="122" fillId="39" borderId="61" xfId="81" applyNumberFormat="1" applyFont="1" applyFill="1" applyBorder="1" applyAlignment="1">
      <alignment horizontal="center" vertical="center" wrapText="1"/>
    </xf>
    <xf numFmtId="9" fontId="122" fillId="39" borderId="62" xfId="81" applyNumberFormat="1" applyFont="1" applyFill="1" applyBorder="1" applyAlignment="1">
      <alignment horizontal="center" vertical="center" wrapText="1"/>
    </xf>
    <xf numFmtId="9" fontId="122" fillId="39" borderId="63" xfId="82" applyFont="1" applyFill="1" applyBorder="1" applyAlignment="1">
      <alignment horizontal="center" vertical="center"/>
    </xf>
    <xf numFmtId="172" fontId="122" fillId="39" borderId="63" xfId="81" applyNumberFormat="1" applyFont="1" applyFill="1" applyBorder="1" applyAlignment="1">
      <alignment horizontal="center" vertical="center"/>
    </xf>
    <xf numFmtId="172" fontId="122" fillId="39" borderId="60" xfId="81" applyNumberFormat="1" applyFont="1" applyFill="1" applyBorder="1" applyAlignment="1">
      <alignment horizontal="center" vertical="center"/>
    </xf>
    <xf numFmtId="1" fontId="9" fillId="7" borderId="172" xfId="36" applyNumberFormat="1" applyFont="1" applyFill="1" applyBorder="1" applyAlignment="1">
      <alignment horizontal="center" vertical="center" wrapText="1"/>
    </xf>
    <xf numFmtId="0" fontId="9" fillId="7" borderId="173" xfId="36" applyFont="1" applyFill="1" applyBorder="1" applyAlignment="1">
      <alignment horizontal="center" vertical="center" wrapText="1"/>
    </xf>
    <xf numFmtId="0" fontId="9" fillId="0" borderId="0" xfId="36" applyFont="1" applyAlignment="1">
      <alignment horizontal="left" vertical="center" wrapText="1"/>
    </xf>
    <xf numFmtId="10" fontId="9" fillId="0" borderId="0" xfId="36" applyNumberFormat="1" applyFont="1" applyAlignment="1">
      <alignment horizontal="center" vertical="center" wrapText="1"/>
    </xf>
    <xf numFmtId="10" fontId="9" fillId="0" borderId="174" xfId="36" applyNumberFormat="1" applyFont="1" applyBorder="1" applyAlignment="1">
      <alignment horizontal="center" vertical="center" wrapText="1"/>
    </xf>
    <xf numFmtId="0" fontId="27" fillId="0" borderId="0" xfId="36" applyFont="1" applyAlignment="1">
      <alignment horizontal="left" vertical="center"/>
    </xf>
    <xf numFmtId="0" fontId="50" fillId="0" borderId="0" xfId="35" applyFont="1" applyAlignment="1">
      <alignment horizontal="left"/>
    </xf>
    <xf numFmtId="9" fontId="131" fillId="36" borderId="29" xfId="84" applyFont="1" applyFill="1" applyBorder="1" applyAlignment="1">
      <alignment horizontal="center" vertical="center" wrapText="1"/>
    </xf>
    <xf numFmtId="4" fontId="131" fillId="30" borderId="29" xfId="36" applyNumberFormat="1" applyFont="1" applyFill="1" applyBorder="1" applyAlignment="1">
      <alignment horizontal="center" vertical="center" wrapText="1"/>
    </xf>
    <xf numFmtId="4" fontId="132" fillId="30" borderId="29" xfId="36" applyNumberFormat="1" applyFont="1" applyFill="1" applyBorder="1" applyAlignment="1">
      <alignment horizontal="center" vertical="center" wrapText="1"/>
    </xf>
    <xf numFmtId="203" fontId="30" fillId="36" borderId="29" xfId="84" applyNumberFormat="1" applyFont="1" applyFill="1" applyBorder="1" applyAlignment="1">
      <alignment horizontal="center" vertical="center" wrapText="1"/>
    </xf>
    <xf numFmtId="9" fontId="132" fillId="36" borderId="29" xfId="84" applyFont="1" applyFill="1" applyBorder="1" applyAlignment="1">
      <alignment horizontal="center" vertical="center" wrapText="1"/>
    </xf>
    <xf numFmtId="0" fontId="132" fillId="36" borderId="29" xfId="36" applyFont="1" applyFill="1" applyBorder="1" applyAlignment="1">
      <alignment horizontal="center" vertical="center" wrapText="1"/>
    </xf>
    <xf numFmtId="10" fontId="132" fillId="36" borderId="29" xfId="84" applyNumberFormat="1" applyFont="1" applyFill="1" applyBorder="1" applyAlignment="1">
      <alignment horizontal="center" vertical="center" wrapText="1"/>
    </xf>
    <xf numFmtId="15" fontId="134" fillId="30" borderId="29" xfId="36" applyNumberFormat="1" applyFont="1" applyFill="1" applyBorder="1" applyAlignment="1">
      <alignment horizontal="center" vertical="center" wrapText="1"/>
    </xf>
    <xf numFmtId="0" fontId="137" fillId="30" borderId="24" xfId="36" applyFont="1" applyFill="1" applyBorder="1" applyAlignment="1">
      <alignment horizontal="center" vertical="center" wrapText="1"/>
    </xf>
    <xf numFmtId="0" fontId="132" fillId="36" borderId="29" xfId="84" applyNumberFormat="1" applyFont="1" applyFill="1" applyBorder="1" applyAlignment="1">
      <alignment horizontal="center" vertical="center" wrapText="1"/>
    </xf>
    <xf numFmtId="0" fontId="137" fillId="31" borderId="29" xfId="84" applyNumberFormat="1" applyFont="1" applyFill="1" applyBorder="1" applyAlignment="1">
      <alignment horizontal="center" vertical="center" wrapText="1"/>
    </xf>
    <xf numFmtId="10" fontId="30" fillId="36" borderId="29" xfId="84" applyNumberFormat="1" applyFont="1" applyFill="1" applyBorder="1" applyAlignment="1">
      <alignment horizontal="center" vertical="center" wrapText="1"/>
    </xf>
    <xf numFmtId="4" fontId="133" fillId="30" borderId="29" xfId="36" applyNumberFormat="1" applyFont="1" applyFill="1" applyBorder="1" applyAlignment="1">
      <alignment horizontal="center" vertical="center" wrapText="1"/>
    </xf>
    <xf numFmtId="15" fontId="142" fillId="30" borderId="29" xfId="36" applyNumberFormat="1" applyFont="1" applyFill="1" applyBorder="1" applyAlignment="1">
      <alignment horizontal="center" vertical="center" wrapText="1"/>
    </xf>
    <xf numFmtId="15" fontId="143" fillId="30" borderId="29" xfId="36" applyNumberFormat="1" applyFont="1" applyFill="1" applyBorder="1" applyAlignment="1">
      <alignment horizontal="center" vertical="center" wrapText="1"/>
    </xf>
    <xf numFmtId="4" fontId="141" fillId="30" borderId="29" xfId="36" applyNumberFormat="1" applyFont="1" applyFill="1" applyBorder="1" applyAlignment="1">
      <alignment horizontal="center" vertical="center" wrapText="1"/>
    </xf>
    <xf numFmtId="0" fontId="141" fillId="36" borderId="29" xfId="36" applyFont="1" applyFill="1" applyBorder="1" applyAlignment="1">
      <alignment horizontal="center" vertical="center" wrapText="1"/>
    </xf>
    <xf numFmtId="9" fontId="141" fillId="36" borderId="29" xfId="84" applyFont="1" applyFill="1" applyBorder="1" applyAlignment="1">
      <alignment horizontal="center" vertical="center" wrapText="1"/>
    </xf>
    <xf numFmtId="183" fontId="30" fillId="0" borderId="29" xfId="36" applyNumberFormat="1" applyFont="1" applyBorder="1" applyAlignment="1">
      <alignment horizontal="center" vertical="center" wrapText="1"/>
    </xf>
    <xf numFmtId="183" fontId="146" fillId="0" borderId="29" xfId="36" quotePrefix="1" applyNumberFormat="1" applyFont="1" applyBorder="1" applyAlignment="1">
      <alignment horizontal="center" vertical="center" wrapText="1"/>
    </xf>
    <xf numFmtId="183" fontId="146" fillId="0" borderId="29" xfId="36" applyNumberFormat="1" applyFont="1" applyBorder="1" applyAlignment="1">
      <alignment horizontal="center" vertical="center" wrapText="1"/>
    </xf>
    <xf numFmtId="0" fontId="147" fillId="0" borderId="0" xfId="36" applyFont="1" applyAlignment="1">
      <alignment horizontal="centerContinuous" vertical="center" wrapText="1"/>
    </xf>
    <xf numFmtId="0" fontId="88" fillId="0" borderId="0" xfId="36" applyFont="1" applyAlignment="1">
      <alignment horizontal="center" vertical="center" wrapText="1"/>
    </xf>
    <xf numFmtId="0" fontId="23" fillId="0" borderId="0" xfId="36" applyFont="1" applyAlignment="1">
      <alignment horizontal="center" vertical="center"/>
    </xf>
    <xf numFmtId="169" fontId="25" fillId="0" borderId="0" xfId="36" applyNumberFormat="1" applyFont="1" applyAlignment="1">
      <alignment horizontal="center" vertical="center"/>
    </xf>
    <xf numFmtId="0" fontId="148" fillId="39" borderId="23" xfId="36" applyFont="1" applyFill="1" applyBorder="1" applyAlignment="1">
      <alignment horizontal="center" vertical="center"/>
    </xf>
    <xf numFmtId="0" fontId="148" fillId="39" borderId="24" xfId="36" applyFont="1" applyFill="1" applyBorder="1" applyAlignment="1">
      <alignment horizontal="center" vertical="center"/>
    </xf>
    <xf numFmtId="0" fontId="102" fillId="0" borderId="27" xfId="36" applyFont="1" applyBorder="1" applyAlignment="1">
      <alignment horizontal="center" vertical="center"/>
    </xf>
    <xf numFmtId="0" fontId="25" fillId="36" borderId="29" xfId="36" applyFont="1" applyFill="1" applyBorder="1" applyAlignment="1">
      <alignment horizontal="center" vertical="center" wrapText="1"/>
    </xf>
    <xf numFmtId="0" fontId="25" fillId="36" borderId="160" xfId="36" applyFont="1" applyFill="1" applyBorder="1" applyAlignment="1">
      <alignment horizontal="center" vertical="center" wrapText="1"/>
    </xf>
    <xf numFmtId="0" fontId="25" fillId="0" borderId="32" xfId="36" applyFont="1" applyBorder="1" applyAlignment="1">
      <alignment horizontal="center" vertical="center"/>
    </xf>
    <xf numFmtId="0" fontId="88" fillId="39" borderId="34" xfId="36" applyFont="1" applyFill="1" applyBorder="1" applyAlignment="1">
      <alignment horizontal="center" vertical="center"/>
    </xf>
    <xf numFmtId="2" fontId="23" fillId="0" borderId="57" xfId="36" applyNumberFormat="1" applyFont="1" applyBorder="1" applyAlignment="1">
      <alignment horizontal="center" vertical="center" wrapText="1"/>
    </xf>
    <xf numFmtId="2" fontId="23" fillId="0" borderId="67" xfId="36" applyNumberFormat="1" applyFont="1" applyBorder="1" applyAlignment="1">
      <alignment horizontal="center" vertical="center" wrapText="1"/>
    </xf>
    <xf numFmtId="0" fontId="149" fillId="36" borderId="29" xfId="36" applyFont="1" applyFill="1" applyBorder="1" applyAlignment="1">
      <alignment horizontal="center" vertical="center" wrapText="1"/>
    </xf>
    <xf numFmtId="17" fontId="25" fillId="36" borderId="29" xfId="36" applyNumberFormat="1" applyFont="1" applyFill="1" applyBorder="1" applyAlignment="1">
      <alignment horizontal="center" vertical="center" wrapText="1"/>
    </xf>
    <xf numFmtId="169" fontId="25" fillId="0" borderId="0" xfId="36" applyNumberFormat="1" applyFont="1" applyAlignment="1">
      <alignment horizontal="center" vertical="center" wrapText="1"/>
    </xf>
    <xf numFmtId="0" fontId="148" fillId="39" borderId="23" xfId="36" applyFont="1" applyFill="1" applyBorder="1" applyAlignment="1">
      <alignment horizontal="center" vertical="center" wrapText="1"/>
    </xf>
    <xf numFmtId="0" fontId="148" fillId="39" borderId="24" xfId="36" applyFont="1" applyFill="1" applyBorder="1" applyAlignment="1">
      <alignment horizontal="center" vertical="center" wrapText="1"/>
    </xf>
    <xf numFmtId="1" fontId="23" fillId="0" borderId="38" xfId="36" applyNumberFormat="1" applyFont="1" applyBorder="1" applyAlignment="1">
      <alignment horizontal="center" vertical="center" wrapText="1"/>
    </xf>
    <xf numFmtId="1" fontId="23" fillId="0" borderId="66" xfId="36" applyNumberFormat="1" applyFont="1" applyBorder="1" applyAlignment="1">
      <alignment horizontal="center" vertical="center" wrapText="1"/>
    </xf>
    <xf numFmtId="0" fontId="150" fillId="36" borderId="29" xfId="36" applyFont="1" applyFill="1" applyBorder="1" applyAlignment="1">
      <alignment horizontal="center" vertical="center" wrapText="1"/>
    </xf>
    <xf numFmtId="0" fontId="151" fillId="36" borderId="29" xfId="36" applyFont="1" applyFill="1" applyBorder="1" applyAlignment="1">
      <alignment horizontal="center" vertical="center" wrapText="1"/>
    </xf>
    <xf numFmtId="0" fontId="7" fillId="0" borderId="0" xfId="36" applyFont="1" applyAlignment="1">
      <alignment horizontal="center" vertical="center" wrapText="1"/>
    </xf>
    <xf numFmtId="0" fontId="91" fillId="39" borderId="110" xfId="36" applyFont="1" applyFill="1" applyBorder="1" applyAlignment="1">
      <alignment horizontal="center" vertical="center" wrapText="1"/>
    </xf>
    <xf numFmtId="0" fontId="91" fillId="39" borderId="111" xfId="36" applyFont="1" applyFill="1" applyBorder="1" applyAlignment="1">
      <alignment horizontal="center" vertical="center" wrapText="1"/>
    </xf>
    <xf numFmtId="0" fontId="91" fillId="39" borderId="43" xfId="36" applyFont="1" applyFill="1" applyBorder="1" applyAlignment="1">
      <alignment horizontal="center" vertical="center" wrapText="1"/>
    </xf>
    <xf numFmtId="0" fontId="91" fillId="39" borderId="37" xfId="36" applyFont="1" applyFill="1" applyBorder="1" applyAlignment="1">
      <alignment horizontal="center" vertical="center" wrapText="1"/>
    </xf>
    <xf numFmtId="0" fontId="91" fillId="39" borderId="109" xfId="36" applyFont="1" applyFill="1" applyBorder="1" applyAlignment="1">
      <alignment horizontal="center" vertical="center" wrapText="1"/>
    </xf>
    <xf numFmtId="0" fontId="91" fillId="39" borderId="44" xfId="36" applyFont="1" applyFill="1" applyBorder="1" applyAlignment="1">
      <alignment horizontal="center" vertical="center" wrapText="1"/>
    </xf>
    <xf numFmtId="0" fontId="91" fillId="39" borderId="34" xfId="36" applyFont="1" applyFill="1" applyBorder="1" applyAlignment="1">
      <alignment horizontal="center" vertical="center" wrapText="1"/>
    </xf>
    <xf numFmtId="0" fontId="91" fillId="39" borderId="45" xfId="36" applyFont="1" applyFill="1" applyBorder="1" applyAlignment="1">
      <alignment horizontal="center" vertical="center" wrapText="1"/>
    </xf>
    <xf numFmtId="0" fontId="9" fillId="0" borderId="0" xfId="36" applyFont="1" applyAlignment="1">
      <alignment horizontal="center" vertical="center" wrapText="1"/>
    </xf>
    <xf numFmtId="0" fontId="5" fillId="0" borderId="0" xfId="36" applyFont="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xf>
    <xf numFmtId="0" fontId="91" fillId="42" borderId="110" xfId="36" applyFont="1" applyFill="1" applyBorder="1" applyAlignment="1">
      <alignment horizontal="center" vertical="center" wrapText="1"/>
    </xf>
    <xf numFmtId="0" fontId="91" fillId="42" borderId="111" xfId="36" applyFont="1" applyFill="1" applyBorder="1" applyAlignment="1">
      <alignment horizontal="center" vertical="center" wrapText="1"/>
    </xf>
    <xf numFmtId="0" fontId="109" fillId="0" borderId="53" xfId="36" applyFont="1" applyBorder="1" applyAlignment="1">
      <alignment horizontal="center" vertical="center" wrapText="1"/>
    </xf>
    <xf numFmtId="0" fontId="109" fillId="0" borderId="0" xfId="36" applyFont="1" applyAlignment="1">
      <alignment horizontal="center" vertical="center" wrapText="1"/>
    </xf>
    <xf numFmtId="0" fontId="114" fillId="39" borderId="113" xfId="36" applyFont="1" applyFill="1" applyBorder="1" applyAlignment="1">
      <alignment horizontal="center" vertical="center" textRotation="90" wrapText="1"/>
    </xf>
    <xf numFmtId="0" fontId="114" fillId="39" borderId="104" xfId="36" applyFont="1" applyFill="1" applyBorder="1" applyAlignment="1">
      <alignment horizontal="center" vertical="center" textRotation="90" wrapText="1"/>
    </xf>
    <xf numFmtId="0" fontId="91" fillId="39" borderId="46" xfId="36" applyFont="1" applyFill="1" applyBorder="1" applyAlignment="1">
      <alignment horizontal="center" vertical="center"/>
    </xf>
    <xf numFmtId="0" fontId="91" fillId="39" borderId="103" xfId="36" applyFont="1" applyFill="1" applyBorder="1" applyAlignment="1">
      <alignment horizontal="center" vertical="center"/>
    </xf>
    <xf numFmtId="0" fontId="9" fillId="41" borderId="46" xfId="40" applyFont="1" applyFill="1" applyBorder="1" applyAlignment="1">
      <alignment horizontal="center" vertical="center" wrapText="1"/>
    </xf>
    <xf numFmtId="0" fontId="9" fillId="41" borderId="103" xfId="40" applyFont="1" applyFill="1" applyBorder="1" applyAlignment="1">
      <alignment horizontal="center" vertical="center" wrapText="1"/>
    </xf>
    <xf numFmtId="0" fontId="91" fillId="39" borderId="24" xfId="36" applyFont="1" applyFill="1" applyBorder="1" applyAlignment="1">
      <alignment horizontal="center" vertical="center" wrapText="1"/>
    </xf>
    <xf numFmtId="0" fontId="9" fillId="41" borderId="68" xfId="36" applyFont="1" applyFill="1" applyBorder="1" applyAlignment="1">
      <alignment horizontal="center" vertical="center" wrapText="1"/>
    </xf>
    <xf numFmtId="0" fontId="9" fillId="41" borderId="11" xfId="36" applyFont="1" applyFill="1" applyBorder="1" applyAlignment="1">
      <alignment horizontal="center" vertical="center" wrapText="1"/>
    </xf>
    <xf numFmtId="0" fontId="9" fillId="41" borderId="123" xfId="36" applyFont="1" applyFill="1" applyBorder="1" applyAlignment="1">
      <alignment horizontal="center" vertical="center" wrapText="1"/>
    </xf>
    <xf numFmtId="0" fontId="119" fillId="39" borderId="20" xfId="40" applyFont="1" applyFill="1" applyBorder="1" applyAlignment="1">
      <alignment horizontal="center" vertical="center" wrapText="1"/>
    </xf>
    <xf numFmtId="0" fontId="119" fillId="39" borderId="70" xfId="40" applyFont="1" applyFill="1" applyBorder="1" applyAlignment="1">
      <alignment horizontal="center" vertical="center" wrapText="1"/>
    </xf>
    <xf numFmtId="0" fontId="119" fillId="39" borderId="108" xfId="40" applyFont="1" applyFill="1" applyBorder="1" applyAlignment="1">
      <alignment horizontal="center" vertical="center" wrapText="1"/>
    </xf>
    <xf numFmtId="0" fontId="91" fillId="39" borderId="20" xfId="36" applyFont="1" applyFill="1" applyBorder="1" applyAlignment="1">
      <alignment horizontal="center" vertical="center"/>
    </xf>
    <xf numFmtId="0" fontId="91" fillId="39" borderId="70" xfId="36" applyFont="1" applyFill="1" applyBorder="1" applyAlignment="1">
      <alignment horizontal="center" vertical="center"/>
    </xf>
    <xf numFmtId="0" fontId="8" fillId="41" borderId="20" xfId="40" applyFont="1" applyFill="1" applyBorder="1" applyAlignment="1">
      <alignment horizontal="center" vertical="center" wrapText="1"/>
    </xf>
    <xf numFmtId="0" fontId="8" fillId="41" borderId="70" xfId="40" applyFont="1" applyFill="1" applyBorder="1" applyAlignment="1">
      <alignment horizontal="center" vertical="center" wrapText="1"/>
    </xf>
    <xf numFmtId="0" fontId="8" fillId="41" borderId="103" xfId="40" applyFont="1" applyFill="1" applyBorder="1" applyAlignment="1">
      <alignment horizontal="center" vertical="center" wrapText="1"/>
    </xf>
    <xf numFmtId="0" fontId="9" fillId="41" borderId="106" xfId="40" applyFont="1" applyFill="1" applyBorder="1" applyAlignment="1">
      <alignment horizontal="center" vertical="center" wrapText="1"/>
    </xf>
    <xf numFmtId="0" fontId="9" fillId="41" borderId="107" xfId="40" applyFont="1" applyFill="1" applyBorder="1" applyAlignment="1">
      <alignment horizontal="center" vertical="center" wrapText="1"/>
    </xf>
    <xf numFmtId="0" fontId="9" fillId="41" borderId="151" xfId="40" applyFont="1" applyFill="1" applyBorder="1" applyAlignment="1">
      <alignment horizontal="center" vertical="center" wrapText="1"/>
    </xf>
    <xf numFmtId="197" fontId="8" fillId="37" borderId="3" xfId="36" applyNumberFormat="1" applyFont="1" applyFill="1" applyBorder="1" applyAlignment="1">
      <alignment horizontal="center" vertical="center"/>
    </xf>
    <xf numFmtId="0" fontId="39" fillId="0" borderId="0" xfId="36" applyFont="1" applyAlignment="1">
      <alignment horizontal="center" vertical="center" wrapText="1"/>
    </xf>
    <xf numFmtId="0" fontId="9" fillId="0" borderId="152" xfId="40" applyFont="1" applyBorder="1" applyAlignment="1">
      <alignment horizontal="center" vertical="center" wrapText="1"/>
    </xf>
    <xf numFmtId="0" fontId="114" fillId="39" borderId="20" xfId="40" applyFont="1" applyFill="1" applyBorder="1" applyAlignment="1">
      <alignment horizontal="center" vertical="center" wrapText="1"/>
    </xf>
    <xf numFmtId="0" fontId="114" fillId="39" borderId="70" xfId="40" applyFont="1" applyFill="1" applyBorder="1" applyAlignment="1">
      <alignment horizontal="center" vertical="center" wrapText="1"/>
    </xf>
    <xf numFmtId="0" fontId="120" fillId="39" borderId="20" xfId="0" applyFont="1" applyFill="1" applyBorder="1" applyAlignment="1">
      <alignment horizontal="center" vertical="center"/>
    </xf>
    <xf numFmtId="0" fontId="120" fillId="39" borderId="70" xfId="0" applyFont="1" applyFill="1" applyBorder="1" applyAlignment="1">
      <alignment horizontal="center" vertical="center"/>
    </xf>
    <xf numFmtId="0" fontId="120" fillId="39" borderId="103" xfId="0" applyFont="1" applyFill="1" applyBorder="1" applyAlignment="1">
      <alignment horizontal="center" vertical="center"/>
    </xf>
    <xf numFmtId="0" fontId="0" fillId="40" borderId="16" xfId="0" applyFill="1" applyBorder="1" applyAlignment="1">
      <alignment horizontal="center"/>
    </xf>
    <xf numFmtId="0" fontId="0" fillId="40" borderId="9" xfId="0" applyFill="1" applyBorder="1" applyAlignment="1">
      <alignment horizontal="center"/>
    </xf>
    <xf numFmtId="0" fontId="0" fillId="40" borderId="125" xfId="0" applyFill="1" applyBorder="1" applyAlignment="1">
      <alignment horizontal="center"/>
    </xf>
    <xf numFmtId="0" fontId="0" fillId="41" borderId="18" xfId="0" applyFill="1" applyBorder="1" applyAlignment="1">
      <alignment horizontal="center"/>
    </xf>
    <xf numFmtId="0" fontId="0" fillId="41" borderId="11" xfId="0" applyFill="1" applyBorder="1" applyAlignment="1">
      <alignment horizontal="center"/>
    </xf>
    <xf numFmtId="0" fontId="0" fillId="41" borderId="123" xfId="0" applyFill="1" applyBorder="1" applyAlignment="1">
      <alignment horizontal="center"/>
    </xf>
    <xf numFmtId="0" fontId="120" fillId="39" borderId="46" xfId="0" applyFont="1" applyFill="1" applyBorder="1" applyAlignment="1">
      <alignment horizontal="center" vertical="center" wrapText="1"/>
    </xf>
    <xf numFmtId="0" fontId="120" fillId="39" borderId="70" xfId="0" applyFont="1" applyFill="1" applyBorder="1" applyAlignment="1">
      <alignment horizontal="center" vertical="center" wrapText="1"/>
    </xf>
    <xf numFmtId="0" fontId="120" fillId="39" borderId="103" xfId="0" applyFont="1" applyFill="1" applyBorder="1" applyAlignment="1">
      <alignment horizontal="center" vertical="center" wrapText="1"/>
    </xf>
    <xf numFmtId="0" fontId="0" fillId="40" borderId="68" xfId="0" applyFill="1" applyBorder="1" applyAlignment="1">
      <alignment horizontal="left" vertical="center"/>
    </xf>
    <xf numFmtId="0" fontId="0" fillId="40" borderId="11" xfId="0" applyFill="1" applyBorder="1" applyAlignment="1">
      <alignment horizontal="left" vertical="center"/>
    </xf>
    <xf numFmtId="0" fontId="0" fillId="40" borderId="123" xfId="0" applyFill="1" applyBorder="1" applyAlignment="1">
      <alignment horizontal="left" vertical="center"/>
    </xf>
    <xf numFmtId="0" fontId="0" fillId="41" borderId="46" xfId="0" applyFill="1" applyBorder="1" applyAlignment="1">
      <alignment horizontal="left" vertical="center"/>
    </xf>
    <xf numFmtId="0" fontId="0" fillId="41" borderId="70" xfId="0" applyFill="1" applyBorder="1" applyAlignment="1">
      <alignment horizontal="left" vertical="center"/>
    </xf>
    <xf numFmtId="0" fontId="0" fillId="41" borderId="103" xfId="0" applyFill="1" applyBorder="1" applyAlignment="1">
      <alignment horizontal="left" vertical="center"/>
    </xf>
    <xf numFmtId="0" fontId="114" fillId="39" borderId="108" xfId="40" applyFont="1" applyFill="1" applyBorder="1" applyAlignment="1">
      <alignment horizontal="center" vertical="center" wrapText="1"/>
    </xf>
    <xf numFmtId="1" fontId="8" fillId="0" borderId="37" xfId="36" applyNumberFormat="1" applyFont="1" applyBorder="1" applyAlignment="1">
      <alignment horizontal="center" vertical="center" wrapText="1"/>
    </xf>
    <xf numFmtId="0" fontId="0" fillId="40" borderId="124" xfId="0" applyFill="1" applyBorder="1" applyAlignment="1">
      <alignment horizontal="left" vertical="center"/>
    </xf>
    <xf numFmtId="0" fontId="0" fillId="40" borderId="9" xfId="0" applyFill="1" applyBorder="1" applyAlignment="1">
      <alignment horizontal="left" vertical="center"/>
    </xf>
    <xf numFmtId="0" fontId="0" fillId="40" borderId="125" xfId="0" applyFill="1" applyBorder="1" applyAlignment="1">
      <alignment horizontal="left" vertical="center"/>
    </xf>
    <xf numFmtId="0" fontId="0" fillId="40" borderId="18" xfId="0" applyFill="1" applyBorder="1" applyAlignment="1">
      <alignment horizontal="center"/>
    </xf>
    <xf numFmtId="0" fontId="0" fillId="40" borderId="11" xfId="0" applyFill="1" applyBorder="1" applyAlignment="1">
      <alignment horizontal="center"/>
    </xf>
    <xf numFmtId="0" fontId="0" fillId="40" borderId="123" xfId="0" applyFill="1" applyBorder="1" applyAlignment="1">
      <alignment horizontal="center"/>
    </xf>
    <xf numFmtId="0" fontId="0" fillId="40" borderId="46" xfId="0" applyFill="1" applyBorder="1" applyAlignment="1">
      <alignment horizontal="left" vertical="center"/>
    </xf>
    <xf numFmtId="0" fontId="0" fillId="40" borderId="70" xfId="0" applyFill="1" applyBorder="1" applyAlignment="1">
      <alignment horizontal="left" vertical="center"/>
    </xf>
    <xf numFmtId="0" fontId="0" fillId="40" borderId="103" xfId="0" applyFill="1" applyBorder="1" applyAlignment="1">
      <alignment horizontal="left" vertical="center"/>
    </xf>
    <xf numFmtId="0" fontId="0" fillId="41" borderId="124" xfId="0" applyFill="1" applyBorder="1" applyAlignment="1">
      <alignment horizontal="left" vertical="center"/>
    </xf>
    <xf numFmtId="0" fontId="0" fillId="41" borderId="9" xfId="0" applyFill="1" applyBorder="1" applyAlignment="1">
      <alignment horizontal="left" vertical="center"/>
    </xf>
    <xf numFmtId="0" fontId="0" fillId="41" borderId="125" xfId="0" applyFill="1" applyBorder="1" applyAlignment="1">
      <alignment horizontal="left" vertical="center"/>
    </xf>
    <xf numFmtId="0" fontId="2" fillId="0" borderId="0" xfId="36" applyAlignment="1">
      <alignment horizontal="center"/>
    </xf>
    <xf numFmtId="0" fontId="21" fillId="0" borderId="0" xfId="36" applyFont="1" applyAlignment="1">
      <alignment horizontal="center" vertical="center" wrapText="1"/>
    </xf>
    <xf numFmtId="0" fontId="103" fillId="39" borderId="154" xfId="36" applyFont="1" applyFill="1" applyBorder="1" applyAlignment="1">
      <alignment horizontal="center" vertical="center"/>
    </xf>
    <xf numFmtId="0" fontId="103" fillId="39" borderId="155" xfId="36" applyFont="1" applyFill="1" applyBorder="1" applyAlignment="1">
      <alignment horizontal="center" vertical="center"/>
    </xf>
    <xf numFmtId="0" fontId="103" fillId="39" borderId="116" xfId="36" applyFont="1" applyFill="1" applyBorder="1" applyAlignment="1">
      <alignment horizontal="center" vertical="center"/>
    </xf>
    <xf numFmtId="0" fontId="103" fillId="39" borderId="95" xfId="36" applyFont="1" applyFill="1" applyBorder="1" applyAlignment="1">
      <alignment horizontal="center" vertical="center"/>
    </xf>
    <xf numFmtId="1" fontId="52" fillId="7" borderId="0" xfId="35" applyNumberFormat="1" applyFont="1" applyFill="1" applyAlignment="1">
      <alignment horizontal="center"/>
    </xf>
    <xf numFmtId="4" fontId="122" fillId="39" borderId="117" xfId="36" applyNumberFormat="1" applyFont="1" applyFill="1" applyBorder="1" applyAlignment="1">
      <alignment horizontal="center" vertical="center" wrapText="1"/>
    </xf>
    <xf numFmtId="4" fontId="122" fillId="39" borderId="118" xfId="36" applyNumberFormat="1" applyFont="1" applyFill="1" applyBorder="1" applyAlignment="1">
      <alignment horizontal="center" vertical="center" wrapText="1"/>
    </xf>
    <xf numFmtId="1" fontId="24" fillId="7" borderId="0" xfId="36" applyNumberFormat="1" applyFont="1" applyFill="1" applyAlignment="1">
      <alignment horizontal="center" vertical="center" wrapText="1"/>
    </xf>
    <xf numFmtId="0" fontId="122" fillId="39" borderId="114" xfId="36" applyFont="1" applyFill="1" applyBorder="1" applyAlignment="1">
      <alignment horizontal="center" vertical="center" wrapText="1"/>
    </xf>
    <xf numFmtId="0" fontId="122" fillId="39" borderId="115" xfId="36" applyFont="1" applyFill="1" applyBorder="1" applyAlignment="1">
      <alignment horizontal="center" vertical="center" wrapText="1"/>
    </xf>
    <xf numFmtId="0" fontId="122" fillId="39" borderId="48" xfId="36" applyFont="1" applyFill="1" applyBorder="1" applyAlignment="1">
      <alignment horizontal="center" vertical="center" wrapText="1"/>
    </xf>
    <xf numFmtId="0" fontId="122" fillId="39" borderId="15" xfId="36" applyFont="1" applyFill="1" applyBorder="1" applyAlignment="1">
      <alignment horizontal="center" vertical="center" wrapText="1"/>
    </xf>
    <xf numFmtId="4" fontId="122" fillId="39" borderId="119" xfId="36" applyNumberFormat="1" applyFont="1" applyFill="1" applyBorder="1" applyAlignment="1">
      <alignment horizontal="center" vertical="center" wrapText="1"/>
    </xf>
    <xf numFmtId="4" fontId="122" fillId="39" borderId="44" xfId="36" applyNumberFormat="1" applyFont="1" applyFill="1" applyBorder="1" applyAlignment="1">
      <alignment horizontal="center" vertical="center" wrapText="1"/>
    </xf>
    <xf numFmtId="1" fontId="64" fillId="7" borderId="0" xfId="35" applyNumberFormat="1" applyFont="1" applyFill="1" applyAlignment="1">
      <alignment horizontal="center"/>
    </xf>
    <xf numFmtId="1" fontId="22" fillId="7" borderId="0" xfId="36" applyNumberFormat="1" applyFont="1" applyFill="1" applyAlignment="1">
      <alignment horizontal="center" vertical="center" wrapText="1"/>
    </xf>
    <xf numFmtId="0" fontId="121" fillId="39" borderId="120" xfId="36" applyFont="1" applyFill="1" applyBorder="1" applyAlignment="1" applyProtection="1">
      <alignment horizontal="center" vertical="center" wrapText="1"/>
      <protection hidden="1"/>
    </xf>
    <xf numFmtId="0" fontId="121" fillId="39" borderId="121" xfId="36" applyFont="1" applyFill="1" applyBorder="1" applyAlignment="1" applyProtection="1">
      <alignment horizontal="center" vertical="center" wrapText="1"/>
      <protection hidden="1"/>
    </xf>
    <xf numFmtId="1" fontId="52" fillId="7" borderId="0" xfId="35" applyNumberFormat="1" applyFont="1" applyFill="1" applyAlignment="1">
      <alignment horizontal="center" vertical="center" wrapText="1"/>
    </xf>
    <xf numFmtId="173" fontId="115" fillId="30" borderId="26" xfId="36" quotePrefix="1" applyNumberFormat="1" applyFont="1" applyFill="1" applyBorder="1" applyAlignment="1">
      <alignment horizontal="center" vertical="center" wrapText="1"/>
    </xf>
    <xf numFmtId="173" fontId="115" fillId="30" borderId="150" xfId="36" quotePrefix="1" applyNumberFormat="1" applyFont="1" applyFill="1" applyBorder="1" applyAlignment="1">
      <alignment horizontal="center" vertical="center" wrapText="1"/>
    </xf>
    <xf numFmtId="173" fontId="115" fillId="30" borderId="31" xfId="36" quotePrefix="1" applyNumberFormat="1" applyFont="1" applyFill="1" applyBorder="1" applyAlignment="1">
      <alignment horizontal="center" vertical="center" wrapText="1"/>
    </xf>
    <xf numFmtId="173" fontId="115" fillId="30" borderId="28" xfId="36" quotePrefix="1" applyNumberFormat="1" applyFont="1" applyFill="1" applyBorder="1" applyAlignment="1">
      <alignment horizontal="center" vertical="center" wrapText="1"/>
    </xf>
    <xf numFmtId="9" fontId="22" fillId="36" borderId="177" xfId="84" applyFont="1" applyFill="1" applyBorder="1" applyAlignment="1">
      <alignment horizontal="center" vertical="center" wrapText="1"/>
    </xf>
    <xf numFmtId="9" fontId="22" fillId="36" borderId="35" xfId="84" applyFont="1" applyFill="1" applyBorder="1" applyAlignment="1">
      <alignment horizontal="center" vertical="center" wrapText="1"/>
    </xf>
    <xf numFmtId="15" fontId="21" fillId="30" borderId="177" xfId="36" applyNumberFormat="1" applyFont="1" applyFill="1" applyBorder="1" applyAlignment="1">
      <alignment horizontal="center" vertical="center" wrapText="1"/>
    </xf>
    <xf numFmtId="15" fontId="21" fillId="30" borderId="35" xfId="36" applyNumberFormat="1" applyFont="1" applyFill="1" applyBorder="1" applyAlignment="1">
      <alignment horizontal="center" vertical="center" wrapText="1"/>
    </xf>
    <xf numFmtId="173" fontId="115" fillId="30" borderId="41" xfId="36" quotePrefix="1" applyNumberFormat="1" applyFont="1" applyFill="1" applyBorder="1" applyAlignment="1">
      <alignment horizontal="center" vertical="center" wrapText="1"/>
    </xf>
    <xf numFmtId="173" fontId="115" fillId="30" borderId="50" xfId="36" quotePrefix="1" applyNumberFormat="1" applyFont="1" applyFill="1" applyBorder="1" applyAlignment="1">
      <alignment horizontal="center" vertical="center" wrapText="1"/>
    </xf>
    <xf numFmtId="0" fontId="108" fillId="39" borderId="34" xfId="36" applyFont="1" applyFill="1" applyBorder="1" applyAlignment="1">
      <alignment horizontal="center" vertical="center"/>
    </xf>
    <xf numFmtId="0" fontId="122" fillId="39" borderId="43" xfId="36" applyFont="1" applyFill="1" applyBorder="1" applyAlignment="1">
      <alignment horizontal="center" vertical="center" wrapText="1"/>
    </xf>
    <xf numFmtId="0" fontId="122" fillId="39" borderId="37" xfId="36" applyFont="1" applyFill="1" applyBorder="1" applyAlignment="1">
      <alignment horizontal="center" vertical="center" wrapText="1"/>
    </xf>
    <xf numFmtId="0" fontId="122" fillId="39" borderId="93" xfId="36" applyFont="1" applyFill="1" applyBorder="1" applyAlignment="1">
      <alignment horizontal="center" vertical="center" wrapText="1"/>
    </xf>
    <xf numFmtId="0" fontId="122" fillId="39" borderId="25" xfId="36" applyFont="1" applyFill="1" applyBorder="1" applyAlignment="1">
      <alignment horizontal="center" vertical="center" wrapText="1"/>
    </xf>
    <xf numFmtId="0" fontId="122" fillId="39" borderId="32" xfId="36" applyFont="1" applyFill="1" applyBorder="1" applyAlignment="1">
      <alignment horizontal="center" vertical="center" wrapText="1"/>
    </xf>
    <xf numFmtId="0" fontId="122" fillId="39" borderId="28" xfId="36" applyFont="1" applyFill="1" applyBorder="1" applyAlignment="1">
      <alignment horizontal="center" vertical="center" wrapText="1"/>
    </xf>
    <xf numFmtId="0" fontId="122" fillId="39" borderId="57" xfId="36" applyFont="1" applyFill="1" applyBorder="1" applyAlignment="1">
      <alignment horizontal="center" vertical="center" wrapText="1"/>
    </xf>
    <xf numFmtId="0" fontId="122" fillId="39" borderId="50" xfId="36" applyFont="1" applyFill="1" applyBorder="1" applyAlignment="1">
      <alignment horizontal="center" vertical="center" wrapText="1"/>
    </xf>
    <xf numFmtId="0" fontId="122" fillId="39" borderId="38" xfId="36" applyFont="1" applyFill="1" applyBorder="1" applyAlignment="1">
      <alignment horizontal="center" vertical="center" wrapText="1"/>
    </xf>
    <xf numFmtId="0" fontId="30" fillId="0" borderId="113" xfId="36" applyFont="1" applyBorder="1" applyAlignment="1">
      <alignment horizontal="center" vertical="center" wrapText="1"/>
    </xf>
    <xf numFmtId="0" fontId="30" fillId="0" borderId="122" xfId="36" applyFont="1" applyBorder="1" applyAlignment="1">
      <alignment horizontal="center" vertical="center" wrapText="1"/>
    </xf>
    <xf numFmtId="0" fontId="30" fillId="0" borderId="104" xfId="36" applyFont="1" applyBorder="1" applyAlignment="1">
      <alignment horizontal="center" vertical="center" wrapText="1"/>
    </xf>
    <xf numFmtId="173" fontId="115" fillId="30" borderId="97" xfId="36" quotePrefix="1" applyNumberFormat="1" applyFont="1" applyFill="1" applyBorder="1" applyAlignment="1">
      <alignment horizontal="center" vertical="center" wrapText="1"/>
    </xf>
    <xf numFmtId="173" fontId="115" fillId="30" borderId="59" xfId="36" quotePrefix="1" applyNumberFormat="1" applyFont="1" applyFill="1" applyBorder="1" applyAlignment="1">
      <alignment horizontal="center" vertical="center" wrapText="1"/>
    </xf>
    <xf numFmtId="0" fontId="122" fillId="39" borderId="24" xfId="36" applyFont="1" applyFill="1" applyBorder="1" applyAlignment="1">
      <alignment horizontal="center" vertical="center" wrapText="1"/>
    </xf>
    <xf numFmtId="0" fontId="122" fillId="39" borderId="68" xfId="36" applyFont="1" applyFill="1" applyBorder="1" applyAlignment="1">
      <alignment horizontal="center" vertical="center" wrapText="1"/>
    </xf>
    <xf numFmtId="0" fontId="122" fillId="39" borderId="11" xfId="36" applyFont="1" applyFill="1" applyBorder="1" applyAlignment="1">
      <alignment horizontal="center" vertical="center" wrapText="1"/>
    </xf>
    <xf numFmtId="0" fontId="122" fillId="42" borderId="11" xfId="36" applyFont="1" applyFill="1" applyBorder="1" applyAlignment="1">
      <alignment horizontal="center" vertical="center" wrapText="1"/>
    </xf>
    <xf numFmtId="0" fontId="122" fillId="42" borderId="123" xfId="36" applyFont="1" applyFill="1" applyBorder="1" applyAlignment="1">
      <alignment horizontal="center" vertical="center" wrapText="1"/>
    </xf>
    <xf numFmtId="0" fontId="27" fillId="0" borderId="0" xfId="36" applyFont="1" applyAlignment="1">
      <alignment horizontal="center" vertical="center"/>
    </xf>
    <xf numFmtId="0" fontId="122" fillId="39" borderId="23" xfId="36" applyFont="1" applyFill="1" applyBorder="1" applyAlignment="1">
      <alignment horizontal="center" vertical="center" wrapText="1"/>
    </xf>
    <xf numFmtId="0" fontId="123" fillId="39" borderId="61" xfId="36" applyFont="1" applyFill="1" applyBorder="1" applyAlignment="1">
      <alignment horizontal="center" vertical="center" textRotation="90"/>
    </xf>
    <xf numFmtId="0" fontId="123" fillId="39" borderId="97" xfId="36" applyFont="1" applyFill="1" applyBorder="1" applyAlignment="1">
      <alignment horizontal="center" vertical="center" textRotation="90"/>
    </xf>
    <xf numFmtId="15" fontId="134" fillId="30" borderId="177" xfId="36" applyNumberFormat="1" applyFont="1" applyFill="1" applyBorder="1" applyAlignment="1">
      <alignment horizontal="center" vertical="center" wrapText="1"/>
    </xf>
    <xf numFmtId="15" fontId="134" fillId="30" borderId="35" xfId="36" applyNumberFormat="1" applyFont="1" applyFill="1" applyBorder="1" applyAlignment="1">
      <alignment horizontal="center" vertical="center" wrapText="1"/>
    </xf>
    <xf numFmtId="0" fontId="30" fillId="0" borderId="175" xfId="36" applyFont="1" applyBorder="1" applyAlignment="1">
      <alignment horizontal="center" vertical="center" wrapText="1"/>
    </xf>
    <xf numFmtId="0" fontId="30" fillId="0" borderId="176" xfId="36" applyFont="1" applyBorder="1" applyAlignment="1">
      <alignment horizontal="center" vertical="center" wrapText="1"/>
    </xf>
    <xf numFmtId="0" fontId="25" fillId="36" borderId="177" xfId="36" applyFont="1" applyFill="1" applyBorder="1" applyAlignment="1">
      <alignment horizontal="center" vertical="center" wrapText="1"/>
    </xf>
    <xf numFmtId="0" fontId="25" fillId="36" borderId="35" xfId="36" applyFont="1" applyFill="1" applyBorder="1" applyAlignment="1">
      <alignment horizontal="center" vertical="center" wrapText="1"/>
    </xf>
    <xf numFmtId="0" fontId="30" fillId="36" borderId="177" xfId="36" applyFont="1" applyFill="1" applyBorder="1" applyAlignment="1">
      <alignment horizontal="center" vertical="center" wrapText="1"/>
    </xf>
    <xf numFmtId="0" fontId="30" fillId="36" borderId="35" xfId="36" applyFont="1" applyFill="1" applyBorder="1" applyAlignment="1">
      <alignment horizontal="center" vertical="center" wrapText="1"/>
    </xf>
    <xf numFmtId="0" fontId="122" fillId="39" borderId="124" xfId="36" applyFont="1" applyFill="1" applyBorder="1" applyAlignment="1">
      <alignment horizontal="center" vertical="center"/>
    </xf>
    <xf numFmtId="0" fontId="122" fillId="39" borderId="125" xfId="36" applyFont="1" applyFill="1" applyBorder="1" applyAlignment="1">
      <alignment horizontal="center" vertical="center"/>
    </xf>
    <xf numFmtId="0" fontId="122" fillId="39" borderId="112" xfId="36" applyFont="1" applyFill="1" applyBorder="1" applyAlignment="1">
      <alignment horizontal="center" vertical="center"/>
    </xf>
    <xf numFmtId="0" fontId="122" fillId="39" borderId="93" xfId="36" applyFont="1" applyFill="1" applyBorder="1" applyAlignment="1">
      <alignment horizontal="center" vertical="center"/>
    </xf>
    <xf numFmtId="0" fontId="122" fillId="39" borderId="112" xfId="36" applyFont="1" applyFill="1" applyBorder="1" applyAlignment="1">
      <alignment horizontal="center" vertical="center" wrapText="1"/>
    </xf>
    <xf numFmtId="0" fontId="122" fillId="39" borderId="47" xfId="36" applyFont="1" applyFill="1" applyBorder="1" applyAlignment="1">
      <alignment horizontal="center" vertical="center" wrapText="1"/>
    </xf>
    <xf numFmtId="0" fontId="122" fillId="39" borderId="33" xfId="36" applyFont="1" applyFill="1" applyBorder="1" applyAlignment="1">
      <alignment horizontal="center" vertical="center" wrapText="1"/>
    </xf>
    <xf numFmtId="0" fontId="122" fillId="39" borderId="23" xfId="36" applyFont="1" applyFill="1" applyBorder="1" applyAlignment="1">
      <alignment horizontal="center" vertical="center" textRotation="90" wrapText="1"/>
    </xf>
    <xf numFmtId="0" fontId="122" fillId="39" borderId="24" xfId="36" applyFont="1" applyFill="1" applyBorder="1" applyAlignment="1">
      <alignment horizontal="center" vertical="center" textRotation="90" wrapText="1"/>
    </xf>
    <xf numFmtId="0" fontId="125" fillId="39" borderId="24" xfId="36" applyFont="1" applyFill="1" applyBorder="1" applyAlignment="1">
      <alignment horizontal="center" vertical="center" wrapText="1"/>
    </xf>
    <xf numFmtId="0" fontId="103" fillId="42" borderId="65" xfId="35" applyFont="1" applyFill="1" applyBorder="1" applyAlignment="1">
      <alignment horizontal="center" vertical="center" wrapText="1"/>
    </xf>
    <xf numFmtId="0" fontId="103" fillId="42" borderId="101" xfId="35" applyFont="1" applyFill="1" applyBorder="1" applyAlignment="1">
      <alignment horizontal="center" vertical="center" wrapText="1"/>
    </xf>
    <xf numFmtId="184" fontId="65" fillId="12" borderId="65" xfId="35" applyNumberFormat="1" applyFont="1" applyFill="1" applyBorder="1" applyAlignment="1">
      <alignment horizontal="center" vertical="center"/>
    </xf>
    <xf numFmtId="0" fontId="21" fillId="0" borderId="57" xfId="36" applyFont="1" applyBorder="1" applyAlignment="1">
      <alignment horizontal="center" vertical="center"/>
    </xf>
    <xf numFmtId="0" fontId="21" fillId="0" borderId="38" xfId="36" applyFont="1" applyBorder="1" applyAlignment="1">
      <alignment horizontal="center" vertical="center"/>
    </xf>
    <xf numFmtId="1" fontId="22" fillId="0" borderId="0" xfId="36" applyNumberFormat="1" applyFont="1" applyAlignment="1">
      <alignment horizontal="center" vertical="center" wrapText="1"/>
    </xf>
    <xf numFmtId="0" fontId="122" fillId="39" borderId="31" xfId="36" applyFont="1" applyFill="1" applyBorder="1" applyAlignment="1">
      <alignment horizontal="center" vertical="center"/>
    </xf>
    <xf numFmtId="0" fontId="122" fillId="39" borderId="28" xfId="36" applyFont="1" applyFill="1" applyBorder="1" applyAlignment="1">
      <alignment horizontal="center" vertical="center"/>
    </xf>
    <xf numFmtId="0" fontId="124" fillId="39" borderId="16" xfId="36" applyFont="1" applyFill="1" applyBorder="1" applyAlignment="1">
      <alignment horizontal="center" vertical="center" wrapText="1"/>
    </xf>
    <xf numFmtId="0" fontId="124" fillId="39" borderId="9" xfId="36" applyFont="1" applyFill="1" applyBorder="1" applyAlignment="1">
      <alignment horizontal="center" vertical="center" wrapText="1"/>
    </xf>
    <xf numFmtId="0" fontId="124" fillId="39" borderId="17" xfId="36" applyFont="1" applyFill="1" applyBorder="1" applyAlignment="1">
      <alignment horizontal="center" vertical="center" wrapText="1"/>
    </xf>
    <xf numFmtId="1" fontId="84" fillId="0" borderId="0" xfId="36" applyNumberFormat="1" applyFont="1" applyAlignment="1">
      <alignment horizontal="center" vertical="center" wrapText="1"/>
    </xf>
    <xf numFmtId="0" fontId="22" fillId="0" borderId="0" xfId="36" applyFont="1" applyAlignment="1">
      <alignment horizontal="center" vertical="center" wrapText="1"/>
    </xf>
    <xf numFmtId="0" fontId="8" fillId="0" borderId="126" xfId="36" applyFont="1" applyBorder="1" applyAlignment="1">
      <alignment horizontal="center" vertical="center" wrapText="1"/>
    </xf>
    <xf numFmtId="0" fontId="8" fillId="0" borderId="94" xfId="36" applyFont="1" applyBorder="1" applyAlignment="1">
      <alignment horizontal="center" vertical="center" wrapText="1"/>
    </xf>
    <xf numFmtId="0" fontId="8" fillId="0" borderId="74" xfId="36" applyFont="1" applyBorder="1" applyAlignment="1">
      <alignment horizontal="center" vertical="center" wrapText="1"/>
    </xf>
    <xf numFmtId="0" fontId="122" fillId="39" borderId="14" xfId="36" applyFont="1" applyFill="1" applyBorder="1" applyAlignment="1">
      <alignment horizontal="center" vertical="center" wrapText="1"/>
    </xf>
    <xf numFmtId="0" fontId="122" fillId="39" borderId="42" xfId="36" applyFont="1" applyFill="1" applyBorder="1" applyAlignment="1">
      <alignment horizontal="center" vertical="center" wrapText="1"/>
    </xf>
    <xf numFmtId="0" fontId="9" fillId="12" borderId="68" xfId="36" quotePrefix="1" applyFont="1" applyFill="1" applyBorder="1" applyAlignment="1">
      <alignment horizontal="center" vertical="center" wrapText="1"/>
    </xf>
    <xf numFmtId="0" fontId="9" fillId="12" borderId="19" xfId="36" quotePrefix="1" applyFont="1" applyFill="1" applyBorder="1" applyAlignment="1">
      <alignment horizontal="center" vertical="center" wrapText="1"/>
    </xf>
    <xf numFmtId="0" fontId="122" fillId="39" borderId="102" xfId="36" applyFont="1" applyFill="1" applyBorder="1" applyAlignment="1">
      <alignment horizontal="center" vertical="center" wrapText="1"/>
    </xf>
    <xf numFmtId="0" fontId="122" fillId="39" borderId="34" xfId="36" applyFont="1" applyFill="1" applyBorder="1" applyAlignment="1">
      <alignment horizontal="center" vertical="center" wrapText="1"/>
    </xf>
    <xf numFmtId="0" fontId="122" fillId="39" borderId="70" xfId="36" applyFont="1" applyFill="1" applyBorder="1" applyAlignment="1">
      <alignment horizontal="center" vertical="center" wrapText="1"/>
    </xf>
    <xf numFmtId="168" fontId="92" fillId="29" borderId="37" xfId="36" applyNumberFormat="1" applyFont="1" applyFill="1" applyBorder="1" applyAlignment="1">
      <alignment horizontal="center" vertical="center" shrinkToFit="1"/>
    </xf>
    <xf numFmtId="168" fontId="92" fillId="29" borderId="0" xfId="36" applyNumberFormat="1" applyFont="1" applyFill="1" applyAlignment="1">
      <alignment horizontal="center" vertical="center" shrinkToFit="1"/>
    </xf>
    <xf numFmtId="168" fontId="92" fillId="29" borderId="32" xfId="36" applyNumberFormat="1" applyFont="1" applyFill="1" applyBorder="1" applyAlignment="1">
      <alignment horizontal="center" vertical="center" shrinkToFit="1"/>
    </xf>
    <xf numFmtId="0" fontId="105" fillId="32" borderId="43" xfId="36" applyFont="1" applyFill="1" applyBorder="1" applyAlignment="1">
      <alignment horizontal="center" vertical="center" wrapText="1"/>
    </xf>
    <xf numFmtId="0" fontId="105" fillId="32" borderId="93" xfId="36" applyFont="1" applyFill="1" applyBorder="1" applyAlignment="1">
      <alignment horizontal="center" vertical="center" wrapText="1"/>
    </xf>
    <xf numFmtId="0" fontId="105" fillId="32" borderId="100" xfId="36" applyFont="1" applyFill="1" applyBorder="1" applyAlignment="1">
      <alignment horizontal="center" vertical="center" wrapText="1"/>
    </xf>
    <xf numFmtId="0" fontId="105" fillId="32" borderId="33" xfId="36" applyFont="1" applyFill="1" applyBorder="1" applyAlignment="1">
      <alignment horizontal="center" vertical="center" wrapText="1"/>
    </xf>
    <xf numFmtId="0" fontId="105" fillId="32" borderId="25" xfId="36" applyFont="1" applyFill="1" applyBorder="1" applyAlignment="1">
      <alignment horizontal="center" vertical="center" wrapText="1"/>
    </xf>
    <xf numFmtId="0" fontId="105" fillId="32" borderId="28" xfId="36" applyFont="1" applyFill="1" applyBorder="1" applyAlignment="1">
      <alignment horizontal="center" vertical="center" wrapText="1"/>
    </xf>
    <xf numFmtId="0" fontId="92" fillId="29" borderId="100" xfId="36" applyFont="1" applyFill="1" applyBorder="1" applyAlignment="1">
      <alignment horizontal="center" vertical="center" shrinkToFit="1"/>
    </xf>
    <xf numFmtId="0" fontId="92" fillId="29" borderId="0" xfId="36" applyFont="1" applyFill="1" applyAlignment="1">
      <alignment horizontal="center" vertical="center" shrinkToFit="1"/>
    </xf>
    <xf numFmtId="0" fontId="92" fillId="29" borderId="25" xfId="36" applyFont="1" applyFill="1" applyBorder="1" applyAlignment="1">
      <alignment horizontal="center" vertical="center" shrinkToFit="1"/>
    </xf>
    <xf numFmtId="0" fontId="92" fillId="29" borderId="32" xfId="36" applyFont="1" applyFill="1" applyBorder="1" applyAlignment="1">
      <alignment horizontal="center" vertical="center" shrinkToFit="1"/>
    </xf>
    <xf numFmtId="0" fontId="151" fillId="36" borderId="177" xfId="36" applyFont="1" applyFill="1" applyBorder="1" applyAlignment="1">
      <alignment horizontal="center" vertical="center" wrapText="1"/>
    </xf>
    <xf numFmtId="0" fontId="151" fillId="36" borderId="35" xfId="36" applyFont="1" applyFill="1" applyBorder="1" applyAlignment="1">
      <alignment horizontal="center" vertical="center" wrapText="1"/>
    </xf>
    <xf numFmtId="15" fontId="140" fillId="30" borderId="177" xfId="36" applyNumberFormat="1" applyFont="1" applyFill="1" applyBorder="1" applyAlignment="1">
      <alignment horizontal="center" vertical="center" wrapText="1"/>
    </xf>
    <xf numFmtId="15" fontId="140" fillId="30" borderId="35" xfId="36" applyNumberFormat="1" applyFont="1" applyFill="1" applyBorder="1" applyAlignment="1">
      <alignment horizontal="center" vertical="center" wrapText="1"/>
    </xf>
    <xf numFmtId="173" fontId="135" fillId="30" borderId="41" xfId="36" quotePrefix="1" applyNumberFormat="1" applyFont="1" applyFill="1" applyBorder="1" applyAlignment="1">
      <alignment horizontal="center" vertical="center" wrapText="1"/>
    </xf>
    <xf numFmtId="173" fontId="136" fillId="30" borderId="41" xfId="36" quotePrefix="1" applyNumberFormat="1" applyFont="1" applyFill="1" applyBorder="1" applyAlignment="1">
      <alignment horizontal="center" vertical="center" wrapText="1"/>
    </xf>
    <xf numFmtId="173" fontId="136" fillId="30" borderId="50" xfId="36" quotePrefix="1" applyNumberFormat="1" applyFont="1" applyFill="1" applyBorder="1" applyAlignment="1">
      <alignment horizontal="center" vertical="center" wrapText="1"/>
    </xf>
    <xf numFmtId="173" fontId="136" fillId="30" borderId="97" xfId="36" quotePrefix="1" applyNumberFormat="1" applyFont="1" applyFill="1" applyBorder="1" applyAlignment="1">
      <alignment horizontal="center" vertical="center" wrapText="1"/>
    </xf>
    <xf numFmtId="173" fontId="136" fillId="30" borderId="59" xfId="36" quotePrefix="1" applyNumberFormat="1" applyFont="1" applyFill="1" applyBorder="1" applyAlignment="1">
      <alignment horizontal="center" vertical="center" wrapText="1"/>
    </xf>
    <xf numFmtId="173" fontId="131" fillId="30" borderId="41" xfId="36" quotePrefix="1" applyNumberFormat="1" applyFont="1" applyFill="1" applyBorder="1" applyAlignment="1">
      <alignment horizontal="center" vertical="center" wrapText="1"/>
    </xf>
    <xf numFmtId="0" fontId="30" fillId="0" borderId="178" xfId="36" applyFont="1" applyBorder="1" applyAlignment="1">
      <alignment horizontal="center" vertical="center" wrapText="1"/>
    </xf>
    <xf numFmtId="0" fontId="25" fillId="36" borderId="179" xfId="36" applyFont="1" applyFill="1" applyBorder="1" applyAlignment="1">
      <alignment horizontal="center" vertical="center" wrapText="1"/>
    </xf>
    <xf numFmtId="0" fontId="30" fillId="36" borderId="179" xfId="36" applyFont="1" applyFill="1" applyBorder="1" applyAlignment="1">
      <alignment horizontal="center" vertical="center" wrapText="1"/>
    </xf>
    <xf numFmtId="173" fontId="133" fillId="30" borderId="41" xfId="36" quotePrefix="1" applyNumberFormat="1" applyFont="1" applyFill="1" applyBorder="1" applyAlignment="1">
      <alignment horizontal="center" vertical="center" wrapText="1"/>
    </xf>
    <xf numFmtId="173" fontId="133" fillId="30" borderId="50" xfId="36" quotePrefix="1" applyNumberFormat="1" applyFont="1" applyFill="1" applyBorder="1" applyAlignment="1">
      <alignment horizontal="center" vertical="center" wrapText="1"/>
    </xf>
    <xf numFmtId="173" fontId="131" fillId="30" borderId="50" xfId="36" quotePrefix="1" applyNumberFormat="1" applyFont="1" applyFill="1" applyBorder="1" applyAlignment="1">
      <alignment horizontal="center" vertical="center" wrapText="1"/>
    </xf>
    <xf numFmtId="173" fontId="115" fillId="30" borderId="41" xfId="36" quotePrefix="1" applyNumberFormat="1" applyFont="1" applyFill="1" applyBorder="1" applyAlignment="1">
      <alignment horizontal="left" vertical="center" wrapText="1"/>
    </xf>
    <xf numFmtId="173" fontId="115" fillId="30" borderId="50" xfId="36" quotePrefix="1" applyNumberFormat="1" applyFont="1" applyFill="1" applyBorder="1" applyAlignment="1">
      <alignment horizontal="left" vertical="center" wrapText="1"/>
    </xf>
    <xf numFmtId="173" fontId="115" fillId="30" borderId="102" xfId="36" quotePrefix="1" applyNumberFormat="1" applyFont="1" applyFill="1" applyBorder="1" applyAlignment="1">
      <alignment horizontal="center" vertical="center" wrapText="1"/>
    </xf>
    <xf numFmtId="173" fontId="144" fillId="30" borderId="41" xfId="36" quotePrefix="1" applyNumberFormat="1" applyFont="1" applyFill="1" applyBorder="1" applyAlignment="1">
      <alignment horizontal="left" vertical="center" wrapText="1"/>
    </xf>
    <xf numFmtId="173" fontId="144" fillId="30" borderId="50" xfId="36" quotePrefix="1" applyNumberFormat="1" applyFont="1" applyFill="1" applyBorder="1" applyAlignment="1">
      <alignment horizontal="left" vertical="center" wrapText="1"/>
    </xf>
    <xf numFmtId="0" fontId="149" fillId="36" borderId="177" xfId="36" applyFont="1" applyFill="1" applyBorder="1" applyAlignment="1">
      <alignment horizontal="center" vertical="center" wrapText="1"/>
    </xf>
    <xf numFmtId="0" fontId="149" fillId="36" borderId="179" xfId="36" applyFont="1" applyFill="1" applyBorder="1" applyAlignment="1">
      <alignment horizontal="center" vertical="center" wrapText="1"/>
    </xf>
    <xf numFmtId="0" fontId="149" fillId="36" borderId="35" xfId="36" applyFont="1" applyFill="1" applyBorder="1" applyAlignment="1">
      <alignment horizontal="center" vertical="center" wrapText="1"/>
    </xf>
    <xf numFmtId="0" fontId="141" fillId="36" borderId="177" xfId="36" applyFont="1" applyFill="1" applyBorder="1" applyAlignment="1">
      <alignment horizontal="center" vertical="center" wrapText="1"/>
    </xf>
    <xf numFmtId="0" fontId="141" fillId="36" borderId="179" xfId="36" applyFont="1" applyFill="1" applyBorder="1" applyAlignment="1">
      <alignment horizontal="center" vertical="center" wrapText="1"/>
    </xf>
    <xf numFmtId="0" fontId="141" fillId="36" borderId="35" xfId="36" applyFont="1" applyFill="1" applyBorder="1" applyAlignment="1">
      <alignment horizontal="center" vertical="center" wrapText="1"/>
    </xf>
    <xf numFmtId="9" fontId="145" fillId="36" borderId="177" xfId="84" applyFont="1" applyFill="1" applyBorder="1" applyAlignment="1">
      <alignment horizontal="center" vertical="center" wrapText="1"/>
    </xf>
    <xf numFmtId="9" fontId="145" fillId="36" borderId="179" xfId="84" applyFont="1" applyFill="1" applyBorder="1" applyAlignment="1">
      <alignment horizontal="center" vertical="center" wrapText="1"/>
    </xf>
    <xf numFmtId="9" fontId="145" fillId="36" borderId="35" xfId="84" applyFont="1" applyFill="1" applyBorder="1" applyAlignment="1">
      <alignment horizontal="center" vertical="center" wrapText="1"/>
    </xf>
    <xf numFmtId="173" fontId="144" fillId="30" borderId="26" xfId="36" quotePrefix="1" applyNumberFormat="1" applyFont="1" applyFill="1" applyBorder="1" applyAlignment="1">
      <alignment horizontal="center" vertical="center" wrapText="1"/>
    </xf>
    <xf numFmtId="173" fontId="144" fillId="30" borderId="150" xfId="36" quotePrefix="1" applyNumberFormat="1" applyFont="1" applyFill="1" applyBorder="1" applyAlignment="1">
      <alignment horizontal="center" vertical="center" wrapText="1"/>
    </xf>
    <xf numFmtId="173" fontId="144" fillId="30" borderId="47" xfId="36" quotePrefix="1" applyNumberFormat="1" applyFont="1" applyFill="1" applyBorder="1" applyAlignment="1">
      <alignment horizontal="center" vertical="center" wrapText="1"/>
    </xf>
    <xf numFmtId="173" fontId="144" fillId="30" borderId="33" xfId="36" quotePrefix="1" applyNumberFormat="1" applyFont="1" applyFill="1" applyBorder="1" applyAlignment="1">
      <alignment horizontal="center" vertical="center" wrapText="1"/>
    </xf>
    <xf numFmtId="173" fontId="144" fillId="30" borderId="31" xfId="36" quotePrefix="1" applyNumberFormat="1" applyFont="1" applyFill="1" applyBorder="1" applyAlignment="1">
      <alignment horizontal="center" vertical="center" wrapText="1"/>
    </xf>
    <xf numFmtId="173" fontId="144" fillId="30" borderId="28" xfId="36" quotePrefix="1" applyNumberFormat="1" applyFont="1" applyFill="1" applyBorder="1" applyAlignment="1">
      <alignment horizontal="center" vertical="center" wrapText="1"/>
    </xf>
    <xf numFmtId="173" fontId="115" fillId="30" borderId="26" xfId="36" quotePrefix="1" applyNumberFormat="1" applyFont="1" applyFill="1" applyBorder="1" applyAlignment="1">
      <alignment horizontal="left" vertical="top" wrapText="1"/>
    </xf>
    <xf numFmtId="173" fontId="115" fillId="30" borderId="150" xfId="36" quotePrefix="1" applyNumberFormat="1" applyFont="1" applyFill="1" applyBorder="1" applyAlignment="1">
      <alignment horizontal="left" vertical="top" wrapText="1"/>
    </xf>
    <xf numFmtId="173" fontId="115" fillId="30" borderId="31" xfId="36" quotePrefix="1" applyNumberFormat="1" applyFont="1" applyFill="1" applyBorder="1" applyAlignment="1">
      <alignment horizontal="left" vertical="top" wrapText="1"/>
    </xf>
    <xf numFmtId="173" fontId="115" fillId="30" borderId="28" xfId="36" quotePrefix="1" applyNumberFormat="1" applyFont="1" applyFill="1" applyBorder="1" applyAlignment="1">
      <alignment horizontal="left" vertical="top" wrapText="1"/>
    </xf>
    <xf numFmtId="173" fontId="115" fillId="30" borderId="41" xfId="36" quotePrefix="1" applyNumberFormat="1" applyFont="1" applyFill="1" applyBorder="1" applyAlignment="1">
      <alignment vertical="center" wrapText="1"/>
    </xf>
    <xf numFmtId="173" fontId="115" fillId="30" borderId="50" xfId="36" quotePrefix="1" applyNumberFormat="1" applyFont="1" applyFill="1" applyBorder="1" applyAlignment="1">
      <alignment vertical="center" wrapText="1"/>
    </xf>
    <xf numFmtId="173" fontId="131" fillId="30" borderId="41" xfId="36" quotePrefix="1" applyNumberFormat="1" applyFont="1" applyFill="1" applyBorder="1" applyAlignment="1">
      <alignment vertical="center" wrapText="1"/>
    </xf>
    <xf numFmtId="173" fontId="131" fillId="30" borderId="50" xfId="36" quotePrefix="1" applyNumberFormat="1" applyFont="1" applyFill="1" applyBorder="1" applyAlignment="1">
      <alignment vertical="center" wrapText="1"/>
    </xf>
    <xf numFmtId="9" fontId="22" fillId="36" borderId="179" xfId="84" applyFont="1" applyFill="1" applyBorder="1" applyAlignment="1">
      <alignment horizontal="center" vertical="center" wrapText="1"/>
    </xf>
    <xf numFmtId="15" fontId="21" fillId="30" borderId="179" xfId="36" applyNumberFormat="1" applyFont="1" applyFill="1" applyBorder="1" applyAlignment="1">
      <alignment horizontal="center" vertical="center" wrapText="1"/>
    </xf>
    <xf numFmtId="173" fontId="115" fillId="30" borderId="47" xfId="36" quotePrefix="1" applyNumberFormat="1" applyFont="1" applyFill="1" applyBorder="1" applyAlignment="1">
      <alignment horizontal="center" vertical="center" wrapText="1"/>
    </xf>
    <xf numFmtId="173" fontId="115" fillId="30" borderId="33" xfId="36" quotePrefix="1" applyNumberFormat="1" applyFont="1" applyFill="1" applyBorder="1" applyAlignment="1">
      <alignment horizontal="center" vertical="center" wrapText="1"/>
    </xf>
    <xf numFmtId="0" fontId="0" fillId="0" borderId="24" xfId="0" applyBorder="1" applyAlignment="1">
      <alignment horizontal="center"/>
    </xf>
    <xf numFmtId="0" fontId="0" fillId="0" borderId="24" xfId="0" applyBorder="1" applyAlignment="1">
      <alignment horizontal="center" vertical="center"/>
    </xf>
    <xf numFmtId="0" fontId="0" fillId="0" borderId="57" xfId="0" applyBorder="1" applyAlignment="1">
      <alignment horizontal="center"/>
    </xf>
    <xf numFmtId="0" fontId="0" fillId="0" borderId="38" xfId="0" applyBorder="1" applyAlignment="1">
      <alignment horizontal="center"/>
    </xf>
    <xf numFmtId="0" fontId="49" fillId="14" borderId="20" xfId="0" applyFont="1" applyFill="1" applyBorder="1" applyAlignment="1">
      <alignment horizontal="center"/>
    </xf>
    <xf numFmtId="0" fontId="49" fillId="14" borderId="70" xfId="0" applyFont="1" applyFill="1" applyBorder="1" applyAlignment="1">
      <alignment horizontal="center"/>
    </xf>
    <xf numFmtId="0" fontId="49" fillId="14" borderId="108" xfId="0" applyFont="1" applyFill="1" applyBorder="1" applyAlignment="1">
      <alignment horizontal="center"/>
    </xf>
    <xf numFmtId="0" fontId="49" fillId="7" borderId="20" xfId="0" applyFont="1" applyFill="1" applyBorder="1" applyAlignment="1">
      <alignment horizontal="center" vertical="center" wrapText="1"/>
    </xf>
    <xf numFmtId="0" fontId="49" fillId="7" borderId="108" xfId="0" applyFont="1" applyFill="1" applyBorder="1" applyAlignment="1">
      <alignment horizontal="center" vertical="center" wrapText="1"/>
    </xf>
    <xf numFmtId="0" fontId="49" fillId="8" borderId="24" xfId="0" applyFont="1" applyFill="1" applyBorder="1" applyAlignment="1">
      <alignment horizontal="center" vertical="center" wrapText="1"/>
    </xf>
    <xf numFmtId="0" fontId="49" fillId="8" borderId="24" xfId="0" applyFont="1" applyFill="1" applyBorder="1" applyAlignment="1">
      <alignment horizontal="center" vertical="center"/>
    </xf>
    <xf numFmtId="0" fontId="0" fillId="0" borderId="101" xfId="0" applyBorder="1" applyAlignment="1">
      <alignment horizontal="center" vertical="center"/>
    </xf>
    <xf numFmtId="0" fontId="0" fillId="7" borderId="0" xfId="0" applyFill="1" applyAlignment="1">
      <alignment horizontal="center"/>
    </xf>
    <xf numFmtId="4" fontId="5" fillId="4" borderId="104"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97" xfId="40" applyNumberFormat="1" applyFont="1" applyFill="1" applyBorder="1" applyAlignment="1">
      <alignment horizontal="right" vertical="center" wrapText="1"/>
    </xf>
    <xf numFmtId="4" fontId="5" fillId="4" borderId="24" xfId="40" applyNumberFormat="1" applyFont="1" applyFill="1" applyBorder="1" applyAlignment="1">
      <alignment horizontal="right" vertical="center" wrapText="1"/>
    </xf>
    <xf numFmtId="4" fontId="5" fillId="4" borderId="63" xfId="40" applyNumberFormat="1" applyFont="1" applyFill="1" applyBorder="1" applyAlignment="1">
      <alignment horizontal="right" vertical="center" wrapText="1"/>
    </xf>
    <xf numFmtId="4" fontId="5" fillId="4" borderId="49" xfId="40" applyNumberFormat="1" applyFont="1" applyFill="1" applyBorder="1" applyAlignment="1">
      <alignment horizontal="right" vertical="center" wrapText="1"/>
    </xf>
    <xf numFmtId="0" fontId="128" fillId="39" borderId="24" xfId="40" applyFont="1" applyFill="1" applyBorder="1" applyAlignment="1">
      <alignment horizontal="center" vertical="center" wrapText="1"/>
    </xf>
    <xf numFmtId="0" fontId="128" fillId="39" borderId="49" xfId="40" applyFont="1" applyFill="1" applyBorder="1" applyAlignment="1">
      <alignment horizontal="center" vertical="center" wrapText="1"/>
    </xf>
    <xf numFmtId="0" fontId="128" fillId="39" borderId="57" xfId="40" applyFont="1" applyFill="1" applyBorder="1" applyAlignment="1">
      <alignment horizontal="right" vertical="center" wrapText="1"/>
    </xf>
    <xf numFmtId="0" fontId="128" fillId="39" borderId="102" xfId="40" applyFont="1" applyFill="1" applyBorder="1" applyAlignment="1">
      <alignment horizontal="right" vertical="center" wrapText="1"/>
    </xf>
    <xf numFmtId="0" fontId="82" fillId="4" borderId="0" xfId="40" applyFont="1" applyFill="1" applyAlignment="1">
      <alignment horizontal="center" vertical="center" wrapText="1"/>
    </xf>
    <xf numFmtId="0" fontId="128" fillId="39" borderId="97" xfId="40" applyFont="1" applyFill="1" applyBorder="1" applyAlignment="1">
      <alignment horizontal="center" vertical="center" wrapText="1"/>
    </xf>
    <xf numFmtId="0" fontId="128" fillId="39" borderId="63" xfId="40" applyFont="1" applyFill="1" applyBorder="1" applyAlignment="1">
      <alignment horizontal="center" vertical="center" wrapText="1"/>
    </xf>
    <xf numFmtId="0" fontId="128" fillId="39" borderId="136" xfId="40" applyFont="1" applyFill="1" applyBorder="1" applyAlignment="1">
      <alignment horizontal="center" vertical="center" textRotation="90" wrapText="1"/>
    </xf>
    <xf numFmtId="0" fontId="128" fillId="39" borderId="91" xfId="40" applyFont="1" applyFill="1" applyBorder="1" applyAlignment="1">
      <alignment horizontal="center" vertical="center" textRotation="90" wrapText="1"/>
    </xf>
    <xf numFmtId="0" fontId="128" fillId="39" borderId="24" xfId="40" applyFont="1" applyFill="1" applyBorder="1" applyAlignment="1">
      <alignment horizontal="center" vertical="center"/>
    </xf>
    <xf numFmtId="0" fontId="128" fillId="39" borderId="49" xfId="40" applyFont="1" applyFill="1" applyBorder="1" applyAlignment="1">
      <alignment horizontal="center" vertical="center"/>
    </xf>
    <xf numFmtId="182" fontId="128" fillId="39" borderId="70" xfId="92"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0" fontId="128" fillId="42" borderId="112" xfId="40" applyFont="1" applyFill="1" applyBorder="1" applyAlignment="1">
      <alignment horizontal="center" vertical="center" wrapText="1"/>
    </xf>
    <xf numFmtId="0" fontId="128" fillId="42" borderId="93" xfId="40" applyFont="1" applyFill="1" applyBorder="1" applyAlignment="1">
      <alignment horizontal="center" vertical="center" wrapText="1"/>
    </xf>
    <xf numFmtId="0" fontId="128" fillId="42" borderId="47" xfId="40" applyFont="1" applyFill="1" applyBorder="1" applyAlignment="1">
      <alignment horizontal="center" vertical="center" wrapText="1"/>
    </xf>
    <xf numFmtId="0" fontId="128" fillId="42" borderId="33" xfId="40" applyFont="1" applyFill="1" applyBorder="1" applyAlignment="1">
      <alignment horizontal="center" vertical="center" wrapText="1"/>
    </xf>
    <xf numFmtId="0" fontId="5" fillId="45" borderId="50" xfId="40" applyFont="1" applyFill="1" applyBorder="1" applyAlignment="1">
      <alignment horizontal="center" vertical="center"/>
    </xf>
    <xf numFmtId="0" fontId="128" fillId="39" borderId="16" xfId="40" applyFont="1" applyFill="1" applyBorder="1" applyAlignment="1">
      <alignment horizontal="center" vertical="center" wrapText="1"/>
    </xf>
    <xf numFmtId="0" fontId="128" fillId="39" borderId="9" xfId="40" applyFont="1" applyFill="1" applyBorder="1" applyAlignment="1">
      <alignment horizontal="center" vertical="center" wrapText="1"/>
    </xf>
    <xf numFmtId="0" fontId="128" fillId="39" borderId="41" xfId="40" applyFont="1" applyFill="1" applyBorder="1" applyAlignment="1">
      <alignment horizontal="left" vertical="center" wrapText="1"/>
    </xf>
    <xf numFmtId="0" fontId="128" fillId="39" borderId="50" xfId="40" applyFont="1" applyFill="1" applyBorder="1" applyAlignment="1">
      <alignment horizontal="left" vertical="center" wrapText="1"/>
    </xf>
    <xf numFmtId="0" fontId="128" fillId="39" borderId="102" xfId="40" applyFont="1" applyFill="1" applyBorder="1" applyAlignment="1">
      <alignment horizontal="left" vertical="center" wrapText="1"/>
    </xf>
    <xf numFmtId="0" fontId="5" fillId="4" borderId="41" xfId="40" applyFont="1" applyFill="1" applyBorder="1" applyAlignment="1">
      <alignment horizontal="right" vertical="center"/>
    </xf>
    <xf numFmtId="0" fontId="5" fillId="4" borderId="50" xfId="40" applyFont="1" applyFill="1" applyBorder="1" applyAlignment="1">
      <alignment horizontal="right" vertical="center"/>
    </xf>
    <xf numFmtId="0" fontId="5" fillId="4" borderId="38" xfId="40" applyFont="1" applyFill="1" applyBorder="1" applyAlignment="1">
      <alignment horizontal="right" vertical="center"/>
    </xf>
    <xf numFmtId="0" fontId="106" fillId="33" borderId="33" xfId="40" applyFont="1" applyFill="1" applyBorder="1" applyAlignment="1">
      <alignment horizontal="center" vertical="center" textRotation="90"/>
    </xf>
    <xf numFmtId="0" fontId="70" fillId="4" borderId="112" xfId="40" applyFont="1" applyFill="1" applyBorder="1" applyAlignment="1">
      <alignment horizontal="center" vertical="center"/>
    </xf>
    <xf numFmtId="0" fontId="70" fillId="4" borderId="37" xfId="40" applyFont="1" applyFill="1" applyBorder="1" applyAlignment="1">
      <alignment horizontal="center" vertical="center"/>
    </xf>
    <xf numFmtId="41" fontId="70" fillId="4" borderId="37" xfId="93" applyFont="1" applyFill="1" applyBorder="1" applyAlignment="1">
      <alignment horizontal="center"/>
    </xf>
    <xf numFmtId="41" fontId="70" fillId="4" borderId="93" xfId="93" applyFont="1" applyFill="1" applyBorder="1" applyAlignment="1">
      <alignment horizontal="center"/>
    </xf>
    <xf numFmtId="186" fontId="81" fillId="47" borderId="47" xfId="40" applyNumberFormat="1" applyFont="1" applyFill="1" applyBorder="1" applyAlignment="1">
      <alignment horizontal="center" vertical="center"/>
    </xf>
    <xf numFmtId="186" fontId="81" fillId="47" borderId="33" xfId="40" applyNumberFormat="1" applyFont="1" applyFill="1" applyBorder="1" applyAlignment="1">
      <alignment horizontal="center" vertical="center"/>
    </xf>
    <xf numFmtId="186" fontId="81" fillId="47" borderId="14" xfId="40" applyNumberFormat="1" applyFont="1" applyFill="1" applyBorder="1" applyAlignment="1">
      <alignment horizontal="center" vertical="center"/>
    </xf>
    <xf numFmtId="186" fontId="81" fillId="47" borderId="42" xfId="40" applyNumberFormat="1" applyFont="1" applyFill="1" applyBorder="1" applyAlignment="1">
      <alignment horizontal="center" vertical="center"/>
    </xf>
    <xf numFmtId="0" fontId="5" fillId="45" borderId="11" xfId="40" applyFont="1" applyFill="1" applyBorder="1" applyAlignment="1">
      <alignment horizontal="center" vertical="center"/>
    </xf>
    <xf numFmtId="0" fontId="5" fillId="45" borderId="19" xfId="40" applyFont="1" applyFill="1" applyBorder="1" applyAlignment="1">
      <alignment horizontal="center" vertical="center"/>
    </xf>
    <xf numFmtId="0" fontId="128" fillId="39" borderId="139" xfId="40" applyFont="1" applyFill="1" applyBorder="1" applyAlignment="1">
      <alignment horizontal="center" vertical="center" wrapText="1"/>
    </xf>
    <xf numFmtId="0" fontId="128" fillId="39" borderId="140" xfId="40" applyFont="1" applyFill="1" applyBorder="1" applyAlignment="1">
      <alignment horizontal="center" vertical="center" wrapText="1"/>
    </xf>
    <xf numFmtId="0" fontId="128" fillId="39" borderId="141" xfId="40" applyFont="1" applyFill="1" applyBorder="1" applyAlignment="1">
      <alignment horizontal="center" vertical="center" wrapText="1"/>
    </xf>
    <xf numFmtId="0" fontId="128" fillId="39" borderId="16" xfId="40" applyFont="1" applyFill="1" applyBorder="1" applyAlignment="1">
      <alignment horizontal="left" vertical="center" wrapText="1"/>
    </xf>
    <xf numFmtId="0" fontId="128" fillId="39" borderId="9" xfId="40" applyFont="1" applyFill="1" applyBorder="1" applyAlignment="1">
      <alignment horizontal="left" vertical="center" wrapText="1"/>
    </xf>
    <xf numFmtId="0" fontId="128" fillId="39" borderId="17" xfId="40" applyFont="1" applyFill="1" applyBorder="1" applyAlignment="1">
      <alignment horizontal="left" vertical="center" wrapText="1"/>
    </xf>
    <xf numFmtId="0" fontId="128" fillId="39" borderId="20" xfId="40" applyFont="1" applyFill="1" applyBorder="1" applyAlignment="1">
      <alignment horizontal="center" vertical="center" wrapText="1"/>
    </xf>
    <xf numFmtId="0" fontId="128" fillId="39" borderId="70" xfId="40" applyFont="1" applyFill="1" applyBorder="1" applyAlignment="1">
      <alignment horizontal="center" vertical="center" wrapText="1"/>
    </xf>
    <xf numFmtId="0" fontId="91" fillId="39" borderId="4" xfId="36" applyFont="1" applyFill="1" applyBorder="1" applyAlignment="1">
      <alignment horizontal="center" vertical="center" wrapText="1"/>
    </xf>
    <xf numFmtId="0" fontId="91" fillId="39" borderId="128"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91" fillId="39" borderId="81" xfId="36" applyFont="1" applyFill="1" applyBorder="1" applyAlignment="1">
      <alignment horizontal="center" vertical="center"/>
    </xf>
    <xf numFmtId="0" fontId="91" fillId="39" borderId="49" xfId="36" applyFont="1" applyFill="1" applyBorder="1" applyAlignment="1">
      <alignment horizontal="center" vertical="center"/>
    </xf>
    <xf numFmtId="0" fontId="91" fillId="39" borderId="117" xfId="36" applyFont="1" applyFill="1" applyBorder="1" applyAlignment="1">
      <alignment horizontal="center" vertical="center"/>
    </xf>
    <xf numFmtId="0" fontId="91" fillId="39" borderId="118" xfId="36" applyFont="1" applyFill="1" applyBorder="1" applyAlignment="1">
      <alignment horizontal="center" vertical="center"/>
    </xf>
    <xf numFmtId="0" fontId="74" fillId="39" borderId="4" xfId="36" applyFont="1" applyFill="1" applyBorder="1" applyAlignment="1">
      <alignment horizontal="center" vertical="center" wrapText="1"/>
    </xf>
    <xf numFmtId="0" fontId="74" fillId="39" borderId="128" xfId="36" applyFont="1" applyFill="1" applyBorder="1" applyAlignment="1">
      <alignment horizontal="center" vertical="center" wrapText="1"/>
    </xf>
    <xf numFmtId="0" fontId="74" fillId="39" borderId="81" xfId="36" applyFont="1" applyFill="1" applyBorder="1" applyAlignment="1">
      <alignment horizontal="center" vertical="center"/>
    </xf>
    <xf numFmtId="0" fontId="74" fillId="39" borderId="49" xfId="36" applyFont="1" applyFill="1" applyBorder="1" applyAlignment="1">
      <alignment horizontal="center" vertical="center"/>
    </xf>
    <xf numFmtId="0" fontId="91" fillId="39" borderId="96" xfId="36" applyFont="1" applyFill="1" applyBorder="1" applyAlignment="1">
      <alignment horizontal="center" vertical="center" wrapText="1"/>
    </xf>
    <xf numFmtId="0" fontId="91" fillId="39" borderId="162" xfId="36" applyFont="1" applyFill="1" applyBorder="1" applyAlignment="1">
      <alignment horizontal="center" vertical="center" wrapText="1"/>
    </xf>
    <xf numFmtId="0" fontId="91" fillId="39" borderId="4" xfId="36" applyFont="1" applyFill="1" applyBorder="1" applyAlignment="1">
      <alignment horizontal="center" vertical="center"/>
    </xf>
    <xf numFmtId="0" fontId="91" fillId="39" borderId="128" xfId="36" applyFont="1" applyFill="1" applyBorder="1" applyAlignment="1">
      <alignment horizontal="center" vertical="center"/>
    </xf>
    <xf numFmtId="0" fontId="91" fillId="39" borderId="48" xfId="36" applyFont="1" applyFill="1" applyBorder="1" applyAlignment="1">
      <alignment horizontal="center" vertical="center" wrapText="1"/>
    </xf>
    <xf numFmtId="0" fontId="91" fillId="39" borderId="15" xfId="36" applyFont="1" applyFill="1" applyBorder="1" applyAlignment="1">
      <alignment horizontal="center" vertical="center" wrapText="1"/>
    </xf>
    <xf numFmtId="0" fontId="91" fillId="39" borderId="117" xfId="36" applyFont="1" applyFill="1" applyBorder="1" applyAlignment="1">
      <alignment horizontal="center" vertical="center" wrapText="1"/>
    </xf>
    <xf numFmtId="0" fontId="91" fillId="39" borderId="118" xfId="36" applyFont="1" applyFill="1" applyBorder="1" applyAlignment="1">
      <alignment horizontal="center" vertical="center" wrapText="1"/>
    </xf>
    <xf numFmtId="0" fontId="91" fillId="39" borderId="114" xfId="36" applyFont="1" applyFill="1" applyBorder="1" applyAlignment="1">
      <alignment horizontal="center" vertical="center" wrapText="1"/>
    </xf>
    <xf numFmtId="0" fontId="91" fillId="39" borderId="115" xfId="36" applyFont="1" applyFill="1" applyBorder="1" applyAlignment="1">
      <alignment horizontal="center" vertical="center" wrapText="1"/>
    </xf>
    <xf numFmtId="0" fontId="91" fillId="39" borderId="116" xfId="36" applyFont="1" applyFill="1" applyBorder="1" applyAlignment="1">
      <alignment horizontal="center" vertical="center"/>
    </xf>
    <xf numFmtId="0" fontId="91" fillId="39" borderId="68" xfId="36" applyFont="1" applyFill="1" applyBorder="1" applyAlignment="1">
      <alignment horizontal="center" vertical="center"/>
    </xf>
    <xf numFmtId="0" fontId="66" fillId="21" borderId="48" xfId="43" applyFont="1" applyFill="1" applyBorder="1" applyAlignment="1">
      <alignment horizontal="center" vertical="center" wrapText="1"/>
    </xf>
    <xf numFmtId="0" fontId="66" fillId="21" borderId="127" xfId="43" applyFont="1" applyFill="1" applyBorder="1" applyAlignment="1">
      <alignment horizontal="center" vertical="center" wrapText="1"/>
    </xf>
    <xf numFmtId="0" fontId="66" fillId="21" borderId="101" xfId="43" applyFont="1" applyFill="1" applyBorder="1" applyAlignment="1">
      <alignment horizontal="center" vertical="center" wrapText="1"/>
    </xf>
    <xf numFmtId="0" fontId="66" fillId="21" borderId="5" xfId="43" applyFont="1" applyFill="1" applyBorder="1" applyAlignment="1">
      <alignment horizontal="center" vertical="center" wrapText="1"/>
    </xf>
    <xf numFmtId="0" fontId="66" fillId="21" borderId="129" xfId="43" applyFont="1" applyFill="1" applyBorder="1" applyAlignment="1">
      <alignment horizontal="center" vertical="center" wrapText="1"/>
    </xf>
    <xf numFmtId="0" fontId="66" fillId="21" borderId="148" xfId="43" applyFont="1" applyFill="1" applyBorder="1" applyAlignment="1">
      <alignment horizontal="center" vertical="center" wrapText="1"/>
    </xf>
    <xf numFmtId="0" fontId="66" fillId="21" borderId="130" xfId="43" applyFont="1" applyFill="1" applyBorder="1" applyAlignment="1">
      <alignment horizontal="center" vertical="center" wrapText="1"/>
    </xf>
    <xf numFmtId="0" fontId="56" fillId="21" borderId="4" xfId="36" applyFont="1" applyFill="1" applyBorder="1" applyAlignment="1">
      <alignment horizontal="center" vertical="center" wrapText="1"/>
    </xf>
    <xf numFmtId="0" fontId="56" fillId="21" borderId="131" xfId="36" applyFont="1" applyFill="1" applyBorder="1" applyAlignment="1">
      <alignment horizontal="center" vertical="center" wrapText="1"/>
    </xf>
    <xf numFmtId="0" fontId="56" fillId="21" borderId="147" xfId="36" applyFont="1" applyFill="1" applyBorder="1" applyAlignment="1">
      <alignment horizontal="center" vertical="center" wrapText="1"/>
    </xf>
    <xf numFmtId="0" fontId="56" fillId="21" borderId="128" xfId="36" applyFont="1" applyFill="1" applyBorder="1" applyAlignment="1">
      <alignment horizontal="center" vertical="center" wrapText="1"/>
    </xf>
    <xf numFmtId="0" fontId="56" fillId="21" borderId="81" xfId="36" applyFont="1" applyFill="1" applyBorder="1" applyAlignment="1">
      <alignment horizontal="center" vertical="center" wrapText="1"/>
    </xf>
    <xf numFmtId="0" fontId="56" fillId="21" borderId="24" xfId="36" applyFont="1" applyFill="1" applyBorder="1" applyAlignment="1">
      <alignment horizontal="center" vertical="center" wrapText="1"/>
    </xf>
    <xf numFmtId="0" fontId="56" fillId="21" borderId="65" xfId="36" applyFont="1" applyFill="1" applyBorder="1" applyAlignment="1">
      <alignment horizontal="center" vertical="center" wrapText="1"/>
    </xf>
    <xf numFmtId="0" fontId="56" fillId="21" borderId="49" xfId="36" applyFont="1" applyFill="1" applyBorder="1" applyAlignment="1">
      <alignment horizontal="center" vertical="center" wrapText="1"/>
    </xf>
    <xf numFmtId="0" fontId="56" fillId="21" borderId="116" xfId="36" applyFont="1" applyFill="1" applyBorder="1" applyAlignment="1">
      <alignment horizontal="center" vertical="center" wrapText="1"/>
    </xf>
    <xf numFmtId="0" fontId="56" fillId="21" borderId="95" xfId="36" applyFont="1" applyFill="1" applyBorder="1" applyAlignment="1">
      <alignment horizontal="center" vertical="center" wrapText="1"/>
    </xf>
    <xf numFmtId="0" fontId="56" fillId="21" borderId="127" xfId="36" applyFont="1" applyFill="1" applyBorder="1" applyAlignment="1">
      <alignment horizontal="center" vertical="center" wrapText="1"/>
    </xf>
    <xf numFmtId="0" fontId="56" fillId="21" borderId="101" xfId="36" applyFont="1" applyFill="1" applyBorder="1" applyAlignment="1">
      <alignment horizontal="center" vertical="center" wrapText="1"/>
    </xf>
    <xf numFmtId="0" fontId="13" fillId="7" borderId="0" xfId="37" applyFont="1" applyFill="1" applyAlignment="1">
      <alignment horizontal="center"/>
    </xf>
    <xf numFmtId="0" fontId="91" fillId="39" borderId="4" xfId="36" applyFont="1" applyFill="1" applyBorder="1" applyAlignment="1">
      <alignment horizontal="center" vertical="center" textRotation="90" wrapText="1"/>
    </xf>
    <xf numFmtId="0" fontId="91" fillId="39" borderId="128" xfId="36" applyFont="1" applyFill="1" applyBorder="1" applyAlignment="1">
      <alignment horizontal="center" vertical="center" textRotation="90" wrapText="1"/>
    </xf>
    <xf numFmtId="1" fontId="24" fillId="0" borderId="0" xfId="36" applyNumberFormat="1" applyFont="1" applyAlignment="1">
      <alignment horizontal="center" vertical="center" wrapText="1"/>
    </xf>
    <xf numFmtId="0" fontId="24" fillId="0" borderId="0" xfId="36" applyFont="1" applyAlignment="1" applyProtection="1">
      <alignment horizontal="center" vertical="center" wrapText="1"/>
      <protection hidden="1"/>
    </xf>
    <xf numFmtId="181" fontId="22" fillId="0" borderId="0" xfId="36" applyNumberFormat="1" applyFont="1" applyAlignment="1" applyProtection="1">
      <alignment horizontal="center" vertical="center" wrapText="1"/>
      <protection hidden="1"/>
    </xf>
    <xf numFmtId="0" fontId="128" fillId="39" borderId="20" xfId="0" applyFont="1" applyFill="1" applyBorder="1" applyAlignment="1">
      <alignment horizontal="center" vertical="center" wrapText="1"/>
    </xf>
    <xf numFmtId="0" fontId="128" fillId="39" borderId="70" xfId="0" applyFont="1" applyFill="1" applyBorder="1" applyAlignment="1">
      <alignment horizontal="center" vertical="center" wrapText="1"/>
    </xf>
    <xf numFmtId="0" fontId="128" fillId="39" borderId="108" xfId="0" applyFont="1" applyFill="1" applyBorder="1" applyAlignment="1">
      <alignment horizontal="center" vertical="center" wrapText="1"/>
    </xf>
    <xf numFmtId="0" fontId="91" fillId="39" borderId="47" xfId="0" applyFont="1" applyFill="1" applyBorder="1" applyAlignment="1">
      <alignment horizontal="center" vertical="center" wrapText="1"/>
    </xf>
    <xf numFmtId="0" fontId="91" fillId="39" borderId="14" xfId="0" applyFont="1" applyFill="1" applyBorder="1" applyAlignment="1">
      <alignment horizontal="center" vertical="center" wrapText="1"/>
    </xf>
    <xf numFmtId="0" fontId="121" fillId="39" borderId="100" xfId="0" applyFont="1" applyFill="1" applyBorder="1" applyAlignment="1">
      <alignment horizontal="center" vertical="center" wrapText="1"/>
    </xf>
    <xf numFmtId="0" fontId="121" fillId="39" borderId="44" xfId="0" applyFont="1" applyFill="1" applyBorder="1" applyAlignment="1">
      <alignment horizontal="center" vertical="center" wrapText="1"/>
    </xf>
    <xf numFmtId="0" fontId="121" fillId="39" borderId="127" xfId="0" applyFont="1" applyFill="1" applyBorder="1" applyAlignment="1">
      <alignment horizontal="center" vertical="center" wrapText="1"/>
    </xf>
    <xf numFmtId="0" fontId="121" fillId="39" borderId="15" xfId="0" applyFont="1" applyFill="1" applyBorder="1" applyAlignment="1">
      <alignment horizontal="center" vertical="center" wrapText="1"/>
    </xf>
    <xf numFmtId="0" fontId="121" fillId="39" borderId="105" xfId="0" applyFont="1" applyFill="1" applyBorder="1" applyAlignment="1">
      <alignment horizontal="center" vertical="center" wrapText="1"/>
    </xf>
    <xf numFmtId="0" fontId="121" fillId="39" borderId="43" xfId="0" applyFont="1" applyFill="1" applyBorder="1" applyAlignment="1">
      <alignment horizontal="center" vertical="center" wrapText="1"/>
    </xf>
    <xf numFmtId="0" fontId="121" fillId="39" borderId="110" xfId="0" applyFont="1" applyFill="1" applyBorder="1" applyAlignment="1">
      <alignment horizontal="center" vertical="center" wrapText="1"/>
    </xf>
    <xf numFmtId="0" fontId="121" fillId="39" borderId="135" xfId="0" applyFont="1" applyFill="1" applyBorder="1" applyAlignment="1">
      <alignment horizontal="center" vertical="center" wrapText="1"/>
    </xf>
    <xf numFmtId="0" fontId="121" fillId="42" borderId="105" xfId="0" applyFont="1" applyFill="1" applyBorder="1" applyAlignment="1">
      <alignment horizontal="center" vertical="center" wrapText="1"/>
    </xf>
    <xf numFmtId="0" fontId="121" fillId="42" borderId="127" xfId="0" applyFont="1" applyFill="1" applyBorder="1" applyAlignment="1">
      <alignment horizontal="center" vertical="center" wrapText="1"/>
    </xf>
    <xf numFmtId="0" fontId="121" fillId="42" borderId="15" xfId="0" applyFont="1" applyFill="1" applyBorder="1" applyAlignment="1">
      <alignment horizontal="center" vertical="center" wrapText="1"/>
    </xf>
    <xf numFmtId="0" fontId="121" fillId="39" borderId="37" xfId="0" applyFont="1" applyFill="1" applyBorder="1" applyAlignment="1">
      <alignment horizontal="center" vertical="center" wrapText="1"/>
    </xf>
    <xf numFmtId="0" fontId="118" fillId="39" borderId="65" xfId="36" applyFont="1" applyFill="1" applyBorder="1" applyAlignment="1">
      <alignment horizontal="center" vertical="center" wrapText="1"/>
    </xf>
    <xf numFmtId="0" fontId="118" fillId="39" borderId="127" xfId="36" applyFont="1" applyFill="1" applyBorder="1" applyAlignment="1">
      <alignment horizontal="center" vertical="center" wrapText="1"/>
    </xf>
    <xf numFmtId="0" fontId="118" fillId="39" borderId="5" xfId="43" applyFont="1" applyFill="1" applyBorder="1" applyAlignment="1">
      <alignment horizontal="center" vertical="center" wrapText="1"/>
    </xf>
    <xf numFmtId="0" fontId="118" fillId="39" borderId="129" xfId="43" applyFont="1" applyFill="1" applyBorder="1" applyAlignment="1">
      <alignment horizontal="center" vertical="center" wrapText="1"/>
    </xf>
    <xf numFmtId="0" fontId="118" fillId="39" borderId="148" xfId="43" applyFont="1" applyFill="1" applyBorder="1" applyAlignment="1">
      <alignment horizontal="center" vertical="center" wrapText="1"/>
    </xf>
    <xf numFmtId="0" fontId="118" fillId="39" borderId="130" xfId="43" applyFont="1" applyFill="1" applyBorder="1" applyAlignment="1">
      <alignment horizontal="center" vertical="center" wrapText="1"/>
    </xf>
    <xf numFmtId="0" fontId="118" fillId="39" borderId="114" xfId="36" applyFont="1" applyFill="1" applyBorder="1" applyAlignment="1">
      <alignment horizontal="center" vertical="center" wrapText="1"/>
    </xf>
    <xf numFmtId="0" fontId="118" fillId="39" borderId="149" xfId="36" applyFont="1" applyFill="1" applyBorder="1" applyAlignment="1">
      <alignment horizontal="center" vertical="center" wrapText="1"/>
    </xf>
    <xf numFmtId="0" fontId="118" fillId="39" borderId="115" xfId="36" applyFont="1" applyFill="1" applyBorder="1" applyAlignment="1">
      <alignment horizontal="center" vertical="center" wrapText="1"/>
    </xf>
    <xf numFmtId="0" fontId="118" fillId="39" borderId="81" xfId="36" applyFont="1" applyFill="1" applyBorder="1" applyAlignment="1">
      <alignment horizontal="center" vertical="center" wrapText="1"/>
    </xf>
    <xf numFmtId="0" fontId="118" fillId="39" borderId="24" xfId="36" applyFont="1" applyFill="1" applyBorder="1" applyAlignment="1">
      <alignment horizontal="center" vertical="center" wrapText="1"/>
    </xf>
    <xf numFmtId="0" fontId="118" fillId="39" borderId="49" xfId="36" applyFont="1" applyFill="1" applyBorder="1" applyAlignment="1">
      <alignment horizontal="center" vertical="center" wrapText="1"/>
    </xf>
    <xf numFmtId="0" fontId="118" fillId="39" borderId="48" xfId="36" applyFont="1" applyFill="1" applyBorder="1" applyAlignment="1">
      <alignment horizontal="center" vertical="center" wrapText="1"/>
    </xf>
    <xf numFmtId="0" fontId="118" fillId="39" borderId="15" xfId="36" applyFont="1" applyFill="1" applyBorder="1" applyAlignment="1">
      <alignment horizontal="center" vertical="center" wrapText="1"/>
    </xf>
    <xf numFmtId="0" fontId="118" fillId="39" borderId="116" xfId="36" applyFont="1" applyFill="1" applyBorder="1" applyAlignment="1">
      <alignment horizontal="center" vertical="center" wrapText="1"/>
    </xf>
    <xf numFmtId="0" fontId="118" fillId="39" borderId="95" xfId="36" applyFont="1" applyFill="1" applyBorder="1" applyAlignment="1">
      <alignment horizontal="center" vertical="center" wrapText="1"/>
    </xf>
    <xf numFmtId="0" fontId="118" fillId="39" borderId="48" xfId="43" applyFont="1" applyFill="1" applyBorder="1" applyAlignment="1">
      <alignment horizontal="center" vertical="center" wrapText="1"/>
    </xf>
    <xf numFmtId="0" fontId="118" fillId="39" borderId="127" xfId="43" applyFont="1" applyFill="1" applyBorder="1" applyAlignment="1">
      <alignment horizontal="center" vertical="center" wrapText="1"/>
    </xf>
    <xf numFmtId="0" fontId="49" fillId="0" borderId="20" xfId="0" applyFont="1" applyBorder="1" applyAlignment="1">
      <alignment horizontal="center" vertical="center"/>
    </xf>
    <xf numFmtId="0" fontId="49" fillId="0" borderId="108" xfId="0" applyFont="1" applyBorder="1" applyAlignment="1">
      <alignment horizontal="center" vertical="center"/>
    </xf>
  </cellXfs>
  <cellStyles count="98">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6406">
    <dxf>
      <font>
        <b/>
        <i val="0"/>
        <color rgb="FF0000FF"/>
      </font>
    </dxf>
    <dxf>
      <font>
        <b/>
        <i val="0"/>
        <color rgb="FF00CCFF"/>
      </font>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E1EBCD"/>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ill>
        <patternFill>
          <bgColor rgb="FF00FFFF"/>
        </patternFill>
      </fill>
    </dxf>
    <dxf>
      <fill>
        <patternFill>
          <bgColor rgb="FFFF99CC"/>
        </patternFill>
      </fill>
    </dxf>
    <dxf>
      <fill>
        <patternFill>
          <bgColor rgb="FFC8F0C8"/>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ill>
        <patternFill>
          <bgColor rgb="FFE1EBCD"/>
        </patternFill>
      </fill>
    </dxf>
    <dxf>
      <font>
        <b/>
        <i val="0"/>
        <color rgb="FFFF0000"/>
      </font>
      <fill>
        <patternFill>
          <bgColor rgb="FFFFE6FF"/>
        </patternFill>
      </fill>
    </dxf>
    <dxf>
      <font>
        <b/>
        <i val="0"/>
        <color rgb="FF0000FF"/>
      </font>
      <fill>
        <patternFill>
          <bgColor rgb="FFC8FFFF"/>
        </patternFill>
      </fill>
    </dxf>
    <dxf>
      <font>
        <b/>
        <i val="0"/>
        <color rgb="FFFF0000"/>
      </font>
      <fill>
        <patternFill>
          <bgColor rgb="FFFFE6FF"/>
        </patternFill>
      </fill>
    </dxf>
    <dxf>
      <font>
        <b/>
        <i val="0"/>
        <color rgb="FF0000FF"/>
      </font>
      <fill>
        <patternFill>
          <bgColor rgb="FFC8FF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ill>
        <patternFill>
          <bgColor rgb="FFE1EBCD"/>
        </patternFill>
      </fill>
    </dxf>
    <dxf>
      <fill>
        <patternFill>
          <bgColor rgb="FFDCD28C"/>
        </patternFill>
      </fill>
    </dxf>
    <dxf>
      <font>
        <b/>
        <i val="0"/>
        <color rgb="FF0000FF"/>
      </font>
      <fill>
        <patternFill>
          <bgColor theme="9" tint="0.59996337778862885"/>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CD"/>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ill>
        <patternFill>
          <bgColor rgb="FFE1EBCD"/>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color theme="0"/>
      </font>
      <fill>
        <patternFill>
          <bgColor rgb="FFFF0000"/>
        </patternFill>
      </fill>
    </dxf>
    <dxf>
      <font>
        <b val="0"/>
        <i/>
        <color theme="0"/>
      </font>
      <fill>
        <patternFill>
          <bgColor rgb="FFFF0000"/>
        </patternFill>
      </fill>
    </dxf>
    <dxf>
      <font>
        <b val="0"/>
        <i/>
        <color theme="0"/>
      </font>
      <fill>
        <patternFill>
          <bgColor rgb="FFFF000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theme="3"/>
      </font>
    </dxf>
    <dxf>
      <font>
        <b/>
        <i val="0"/>
        <color theme="3"/>
      </font>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val="0"/>
        <i/>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color rgb="FF0000FF"/>
      </font>
      <fill>
        <patternFill>
          <bgColor rgb="FFFFFF99"/>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ont>
        <b/>
        <i val="0"/>
        <color rgb="FF0000FF"/>
      </font>
    </dxf>
    <dxf>
      <font>
        <b/>
        <i val="0"/>
        <color rgb="FFFF0000"/>
      </font>
    </dxf>
    <dxf>
      <font>
        <b/>
        <i val="0"/>
        <color rgb="FF0000FF"/>
      </font>
      <fill>
        <patternFill>
          <bgColor rgb="FFFFFF99"/>
        </patternFill>
      </fill>
    </dxf>
    <dxf>
      <font>
        <b/>
        <i val="0"/>
        <color rgb="FF0000FF"/>
      </font>
      <fill>
        <patternFill>
          <bgColor rgb="FFFFFF99"/>
        </patternFill>
      </fill>
    </dxf>
    <dxf>
      <fill>
        <patternFill>
          <bgColor rgb="FFB4C88C"/>
        </patternFill>
      </fill>
    </dxf>
    <dxf>
      <fill>
        <patternFill>
          <bgColor rgb="FF00FF99"/>
        </patternFill>
      </fill>
    </dxf>
    <dxf>
      <fill>
        <patternFill>
          <bgColor rgb="FF000000"/>
        </patternFill>
      </fill>
    </dxf>
  </dxfs>
  <tableStyles count="0" defaultTableStyle="TableStyleMedium9" defaultPivotStyle="PivotStyleLight16"/>
  <colors>
    <mruColors>
      <color rgb="FF506428"/>
      <color rgb="FFE1EBCD"/>
      <color rgb="FF698335"/>
      <color rgb="FF91AE56"/>
      <color rgb="FF74913B"/>
      <color rgb="FFB4C88C"/>
      <color rgb="FFFFE6FF"/>
      <color rgb="FFE6FFFF"/>
      <color rgb="FF0000FF"/>
      <color rgb="FFF5F0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bwMode="auto">
        <a:xfrm>
          <a:off x="8870156" y="3167063"/>
          <a:ext cx="976312" cy="964406"/>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256766</xdr:colOff>
      <xdr:row>15</xdr:row>
      <xdr:rowOff>11811</xdr:rowOff>
    </xdr:from>
    <xdr:to>
      <xdr:col>6</xdr:col>
      <xdr:colOff>904766</xdr:colOff>
      <xdr:row>16</xdr:row>
      <xdr:rowOff>274758</xdr:rowOff>
    </xdr:to>
    <xdr:sp macro="[0]!VERIFICARA" textlink="">
      <xdr:nvSpPr>
        <xdr:cNvPr id="7" name="UNO" hidden="1">
          <a:extLst>
            <a:ext uri="{FF2B5EF4-FFF2-40B4-BE49-F238E27FC236}">
              <a16:creationId xmlns:a16="http://schemas.microsoft.com/office/drawing/2014/main" id="{00000000-0008-0000-0100-000007000000}"/>
            </a:ext>
          </a:extLst>
        </xdr:cNvPr>
        <xdr:cNvSpPr/>
      </xdr:nvSpPr>
      <xdr:spPr bwMode="auto">
        <a:xfrm>
          <a:off x="6772271" y="2808513"/>
          <a:ext cx="648000" cy="648000"/>
        </a:xfrm>
        <a:prstGeom prst="ellipse">
          <a:avLst/>
        </a:prstGeom>
        <a:solidFill>
          <a:srgbClr val="506428"/>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bg1"/>
              </a:solidFill>
              <a:effectLst/>
              <a:uLnTx/>
              <a:uFillTx/>
            </a:rPr>
            <a:t>VERIFICAR NOMBRES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251758</xdr:colOff>
      <xdr:row>15</xdr:row>
      <xdr:rowOff>66676</xdr:rowOff>
    </xdr:from>
    <xdr:to>
      <xdr:col>8</xdr:col>
      <xdr:colOff>827758</xdr:colOff>
      <xdr:row>16</xdr:row>
      <xdr:rowOff>261676</xdr:rowOff>
    </xdr:to>
    <xdr:sp macro="[0]!OCULTARAI" textlink="">
      <xdr:nvSpPr>
        <xdr:cNvPr id="3" name="DOS" hidden="1">
          <a:extLst>
            <a:ext uri="{FF2B5EF4-FFF2-40B4-BE49-F238E27FC236}">
              <a16:creationId xmlns:a16="http://schemas.microsoft.com/office/drawing/2014/main" id="{00000000-0008-0000-0200-000003000000}"/>
            </a:ext>
          </a:extLst>
        </xdr:cNvPr>
        <xdr:cNvSpPr>
          <a:spLocks/>
        </xdr:cNvSpPr>
      </xdr:nvSpPr>
      <xdr:spPr bwMode="auto">
        <a:xfrm>
          <a:off x="9452908" y="3067051"/>
          <a:ext cx="576000" cy="576000"/>
        </a:xfrm>
        <a:prstGeom prst="ellipse">
          <a:avLst/>
        </a:prstGeom>
        <a:solidFill>
          <a:srgbClr val="B4C88C"/>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0000000-0008-0000-03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83" name="Rectángulo 82">
          <a:extLst>
            <a:ext uri="{FF2B5EF4-FFF2-40B4-BE49-F238E27FC236}">
              <a16:creationId xmlns:a16="http://schemas.microsoft.com/office/drawing/2014/main" id="{00000000-0008-0000-0300-000053000000}"/>
            </a:ext>
          </a:extLst>
        </xdr:cNvPr>
        <xdr:cNvSpPr/>
      </xdr:nvSpPr>
      <xdr:spPr bwMode="auto">
        <a:xfrm>
          <a:off x="1724422" y="509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84" name="Rectángulo 83">
          <a:extLst>
            <a:ext uri="{FF2B5EF4-FFF2-40B4-BE49-F238E27FC236}">
              <a16:creationId xmlns:a16="http://schemas.microsoft.com/office/drawing/2014/main" id="{00000000-0008-0000-0300-000054000000}"/>
            </a:ext>
          </a:extLst>
        </xdr:cNvPr>
        <xdr:cNvSpPr/>
      </xdr:nvSpPr>
      <xdr:spPr bwMode="auto">
        <a:xfrm>
          <a:off x="1724422" y="1386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85" name="Rectángulo 84">
          <a:extLst>
            <a:ext uri="{FF2B5EF4-FFF2-40B4-BE49-F238E27FC236}">
              <a16:creationId xmlns:a16="http://schemas.microsoft.com/office/drawing/2014/main" id="{00000000-0008-0000-0300-000055000000}"/>
            </a:ext>
          </a:extLst>
        </xdr:cNvPr>
        <xdr:cNvSpPr/>
      </xdr:nvSpPr>
      <xdr:spPr bwMode="auto">
        <a:xfrm>
          <a:off x="1724422" y="2262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86" name="Rectángulo 85">
          <a:extLst>
            <a:ext uri="{FF2B5EF4-FFF2-40B4-BE49-F238E27FC236}">
              <a16:creationId xmlns:a16="http://schemas.microsoft.com/office/drawing/2014/main" id="{00000000-0008-0000-0300-000056000000}"/>
            </a:ext>
          </a:extLst>
        </xdr:cNvPr>
        <xdr:cNvSpPr/>
      </xdr:nvSpPr>
      <xdr:spPr bwMode="auto">
        <a:xfrm>
          <a:off x="1724422" y="3138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87" name="Rectángulo 86">
          <a:extLst>
            <a:ext uri="{FF2B5EF4-FFF2-40B4-BE49-F238E27FC236}">
              <a16:creationId xmlns:a16="http://schemas.microsoft.com/office/drawing/2014/main" id="{00000000-0008-0000-0300-000057000000}"/>
            </a:ext>
          </a:extLst>
        </xdr:cNvPr>
        <xdr:cNvSpPr/>
      </xdr:nvSpPr>
      <xdr:spPr bwMode="auto">
        <a:xfrm>
          <a:off x="1724422" y="4015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88" name="Rectángulo 87">
          <a:extLst>
            <a:ext uri="{FF2B5EF4-FFF2-40B4-BE49-F238E27FC236}">
              <a16:creationId xmlns:a16="http://schemas.microsoft.com/office/drawing/2014/main" id="{00000000-0008-0000-0300-000058000000}"/>
            </a:ext>
          </a:extLst>
        </xdr:cNvPr>
        <xdr:cNvSpPr/>
      </xdr:nvSpPr>
      <xdr:spPr bwMode="auto">
        <a:xfrm>
          <a:off x="1724422" y="489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89" name="Rectángulo 88">
          <a:extLst>
            <a:ext uri="{FF2B5EF4-FFF2-40B4-BE49-F238E27FC236}">
              <a16:creationId xmlns:a16="http://schemas.microsoft.com/office/drawing/2014/main" id="{00000000-0008-0000-0300-000059000000}"/>
            </a:ext>
          </a:extLst>
        </xdr:cNvPr>
        <xdr:cNvSpPr/>
      </xdr:nvSpPr>
      <xdr:spPr bwMode="auto">
        <a:xfrm>
          <a:off x="1724422" y="5767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90" name="Rectángulo 89">
          <a:extLst>
            <a:ext uri="{FF2B5EF4-FFF2-40B4-BE49-F238E27FC236}">
              <a16:creationId xmlns:a16="http://schemas.microsoft.com/office/drawing/2014/main" id="{00000000-0008-0000-0300-00005A000000}"/>
            </a:ext>
          </a:extLst>
        </xdr:cNvPr>
        <xdr:cNvSpPr/>
      </xdr:nvSpPr>
      <xdr:spPr bwMode="auto">
        <a:xfrm>
          <a:off x="1724422" y="6644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0]!COMBINAR" textlink="">
      <xdr:nvSpPr>
        <xdr:cNvPr id="91" name="Rectángulo 90">
          <a:extLst>
            <a:ext uri="{FF2B5EF4-FFF2-40B4-BE49-F238E27FC236}">
              <a16:creationId xmlns:a16="http://schemas.microsoft.com/office/drawing/2014/main" id="{00000000-0008-0000-0300-00005B000000}"/>
            </a:ext>
          </a:extLst>
        </xdr:cNvPr>
        <xdr:cNvSpPr/>
      </xdr:nvSpPr>
      <xdr:spPr bwMode="auto">
        <a:xfrm>
          <a:off x="1724422" y="7520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0]!COMBINAR" textlink="">
      <xdr:nvSpPr>
        <xdr:cNvPr id="92" name="Rectángulo 91">
          <a:extLst>
            <a:ext uri="{FF2B5EF4-FFF2-40B4-BE49-F238E27FC236}">
              <a16:creationId xmlns:a16="http://schemas.microsoft.com/office/drawing/2014/main" id="{00000000-0008-0000-0300-00005C000000}"/>
            </a:ext>
          </a:extLst>
        </xdr:cNvPr>
        <xdr:cNvSpPr/>
      </xdr:nvSpPr>
      <xdr:spPr bwMode="auto">
        <a:xfrm>
          <a:off x="1724422" y="8396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0]!COMBINAR" textlink="">
      <xdr:nvSpPr>
        <xdr:cNvPr id="93" name="Rectángulo 92">
          <a:extLst>
            <a:ext uri="{FF2B5EF4-FFF2-40B4-BE49-F238E27FC236}">
              <a16:creationId xmlns:a16="http://schemas.microsoft.com/office/drawing/2014/main" id="{00000000-0008-0000-0300-00005D000000}"/>
            </a:ext>
          </a:extLst>
        </xdr:cNvPr>
        <xdr:cNvSpPr/>
      </xdr:nvSpPr>
      <xdr:spPr bwMode="auto">
        <a:xfrm>
          <a:off x="1724422" y="9272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94" name="Rectángulo 93">
          <a:extLst>
            <a:ext uri="{FF2B5EF4-FFF2-40B4-BE49-F238E27FC236}">
              <a16:creationId xmlns:a16="http://schemas.microsoft.com/office/drawing/2014/main" id="{00000000-0008-0000-0300-00005E000000}"/>
            </a:ext>
          </a:extLst>
        </xdr:cNvPr>
        <xdr:cNvSpPr/>
      </xdr:nvSpPr>
      <xdr:spPr bwMode="auto">
        <a:xfrm>
          <a:off x="1724422" y="10149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0]!COMBINAR" textlink="">
      <xdr:nvSpPr>
        <xdr:cNvPr id="95" name="Rectángulo 94">
          <a:extLst>
            <a:ext uri="{FF2B5EF4-FFF2-40B4-BE49-F238E27FC236}">
              <a16:creationId xmlns:a16="http://schemas.microsoft.com/office/drawing/2014/main" id="{00000000-0008-0000-0300-00005F000000}"/>
            </a:ext>
          </a:extLst>
        </xdr:cNvPr>
        <xdr:cNvSpPr/>
      </xdr:nvSpPr>
      <xdr:spPr bwMode="auto">
        <a:xfrm>
          <a:off x="1724422" y="11025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0]!COMBINAR" textlink="">
      <xdr:nvSpPr>
        <xdr:cNvPr id="96" name="Rectángulo 95">
          <a:extLst>
            <a:ext uri="{FF2B5EF4-FFF2-40B4-BE49-F238E27FC236}">
              <a16:creationId xmlns:a16="http://schemas.microsoft.com/office/drawing/2014/main" id="{00000000-0008-0000-0300-000060000000}"/>
            </a:ext>
          </a:extLst>
        </xdr:cNvPr>
        <xdr:cNvSpPr/>
      </xdr:nvSpPr>
      <xdr:spPr bwMode="auto">
        <a:xfrm>
          <a:off x="1724422" y="11901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0]!COMBINAR" textlink="">
      <xdr:nvSpPr>
        <xdr:cNvPr id="97" name="Rectángulo 96">
          <a:extLst>
            <a:ext uri="{FF2B5EF4-FFF2-40B4-BE49-F238E27FC236}">
              <a16:creationId xmlns:a16="http://schemas.microsoft.com/office/drawing/2014/main" id="{00000000-0008-0000-0300-000061000000}"/>
            </a:ext>
          </a:extLst>
        </xdr:cNvPr>
        <xdr:cNvSpPr/>
      </xdr:nvSpPr>
      <xdr:spPr bwMode="auto">
        <a:xfrm>
          <a:off x="1724422" y="12778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0]!COMBINAR" textlink="">
      <xdr:nvSpPr>
        <xdr:cNvPr id="98" name="Rectángulo 97">
          <a:extLst>
            <a:ext uri="{FF2B5EF4-FFF2-40B4-BE49-F238E27FC236}">
              <a16:creationId xmlns:a16="http://schemas.microsoft.com/office/drawing/2014/main" id="{00000000-0008-0000-0300-000062000000}"/>
            </a:ext>
          </a:extLst>
        </xdr:cNvPr>
        <xdr:cNvSpPr/>
      </xdr:nvSpPr>
      <xdr:spPr bwMode="auto">
        <a:xfrm>
          <a:off x="1724422" y="13654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0]!COMBINAR" textlink="">
      <xdr:nvSpPr>
        <xdr:cNvPr id="99" name="Rectángulo 98">
          <a:extLst>
            <a:ext uri="{FF2B5EF4-FFF2-40B4-BE49-F238E27FC236}">
              <a16:creationId xmlns:a16="http://schemas.microsoft.com/office/drawing/2014/main" id="{00000000-0008-0000-0300-000063000000}"/>
            </a:ext>
          </a:extLst>
        </xdr:cNvPr>
        <xdr:cNvSpPr/>
      </xdr:nvSpPr>
      <xdr:spPr bwMode="auto">
        <a:xfrm>
          <a:off x="1724422" y="14530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0]!COMBINAR" textlink="">
      <xdr:nvSpPr>
        <xdr:cNvPr id="100" name="Rectángulo 99">
          <a:extLst>
            <a:ext uri="{FF2B5EF4-FFF2-40B4-BE49-F238E27FC236}">
              <a16:creationId xmlns:a16="http://schemas.microsoft.com/office/drawing/2014/main" id="{00000000-0008-0000-0300-000064000000}"/>
            </a:ext>
          </a:extLst>
        </xdr:cNvPr>
        <xdr:cNvSpPr/>
      </xdr:nvSpPr>
      <xdr:spPr bwMode="auto">
        <a:xfrm>
          <a:off x="1724422" y="15407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0]!COMBINAR" textlink="">
      <xdr:nvSpPr>
        <xdr:cNvPr id="101" name="Rectángulo 100">
          <a:extLst>
            <a:ext uri="{FF2B5EF4-FFF2-40B4-BE49-F238E27FC236}">
              <a16:creationId xmlns:a16="http://schemas.microsoft.com/office/drawing/2014/main" id="{00000000-0008-0000-0300-000065000000}"/>
            </a:ext>
          </a:extLst>
        </xdr:cNvPr>
        <xdr:cNvSpPr/>
      </xdr:nvSpPr>
      <xdr:spPr bwMode="auto">
        <a:xfrm>
          <a:off x="1724422" y="16283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0]!COMBINAR" textlink="">
      <xdr:nvSpPr>
        <xdr:cNvPr id="102" name="Rectángulo 101">
          <a:extLst>
            <a:ext uri="{FF2B5EF4-FFF2-40B4-BE49-F238E27FC236}">
              <a16:creationId xmlns:a16="http://schemas.microsoft.com/office/drawing/2014/main" id="{00000000-0008-0000-0300-000066000000}"/>
            </a:ext>
          </a:extLst>
        </xdr:cNvPr>
        <xdr:cNvSpPr/>
      </xdr:nvSpPr>
      <xdr:spPr bwMode="auto">
        <a:xfrm>
          <a:off x="1724422" y="17159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103" name="Rectángulo 102">
          <a:extLst>
            <a:ext uri="{FF2B5EF4-FFF2-40B4-BE49-F238E27FC236}">
              <a16:creationId xmlns:a16="http://schemas.microsoft.com/office/drawing/2014/main" id="{00000000-0008-0000-0300-000067000000}"/>
            </a:ext>
          </a:extLst>
        </xdr:cNvPr>
        <xdr:cNvSpPr/>
      </xdr:nvSpPr>
      <xdr:spPr bwMode="auto">
        <a:xfrm>
          <a:off x="1724422" y="18035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0]!COMBINAR" textlink="">
      <xdr:nvSpPr>
        <xdr:cNvPr id="104" name="Rectángulo 103">
          <a:extLst>
            <a:ext uri="{FF2B5EF4-FFF2-40B4-BE49-F238E27FC236}">
              <a16:creationId xmlns:a16="http://schemas.microsoft.com/office/drawing/2014/main" id="{00000000-0008-0000-0300-000068000000}"/>
            </a:ext>
          </a:extLst>
        </xdr:cNvPr>
        <xdr:cNvSpPr/>
      </xdr:nvSpPr>
      <xdr:spPr bwMode="auto">
        <a:xfrm>
          <a:off x="1724422" y="18912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0]!COMBINAR" textlink="">
      <xdr:nvSpPr>
        <xdr:cNvPr id="105" name="Rectángulo 104">
          <a:extLst>
            <a:ext uri="{FF2B5EF4-FFF2-40B4-BE49-F238E27FC236}">
              <a16:creationId xmlns:a16="http://schemas.microsoft.com/office/drawing/2014/main" id="{00000000-0008-0000-0300-000069000000}"/>
            </a:ext>
          </a:extLst>
        </xdr:cNvPr>
        <xdr:cNvSpPr/>
      </xdr:nvSpPr>
      <xdr:spPr bwMode="auto">
        <a:xfrm>
          <a:off x="1724422" y="19788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0]!COMBINAR" textlink="">
      <xdr:nvSpPr>
        <xdr:cNvPr id="106" name="Rectángulo 105">
          <a:extLst>
            <a:ext uri="{FF2B5EF4-FFF2-40B4-BE49-F238E27FC236}">
              <a16:creationId xmlns:a16="http://schemas.microsoft.com/office/drawing/2014/main" id="{00000000-0008-0000-0300-00006A000000}"/>
            </a:ext>
          </a:extLst>
        </xdr:cNvPr>
        <xdr:cNvSpPr/>
      </xdr:nvSpPr>
      <xdr:spPr bwMode="auto">
        <a:xfrm>
          <a:off x="1724422" y="20664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0]!COMBINAR" textlink="">
      <xdr:nvSpPr>
        <xdr:cNvPr id="107" name="Rectángulo 106">
          <a:extLst>
            <a:ext uri="{FF2B5EF4-FFF2-40B4-BE49-F238E27FC236}">
              <a16:creationId xmlns:a16="http://schemas.microsoft.com/office/drawing/2014/main" id="{00000000-0008-0000-0300-00006B000000}"/>
            </a:ext>
          </a:extLst>
        </xdr:cNvPr>
        <xdr:cNvSpPr/>
      </xdr:nvSpPr>
      <xdr:spPr bwMode="auto">
        <a:xfrm>
          <a:off x="1724422" y="21541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0]!COMBINAR" textlink="">
      <xdr:nvSpPr>
        <xdr:cNvPr id="108" name="Rectángulo 107">
          <a:extLst>
            <a:ext uri="{FF2B5EF4-FFF2-40B4-BE49-F238E27FC236}">
              <a16:creationId xmlns:a16="http://schemas.microsoft.com/office/drawing/2014/main" id="{00000000-0008-0000-0300-00006C000000}"/>
            </a:ext>
          </a:extLst>
        </xdr:cNvPr>
        <xdr:cNvSpPr/>
      </xdr:nvSpPr>
      <xdr:spPr bwMode="auto">
        <a:xfrm>
          <a:off x="1724422" y="22417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0]!COMBINAR" textlink="">
      <xdr:nvSpPr>
        <xdr:cNvPr id="109" name="Rectángulo 108">
          <a:extLst>
            <a:ext uri="{FF2B5EF4-FFF2-40B4-BE49-F238E27FC236}">
              <a16:creationId xmlns:a16="http://schemas.microsoft.com/office/drawing/2014/main" id="{00000000-0008-0000-0300-00006D000000}"/>
            </a:ext>
          </a:extLst>
        </xdr:cNvPr>
        <xdr:cNvSpPr/>
      </xdr:nvSpPr>
      <xdr:spPr bwMode="auto">
        <a:xfrm>
          <a:off x="1724422" y="23293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0]!COMBINAR" textlink="">
      <xdr:nvSpPr>
        <xdr:cNvPr id="110" name="Rectángulo 109">
          <a:extLst>
            <a:ext uri="{FF2B5EF4-FFF2-40B4-BE49-F238E27FC236}">
              <a16:creationId xmlns:a16="http://schemas.microsoft.com/office/drawing/2014/main" id="{00000000-0008-0000-0300-00006E000000}"/>
            </a:ext>
          </a:extLst>
        </xdr:cNvPr>
        <xdr:cNvSpPr/>
      </xdr:nvSpPr>
      <xdr:spPr bwMode="auto">
        <a:xfrm>
          <a:off x="1724422" y="24170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0]!COMBINAR" textlink="">
      <xdr:nvSpPr>
        <xdr:cNvPr id="111" name="Rectángulo 110">
          <a:extLst>
            <a:ext uri="{FF2B5EF4-FFF2-40B4-BE49-F238E27FC236}">
              <a16:creationId xmlns:a16="http://schemas.microsoft.com/office/drawing/2014/main" id="{00000000-0008-0000-0300-00006F000000}"/>
            </a:ext>
          </a:extLst>
        </xdr:cNvPr>
        <xdr:cNvSpPr/>
      </xdr:nvSpPr>
      <xdr:spPr bwMode="auto">
        <a:xfrm>
          <a:off x="1724422" y="25046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0]!COMBINAR" textlink="">
      <xdr:nvSpPr>
        <xdr:cNvPr id="112" name="Rectángulo 111">
          <a:extLst>
            <a:ext uri="{FF2B5EF4-FFF2-40B4-BE49-F238E27FC236}">
              <a16:creationId xmlns:a16="http://schemas.microsoft.com/office/drawing/2014/main" id="{00000000-0008-0000-0300-000070000000}"/>
            </a:ext>
          </a:extLst>
        </xdr:cNvPr>
        <xdr:cNvSpPr/>
      </xdr:nvSpPr>
      <xdr:spPr bwMode="auto">
        <a:xfrm>
          <a:off x="1724422" y="25922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0]!COMBINAR" textlink="">
      <xdr:nvSpPr>
        <xdr:cNvPr id="113" name="Rectángulo 112">
          <a:extLst>
            <a:ext uri="{FF2B5EF4-FFF2-40B4-BE49-F238E27FC236}">
              <a16:creationId xmlns:a16="http://schemas.microsoft.com/office/drawing/2014/main" id="{00000000-0008-0000-0300-000071000000}"/>
            </a:ext>
          </a:extLst>
        </xdr:cNvPr>
        <xdr:cNvSpPr/>
      </xdr:nvSpPr>
      <xdr:spPr bwMode="auto">
        <a:xfrm>
          <a:off x="1724422" y="26798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0]!COMBINAR" textlink="">
      <xdr:nvSpPr>
        <xdr:cNvPr id="114" name="Rectángulo 113">
          <a:extLst>
            <a:ext uri="{FF2B5EF4-FFF2-40B4-BE49-F238E27FC236}">
              <a16:creationId xmlns:a16="http://schemas.microsoft.com/office/drawing/2014/main" id="{00000000-0008-0000-0300-000072000000}"/>
            </a:ext>
          </a:extLst>
        </xdr:cNvPr>
        <xdr:cNvSpPr/>
      </xdr:nvSpPr>
      <xdr:spPr bwMode="auto">
        <a:xfrm>
          <a:off x="1724422" y="27675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0]!COMBINAR" textlink="">
      <xdr:nvSpPr>
        <xdr:cNvPr id="115" name="Rectángulo 114">
          <a:extLst>
            <a:ext uri="{FF2B5EF4-FFF2-40B4-BE49-F238E27FC236}">
              <a16:creationId xmlns:a16="http://schemas.microsoft.com/office/drawing/2014/main" id="{00000000-0008-0000-0300-000073000000}"/>
            </a:ext>
          </a:extLst>
        </xdr:cNvPr>
        <xdr:cNvSpPr/>
      </xdr:nvSpPr>
      <xdr:spPr bwMode="auto">
        <a:xfrm>
          <a:off x="1724422" y="28551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0]!COMBINAR" textlink="">
      <xdr:nvSpPr>
        <xdr:cNvPr id="116" name="Rectángulo 115">
          <a:extLst>
            <a:ext uri="{FF2B5EF4-FFF2-40B4-BE49-F238E27FC236}">
              <a16:creationId xmlns:a16="http://schemas.microsoft.com/office/drawing/2014/main" id="{00000000-0008-0000-0300-000074000000}"/>
            </a:ext>
          </a:extLst>
        </xdr:cNvPr>
        <xdr:cNvSpPr/>
      </xdr:nvSpPr>
      <xdr:spPr bwMode="auto">
        <a:xfrm>
          <a:off x="1724422" y="29427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0]!COMBINAR" textlink="">
      <xdr:nvSpPr>
        <xdr:cNvPr id="117" name="Rectángulo 116">
          <a:extLst>
            <a:ext uri="{FF2B5EF4-FFF2-40B4-BE49-F238E27FC236}">
              <a16:creationId xmlns:a16="http://schemas.microsoft.com/office/drawing/2014/main" id="{00000000-0008-0000-0300-000075000000}"/>
            </a:ext>
          </a:extLst>
        </xdr:cNvPr>
        <xdr:cNvSpPr/>
      </xdr:nvSpPr>
      <xdr:spPr bwMode="auto">
        <a:xfrm>
          <a:off x="1724422" y="30304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0]!COMBINAR" textlink="">
      <xdr:nvSpPr>
        <xdr:cNvPr id="118" name="Rectángulo 117">
          <a:extLst>
            <a:ext uri="{FF2B5EF4-FFF2-40B4-BE49-F238E27FC236}">
              <a16:creationId xmlns:a16="http://schemas.microsoft.com/office/drawing/2014/main" id="{00000000-0008-0000-0300-000076000000}"/>
            </a:ext>
          </a:extLst>
        </xdr:cNvPr>
        <xdr:cNvSpPr/>
      </xdr:nvSpPr>
      <xdr:spPr bwMode="auto">
        <a:xfrm>
          <a:off x="1724422" y="31180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0]!COMBINAR" textlink="">
      <xdr:nvSpPr>
        <xdr:cNvPr id="119" name="Rectángulo 118">
          <a:extLst>
            <a:ext uri="{FF2B5EF4-FFF2-40B4-BE49-F238E27FC236}">
              <a16:creationId xmlns:a16="http://schemas.microsoft.com/office/drawing/2014/main" id="{00000000-0008-0000-0300-000077000000}"/>
            </a:ext>
          </a:extLst>
        </xdr:cNvPr>
        <xdr:cNvSpPr/>
      </xdr:nvSpPr>
      <xdr:spPr bwMode="auto">
        <a:xfrm>
          <a:off x="1724422" y="32056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0]!COMBINAR" textlink="">
      <xdr:nvSpPr>
        <xdr:cNvPr id="120" name="Rectángulo 119">
          <a:extLst>
            <a:ext uri="{FF2B5EF4-FFF2-40B4-BE49-F238E27FC236}">
              <a16:creationId xmlns:a16="http://schemas.microsoft.com/office/drawing/2014/main" id="{00000000-0008-0000-0300-000078000000}"/>
            </a:ext>
          </a:extLst>
        </xdr:cNvPr>
        <xdr:cNvSpPr/>
      </xdr:nvSpPr>
      <xdr:spPr bwMode="auto">
        <a:xfrm>
          <a:off x="1724422" y="32933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0]!COMBINAR" textlink="">
      <xdr:nvSpPr>
        <xdr:cNvPr id="121" name="Rectángulo 120">
          <a:extLst>
            <a:ext uri="{FF2B5EF4-FFF2-40B4-BE49-F238E27FC236}">
              <a16:creationId xmlns:a16="http://schemas.microsoft.com/office/drawing/2014/main" id="{00000000-0008-0000-0300-000079000000}"/>
            </a:ext>
          </a:extLst>
        </xdr:cNvPr>
        <xdr:cNvSpPr/>
      </xdr:nvSpPr>
      <xdr:spPr bwMode="auto">
        <a:xfrm>
          <a:off x="1724422" y="33809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0]!COMBINAR" textlink="">
      <xdr:nvSpPr>
        <xdr:cNvPr id="122" name="Rectángulo 121">
          <a:extLst>
            <a:ext uri="{FF2B5EF4-FFF2-40B4-BE49-F238E27FC236}">
              <a16:creationId xmlns:a16="http://schemas.microsoft.com/office/drawing/2014/main" id="{00000000-0008-0000-0300-00007A000000}"/>
            </a:ext>
          </a:extLst>
        </xdr:cNvPr>
        <xdr:cNvSpPr/>
      </xdr:nvSpPr>
      <xdr:spPr bwMode="auto">
        <a:xfrm>
          <a:off x="1724422" y="34685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0]!COMBINAR" textlink="">
      <xdr:nvSpPr>
        <xdr:cNvPr id="123" name="Rectángulo 122">
          <a:extLst>
            <a:ext uri="{FF2B5EF4-FFF2-40B4-BE49-F238E27FC236}">
              <a16:creationId xmlns:a16="http://schemas.microsoft.com/office/drawing/2014/main" id="{00000000-0008-0000-0300-00007B000000}"/>
            </a:ext>
          </a:extLst>
        </xdr:cNvPr>
        <xdr:cNvSpPr/>
      </xdr:nvSpPr>
      <xdr:spPr bwMode="auto">
        <a:xfrm>
          <a:off x="1724422" y="35561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0]!COMBINAR" textlink="">
      <xdr:nvSpPr>
        <xdr:cNvPr id="124" name="Rectángulo 123">
          <a:extLst>
            <a:ext uri="{FF2B5EF4-FFF2-40B4-BE49-F238E27FC236}">
              <a16:creationId xmlns:a16="http://schemas.microsoft.com/office/drawing/2014/main" id="{00000000-0008-0000-0300-00007C000000}"/>
            </a:ext>
          </a:extLst>
        </xdr:cNvPr>
        <xdr:cNvSpPr/>
      </xdr:nvSpPr>
      <xdr:spPr bwMode="auto">
        <a:xfrm>
          <a:off x="1724422" y="36438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125" name="Rectángulo 124">
          <a:extLst>
            <a:ext uri="{FF2B5EF4-FFF2-40B4-BE49-F238E27FC236}">
              <a16:creationId xmlns:a16="http://schemas.microsoft.com/office/drawing/2014/main" id="{00000000-0008-0000-0300-00007D000000}"/>
            </a:ext>
          </a:extLst>
        </xdr:cNvPr>
        <xdr:cNvSpPr/>
      </xdr:nvSpPr>
      <xdr:spPr bwMode="auto">
        <a:xfrm>
          <a:off x="1724422" y="37314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0]!COMBINAR" textlink="">
      <xdr:nvSpPr>
        <xdr:cNvPr id="126" name="Rectángulo 125">
          <a:extLst>
            <a:ext uri="{FF2B5EF4-FFF2-40B4-BE49-F238E27FC236}">
              <a16:creationId xmlns:a16="http://schemas.microsoft.com/office/drawing/2014/main" id="{00000000-0008-0000-0300-00007E000000}"/>
            </a:ext>
          </a:extLst>
        </xdr:cNvPr>
        <xdr:cNvSpPr/>
      </xdr:nvSpPr>
      <xdr:spPr bwMode="auto">
        <a:xfrm>
          <a:off x="1724422" y="38190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0]!COMBINAR" textlink="">
      <xdr:nvSpPr>
        <xdr:cNvPr id="127" name="Rectángulo 126">
          <a:extLst>
            <a:ext uri="{FF2B5EF4-FFF2-40B4-BE49-F238E27FC236}">
              <a16:creationId xmlns:a16="http://schemas.microsoft.com/office/drawing/2014/main" id="{00000000-0008-0000-0300-00007F000000}"/>
            </a:ext>
          </a:extLst>
        </xdr:cNvPr>
        <xdr:cNvSpPr/>
      </xdr:nvSpPr>
      <xdr:spPr bwMode="auto">
        <a:xfrm>
          <a:off x="1724422" y="39067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0]!COMBINAR" textlink="">
      <xdr:nvSpPr>
        <xdr:cNvPr id="128" name="Rectángulo 127">
          <a:extLst>
            <a:ext uri="{FF2B5EF4-FFF2-40B4-BE49-F238E27FC236}">
              <a16:creationId xmlns:a16="http://schemas.microsoft.com/office/drawing/2014/main" id="{00000000-0008-0000-0300-000080000000}"/>
            </a:ext>
          </a:extLst>
        </xdr:cNvPr>
        <xdr:cNvSpPr/>
      </xdr:nvSpPr>
      <xdr:spPr bwMode="auto">
        <a:xfrm>
          <a:off x="1724422" y="39943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0]!COMBINAR" textlink="">
      <xdr:nvSpPr>
        <xdr:cNvPr id="129" name="Rectángulo 128">
          <a:extLst>
            <a:ext uri="{FF2B5EF4-FFF2-40B4-BE49-F238E27FC236}">
              <a16:creationId xmlns:a16="http://schemas.microsoft.com/office/drawing/2014/main" id="{00000000-0008-0000-0300-000081000000}"/>
            </a:ext>
          </a:extLst>
        </xdr:cNvPr>
        <xdr:cNvSpPr/>
      </xdr:nvSpPr>
      <xdr:spPr bwMode="auto">
        <a:xfrm>
          <a:off x="1724422" y="40819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0]!COMBINAR" textlink="">
      <xdr:nvSpPr>
        <xdr:cNvPr id="130" name="Rectángulo 129">
          <a:extLst>
            <a:ext uri="{FF2B5EF4-FFF2-40B4-BE49-F238E27FC236}">
              <a16:creationId xmlns:a16="http://schemas.microsoft.com/office/drawing/2014/main" id="{00000000-0008-0000-0300-000082000000}"/>
            </a:ext>
          </a:extLst>
        </xdr:cNvPr>
        <xdr:cNvSpPr/>
      </xdr:nvSpPr>
      <xdr:spPr bwMode="auto">
        <a:xfrm>
          <a:off x="1724422" y="41696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131" name="Rectángulo 130">
          <a:extLst>
            <a:ext uri="{FF2B5EF4-FFF2-40B4-BE49-F238E27FC236}">
              <a16:creationId xmlns:a16="http://schemas.microsoft.com/office/drawing/2014/main" id="{00000000-0008-0000-0300-000083000000}"/>
            </a:ext>
          </a:extLst>
        </xdr:cNvPr>
        <xdr:cNvSpPr/>
      </xdr:nvSpPr>
      <xdr:spPr bwMode="auto">
        <a:xfrm>
          <a:off x="1724422" y="42572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0]!COMBINAR" textlink="">
      <xdr:nvSpPr>
        <xdr:cNvPr id="132" name="Rectángulo 131">
          <a:extLst>
            <a:ext uri="{FF2B5EF4-FFF2-40B4-BE49-F238E27FC236}">
              <a16:creationId xmlns:a16="http://schemas.microsoft.com/office/drawing/2014/main" id="{00000000-0008-0000-0300-000084000000}"/>
            </a:ext>
          </a:extLst>
        </xdr:cNvPr>
        <xdr:cNvSpPr/>
      </xdr:nvSpPr>
      <xdr:spPr bwMode="auto">
        <a:xfrm>
          <a:off x="1724422" y="43448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0]!COMBINAR" textlink="">
      <xdr:nvSpPr>
        <xdr:cNvPr id="133" name="Rectángulo 132">
          <a:extLst>
            <a:ext uri="{FF2B5EF4-FFF2-40B4-BE49-F238E27FC236}">
              <a16:creationId xmlns:a16="http://schemas.microsoft.com/office/drawing/2014/main" id="{00000000-0008-0000-0300-000085000000}"/>
            </a:ext>
          </a:extLst>
        </xdr:cNvPr>
        <xdr:cNvSpPr/>
      </xdr:nvSpPr>
      <xdr:spPr bwMode="auto">
        <a:xfrm>
          <a:off x="1724422" y="44324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0]!COMBINAR" textlink="">
      <xdr:nvSpPr>
        <xdr:cNvPr id="134" name="Rectángulo 133">
          <a:extLst>
            <a:ext uri="{FF2B5EF4-FFF2-40B4-BE49-F238E27FC236}">
              <a16:creationId xmlns:a16="http://schemas.microsoft.com/office/drawing/2014/main" id="{00000000-0008-0000-0300-000086000000}"/>
            </a:ext>
          </a:extLst>
        </xdr:cNvPr>
        <xdr:cNvSpPr/>
      </xdr:nvSpPr>
      <xdr:spPr bwMode="auto">
        <a:xfrm>
          <a:off x="1724422" y="45201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0]!COMBINAR" textlink="">
      <xdr:nvSpPr>
        <xdr:cNvPr id="135" name="Rectángulo 134">
          <a:extLst>
            <a:ext uri="{FF2B5EF4-FFF2-40B4-BE49-F238E27FC236}">
              <a16:creationId xmlns:a16="http://schemas.microsoft.com/office/drawing/2014/main" id="{00000000-0008-0000-0300-000087000000}"/>
            </a:ext>
          </a:extLst>
        </xdr:cNvPr>
        <xdr:cNvSpPr/>
      </xdr:nvSpPr>
      <xdr:spPr bwMode="auto">
        <a:xfrm>
          <a:off x="1724422" y="46077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0]!COMBINAR" textlink="">
      <xdr:nvSpPr>
        <xdr:cNvPr id="136" name="Rectángulo 135">
          <a:extLst>
            <a:ext uri="{FF2B5EF4-FFF2-40B4-BE49-F238E27FC236}">
              <a16:creationId xmlns:a16="http://schemas.microsoft.com/office/drawing/2014/main" id="{00000000-0008-0000-0300-000088000000}"/>
            </a:ext>
          </a:extLst>
        </xdr:cNvPr>
        <xdr:cNvSpPr/>
      </xdr:nvSpPr>
      <xdr:spPr bwMode="auto">
        <a:xfrm>
          <a:off x="1724422" y="46953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0]!COMBINAR" textlink="">
      <xdr:nvSpPr>
        <xdr:cNvPr id="137" name="Rectángulo 136">
          <a:extLst>
            <a:ext uri="{FF2B5EF4-FFF2-40B4-BE49-F238E27FC236}">
              <a16:creationId xmlns:a16="http://schemas.microsoft.com/office/drawing/2014/main" id="{00000000-0008-0000-0300-000089000000}"/>
            </a:ext>
          </a:extLst>
        </xdr:cNvPr>
        <xdr:cNvSpPr/>
      </xdr:nvSpPr>
      <xdr:spPr bwMode="auto">
        <a:xfrm>
          <a:off x="1724422" y="47830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0]!COMBINAR" textlink="">
      <xdr:nvSpPr>
        <xdr:cNvPr id="138" name="Rectángulo 137">
          <a:extLst>
            <a:ext uri="{FF2B5EF4-FFF2-40B4-BE49-F238E27FC236}">
              <a16:creationId xmlns:a16="http://schemas.microsoft.com/office/drawing/2014/main" id="{00000000-0008-0000-0300-00008A000000}"/>
            </a:ext>
          </a:extLst>
        </xdr:cNvPr>
        <xdr:cNvSpPr/>
      </xdr:nvSpPr>
      <xdr:spPr bwMode="auto">
        <a:xfrm>
          <a:off x="1724422" y="48706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0]!COMBINAR" textlink="">
      <xdr:nvSpPr>
        <xdr:cNvPr id="139" name="Rectángulo 138">
          <a:extLst>
            <a:ext uri="{FF2B5EF4-FFF2-40B4-BE49-F238E27FC236}">
              <a16:creationId xmlns:a16="http://schemas.microsoft.com/office/drawing/2014/main" id="{00000000-0008-0000-0300-00008B000000}"/>
            </a:ext>
          </a:extLst>
        </xdr:cNvPr>
        <xdr:cNvSpPr/>
      </xdr:nvSpPr>
      <xdr:spPr bwMode="auto">
        <a:xfrm>
          <a:off x="1724422" y="49582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0]!COMBINAR" textlink="">
      <xdr:nvSpPr>
        <xdr:cNvPr id="140" name="Rectángulo 139">
          <a:extLst>
            <a:ext uri="{FF2B5EF4-FFF2-40B4-BE49-F238E27FC236}">
              <a16:creationId xmlns:a16="http://schemas.microsoft.com/office/drawing/2014/main" id="{00000000-0008-0000-0300-00008C000000}"/>
            </a:ext>
          </a:extLst>
        </xdr:cNvPr>
        <xdr:cNvSpPr/>
      </xdr:nvSpPr>
      <xdr:spPr bwMode="auto">
        <a:xfrm>
          <a:off x="1724422" y="50459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0]!COMBINAR" textlink="">
      <xdr:nvSpPr>
        <xdr:cNvPr id="141" name="Rectángulo 140">
          <a:extLst>
            <a:ext uri="{FF2B5EF4-FFF2-40B4-BE49-F238E27FC236}">
              <a16:creationId xmlns:a16="http://schemas.microsoft.com/office/drawing/2014/main" id="{00000000-0008-0000-0300-00008D000000}"/>
            </a:ext>
          </a:extLst>
        </xdr:cNvPr>
        <xdr:cNvSpPr/>
      </xdr:nvSpPr>
      <xdr:spPr bwMode="auto">
        <a:xfrm>
          <a:off x="1724422" y="51335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0]!COMBINAR" textlink="">
      <xdr:nvSpPr>
        <xdr:cNvPr id="142" name="Rectángulo 141">
          <a:extLst>
            <a:ext uri="{FF2B5EF4-FFF2-40B4-BE49-F238E27FC236}">
              <a16:creationId xmlns:a16="http://schemas.microsoft.com/office/drawing/2014/main" id="{00000000-0008-0000-0300-00008E000000}"/>
            </a:ext>
          </a:extLst>
        </xdr:cNvPr>
        <xdr:cNvSpPr/>
      </xdr:nvSpPr>
      <xdr:spPr bwMode="auto">
        <a:xfrm>
          <a:off x="1724422" y="52211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0]!COMBINAR" textlink="">
      <xdr:nvSpPr>
        <xdr:cNvPr id="143" name="Rectángulo 142">
          <a:extLst>
            <a:ext uri="{FF2B5EF4-FFF2-40B4-BE49-F238E27FC236}">
              <a16:creationId xmlns:a16="http://schemas.microsoft.com/office/drawing/2014/main" id="{00000000-0008-0000-0300-00008F000000}"/>
            </a:ext>
          </a:extLst>
        </xdr:cNvPr>
        <xdr:cNvSpPr/>
      </xdr:nvSpPr>
      <xdr:spPr bwMode="auto">
        <a:xfrm>
          <a:off x="1724422" y="53087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0]!COMBINAR" textlink="">
      <xdr:nvSpPr>
        <xdr:cNvPr id="144" name="Rectángulo 143">
          <a:extLst>
            <a:ext uri="{FF2B5EF4-FFF2-40B4-BE49-F238E27FC236}">
              <a16:creationId xmlns:a16="http://schemas.microsoft.com/office/drawing/2014/main" id="{00000000-0008-0000-0300-000090000000}"/>
            </a:ext>
          </a:extLst>
        </xdr:cNvPr>
        <xdr:cNvSpPr/>
      </xdr:nvSpPr>
      <xdr:spPr bwMode="auto">
        <a:xfrm>
          <a:off x="1724422" y="53964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0]!COMBINAR" textlink="">
      <xdr:nvSpPr>
        <xdr:cNvPr id="145" name="Rectángulo 144">
          <a:extLst>
            <a:ext uri="{FF2B5EF4-FFF2-40B4-BE49-F238E27FC236}">
              <a16:creationId xmlns:a16="http://schemas.microsoft.com/office/drawing/2014/main" id="{00000000-0008-0000-0300-000091000000}"/>
            </a:ext>
          </a:extLst>
        </xdr:cNvPr>
        <xdr:cNvSpPr/>
      </xdr:nvSpPr>
      <xdr:spPr bwMode="auto">
        <a:xfrm>
          <a:off x="1724422" y="54840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0]!COMBINAR" textlink="">
      <xdr:nvSpPr>
        <xdr:cNvPr id="146" name="Rectángulo 145">
          <a:extLst>
            <a:ext uri="{FF2B5EF4-FFF2-40B4-BE49-F238E27FC236}">
              <a16:creationId xmlns:a16="http://schemas.microsoft.com/office/drawing/2014/main" id="{00000000-0008-0000-0300-000092000000}"/>
            </a:ext>
          </a:extLst>
        </xdr:cNvPr>
        <xdr:cNvSpPr/>
      </xdr:nvSpPr>
      <xdr:spPr bwMode="auto">
        <a:xfrm>
          <a:off x="1724422" y="55716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0]!COMBINAR" textlink="">
      <xdr:nvSpPr>
        <xdr:cNvPr id="147" name="Rectángulo 146">
          <a:extLst>
            <a:ext uri="{FF2B5EF4-FFF2-40B4-BE49-F238E27FC236}">
              <a16:creationId xmlns:a16="http://schemas.microsoft.com/office/drawing/2014/main" id="{00000000-0008-0000-0300-000093000000}"/>
            </a:ext>
          </a:extLst>
        </xdr:cNvPr>
        <xdr:cNvSpPr/>
      </xdr:nvSpPr>
      <xdr:spPr bwMode="auto">
        <a:xfrm>
          <a:off x="1724422" y="56593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0]!COMBINAR" textlink="">
      <xdr:nvSpPr>
        <xdr:cNvPr id="148" name="Rectángulo 147">
          <a:extLst>
            <a:ext uri="{FF2B5EF4-FFF2-40B4-BE49-F238E27FC236}">
              <a16:creationId xmlns:a16="http://schemas.microsoft.com/office/drawing/2014/main" id="{00000000-0008-0000-0300-000094000000}"/>
            </a:ext>
          </a:extLst>
        </xdr:cNvPr>
        <xdr:cNvSpPr/>
      </xdr:nvSpPr>
      <xdr:spPr bwMode="auto">
        <a:xfrm>
          <a:off x="1724422" y="57469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0]!COMBINAR" textlink="">
      <xdr:nvSpPr>
        <xdr:cNvPr id="149" name="Rectángulo 148">
          <a:extLst>
            <a:ext uri="{FF2B5EF4-FFF2-40B4-BE49-F238E27FC236}">
              <a16:creationId xmlns:a16="http://schemas.microsoft.com/office/drawing/2014/main" id="{00000000-0008-0000-0300-000095000000}"/>
            </a:ext>
          </a:extLst>
        </xdr:cNvPr>
        <xdr:cNvSpPr/>
      </xdr:nvSpPr>
      <xdr:spPr bwMode="auto">
        <a:xfrm>
          <a:off x="1724422" y="58345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0]!COMBINAR" textlink="">
      <xdr:nvSpPr>
        <xdr:cNvPr id="150" name="Rectángulo 149">
          <a:extLst>
            <a:ext uri="{FF2B5EF4-FFF2-40B4-BE49-F238E27FC236}">
              <a16:creationId xmlns:a16="http://schemas.microsoft.com/office/drawing/2014/main" id="{00000000-0008-0000-0300-000096000000}"/>
            </a:ext>
          </a:extLst>
        </xdr:cNvPr>
        <xdr:cNvSpPr/>
      </xdr:nvSpPr>
      <xdr:spPr bwMode="auto">
        <a:xfrm>
          <a:off x="1724422" y="59222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0]!COMBINAR" textlink="">
      <xdr:nvSpPr>
        <xdr:cNvPr id="151" name="Rectángulo 150">
          <a:extLst>
            <a:ext uri="{FF2B5EF4-FFF2-40B4-BE49-F238E27FC236}">
              <a16:creationId xmlns:a16="http://schemas.microsoft.com/office/drawing/2014/main" id="{00000000-0008-0000-0300-000097000000}"/>
            </a:ext>
          </a:extLst>
        </xdr:cNvPr>
        <xdr:cNvSpPr/>
      </xdr:nvSpPr>
      <xdr:spPr bwMode="auto">
        <a:xfrm>
          <a:off x="1724422" y="60098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0]!COMBINAR" textlink="">
      <xdr:nvSpPr>
        <xdr:cNvPr id="152" name="Rectángulo 151">
          <a:extLst>
            <a:ext uri="{FF2B5EF4-FFF2-40B4-BE49-F238E27FC236}">
              <a16:creationId xmlns:a16="http://schemas.microsoft.com/office/drawing/2014/main" id="{00000000-0008-0000-0300-000098000000}"/>
            </a:ext>
          </a:extLst>
        </xdr:cNvPr>
        <xdr:cNvSpPr/>
      </xdr:nvSpPr>
      <xdr:spPr bwMode="auto">
        <a:xfrm>
          <a:off x="1724422" y="60974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0]!COMBINAR" textlink="">
      <xdr:nvSpPr>
        <xdr:cNvPr id="153" name="Rectángulo 152">
          <a:extLst>
            <a:ext uri="{FF2B5EF4-FFF2-40B4-BE49-F238E27FC236}">
              <a16:creationId xmlns:a16="http://schemas.microsoft.com/office/drawing/2014/main" id="{00000000-0008-0000-0300-000099000000}"/>
            </a:ext>
          </a:extLst>
        </xdr:cNvPr>
        <xdr:cNvSpPr/>
      </xdr:nvSpPr>
      <xdr:spPr bwMode="auto">
        <a:xfrm>
          <a:off x="1724422" y="61850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0]!COMBINAR" textlink="">
      <xdr:nvSpPr>
        <xdr:cNvPr id="154" name="Rectángulo 153">
          <a:extLst>
            <a:ext uri="{FF2B5EF4-FFF2-40B4-BE49-F238E27FC236}">
              <a16:creationId xmlns:a16="http://schemas.microsoft.com/office/drawing/2014/main" id="{00000000-0008-0000-0300-00009A000000}"/>
            </a:ext>
          </a:extLst>
        </xdr:cNvPr>
        <xdr:cNvSpPr/>
      </xdr:nvSpPr>
      <xdr:spPr bwMode="auto">
        <a:xfrm>
          <a:off x="1724422" y="62727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0]!COMBINAR" textlink="">
      <xdr:nvSpPr>
        <xdr:cNvPr id="155" name="Rectángulo 154">
          <a:extLst>
            <a:ext uri="{FF2B5EF4-FFF2-40B4-BE49-F238E27FC236}">
              <a16:creationId xmlns:a16="http://schemas.microsoft.com/office/drawing/2014/main" id="{00000000-0008-0000-0300-00009B000000}"/>
            </a:ext>
          </a:extLst>
        </xdr:cNvPr>
        <xdr:cNvSpPr/>
      </xdr:nvSpPr>
      <xdr:spPr bwMode="auto">
        <a:xfrm>
          <a:off x="1724422" y="63603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0]!COMBINAR" textlink="">
      <xdr:nvSpPr>
        <xdr:cNvPr id="156" name="Rectángulo 155">
          <a:extLst>
            <a:ext uri="{FF2B5EF4-FFF2-40B4-BE49-F238E27FC236}">
              <a16:creationId xmlns:a16="http://schemas.microsoft.com/office/drawing/2014/main" id="{00000000-0008-0000-0300-00009C000000}"/>
            </a:ext>
          </a:extLst>
        </xdr:cNvPr>
        <xdr:cNvSpPr/>
      </xdr:nvSpPr>
      <xdr:spPr bwMode="auto">
        <a:xfrm>
          <a:off x="1724422" y="64479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0]!COMBINAR" textlink="">
      <xdr:nvSpPr>
        <xdr:cNvPr id="157" name="Rectángulo 156">
          <a:extLst>
            <a:ext uri="{FF2B5EF4-FFF2-40B4-BE49-F238E27FC236}">
              <a16:creationId xmlns:a16="http://schemas.microsoft.com/office/drawing/2014/main" id="{00000000-0008-0000-0300-00009D000000}"/>
            </a:ext>
          </a:extLst>
        </xdr:cNvPr>
        <xdr:cNvSpPr/>
      </xdr:nvSpPr>
      <xdr:spPr bwMode="auto">
        <a:xfrm>
          <a:off x="1724422" y="65356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0]!COMBINAR" textlink="">
      <xdr:nvSpPr>
        <xdr:cNvPr id="158" name="Rectángulo 157">
          <a:extLst>
            <a:ext uri="{FF2B5EF4-FFF2-40B4-BE49-F238E27FC236}">
              <a16:creationId xmlns:a16="http://schemas.microsoft.com/office/drawing/2014/main" id="{00000000-0008-0000-0300-00009E000000}"/>
            </a:ext>
          </a:extLst>
        </xdr:cNvPr>
        <xdr:cNvSpPr/>
      </xdr:nvSpPr>
      <xdr:spPr bwMode="auto">
        <a:xfrm>
          <a:off x="1724422" y="66232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159" name="Rectángulo 158">
          <a:extLst>
            <a:ext uri="{FF2B5EF4-FFF2-40B4-BE49-F238E27FC236}">
              <a16:creationId xmlns:a16="http://schemas.microsoft.com/office/drawing/2014/main" id="{00000000-0008-0000-0300-00009F000000}"/>
            </a:ext>
          </a:extLst>
        </xdr:cNvPr>
        <xdr:cNvSpPr/>
      </xdr:nvSpPr>
      <xdr:spPr bwMode="auto">
        <a:xfrm>
          <a:off x="1724422" y="67108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0]!COMBINAR" textlink="">
      <xdr:nvSpPr>
        <xdr:cNvPr id="160" name="Rectángulo 159">
          <a:extLst>
            <a:ext uri="{FF2B5EF4-FFF2-40B4-BE49-F238E27FC236}">
              <a16:creationId xmlns:a16="http://schemas.microsoft.com/office/drawing/2014/main" id="{00000000-0008-0000-0300-0000A0000000}"/>
            </a:ext>
          </a:extLst>
        </xdr:cNvPr>
        <xdr:cNvSpPr/>
      </xdr:nvSpPr>
      <xdr:spPr bwMode="auto">
        <a:xfrm>
          <a:off x="1724422" y="67985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0]!COMBINAR" textlink="">
      <xdr:nvSpPr>
        <xdr:cNvPr id="161" name="Rectángulo 160">
          <a:extLst>
            <a:ext uri="{FF2B5EF4-FFF2-40B4-BE49-F238E27FC236}">
              <a16:creationId xmlns:a16="http://schemas.microsoft.com/office/drawing/2014/main" id="{00000000-0008-0000-0300-0000A1000000}"/>
            </a:ext>
          </a:extLst>
        </xdr:cNvPr>
        <xdr:cNvSpPr/>
      </xdr:nvSpPr>
      <xdr:spPr bwMode="auto">
        <a:xfrm>
          <a:off x="1724422" y="68861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0]!COMBINAR" textlink="">
      <xdr:nvSpPr>
        <xdr:cNvPr id="4" name="Rectángulo 3">
          <a:extLst>
            <a:ext uri="{FF2B5EF4-FFF2-40B4-BE49-F238E27FC236}">
              <a16:creationId xmlns:a16="http://schemas.microsoft.com/office/drawing/2014/main" id="{00000000-0008-0000-0300-000004000000}"/>
            </a:ext>
          </a:extLst>
        </xdr:cNvPr>
        <xdr:cNvSpPr/>
      </xdr:nvSpPr>
      <xdr:spPr bwMode="auto">
        <a:xfrm>
          <a:off x="1810147" y="34953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0]!COMBINAR" textlink="">
      <xdr:nvSpPr>
        <xdr:cNvPr id="5" name="Rectángulo 4">
          <a:extLst>
            <a:ext uri="{FF2B5EF4-FFF2-40B4-BE49-F238E27FC236}">
              <a16:creationId xmlns:a16="http://schemas.microsoft.com/office/drawing/2014/main" id="{00000000-0008-0000-0300-000005000000}"/>
            </a:ext>
          </a:extLst>
        </xdr:cNvPr>
        <xdr:cNvSpPr/>
      </xdr:nvSpPr>
      <xdr:spPr bwMode="auto">
        <a:xfrm>
          <a:off x="1810147" y="359864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0]!COMBINAR" textlink="">
      <xdr:nvSpPr>
        <xdr:cNvPr id="6" name="Rectángulo 5">
          <a:extLst>
            <a:ext uri="{FF2B5EF4-FFF2-40B4-BE49-F238E27FC236}">
              <a16:creationId xmlns:a16="http://schemas.microsoft.com/office/drawing/2014/main" id="{00000000-0008-0000-0300-000006000000}"/>
            </a:ext>
          </a:extLst>
        </xdr:cNvPr>
        <xdr:cNvSpPr/>
      </xdr:nvSpPr>
      <xdr:spPr bwMode="auto">
        <a:xfrm>
          <a:off x="1810147" y="370399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7" name="Rectángulo 6">
          <a:extLst>
            <a:ext uri="{FF2B5EF4-FFF2-40B4-BE49-F238E27FC236}">
              <a16:creationId xmlns:a16="http://schemas.microsoft.com/office/drawing/2014/main" id="{00000000-0008-0000-0300-000007000000}"/>
            </a:ext>
          </a:extLst>
        </xdr:cNvPr>
        <xdr:cNvSpPr/>
      </xdr:nvSpPr>
      <xdr:spPr bwMode="auto">
        <a:xfrm>
          <a:off x="1810147" y="38208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0]!COMBINAR" textlink="">
      <xdr:nvSpPr>
        <xdr:cNvPr id="8" name="Rectángulo 7">
          <a:extLst>
            <a:ext uri="{FF2B5EF4-FFF2-40B4-BE49-F238E27FC236}">
              <a16:creationId xmlns:a16="http://schemas.microsoft.com/office/drawing/2014/main" id="{00000000-0008-0000-0300-000008000000}"/>
            </a:ext>
          </a:extLst>
        </xdr:cNvPr>
        <xdr:cNvSpPr/>
      </xdr:nvSpPr>
      <xdr:spPr bwMode="auto">
        <a:xfrm>
          <a:off x="1810147" y="391297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0]!COMBINAR" textlink="">
      <xdr:nvSpPr>
        <xdr:cNvPr id="9" name="Rectángulo 8">
          <a:extLst>
            <a:ext uri="{FF2B5EF4-FFF2-40B4-BE49-F238E27FC236}">
              <a16:creationId xmlns:a16="http://schemas.microsoft.com/office/drawing/2014/main" id="{00000000-0008-0000-0300-000009000000}"/>
            </a:ext>
          </a:extLst>
        </xdr:cNvPr>
        <xdr:cNvSpPr/>
      </xdr:nvSpPr>
      <xdr:spPr bwMode="auto">
        <a:xfrm>
          <a:off x="1810147" y="40153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0]!COMBINAR" textlink="">
      <xdr:nvSpPr>
        <xdr:cNvPr id="10" name="Rectángulo 9">
          <a:extLst>
            <a:ext uri="{FF2B5EF4-FFF2-40B4-BE49-F238E27FC236}">
              <a16:creationId xmlns:a16="http://schemas.microsoft.com/office/drawing/2014/main" id="{00000000-0008-0000-0300-00000A000000}"/>
            </a:ext>
          </a:extLst>
        </xdr:cNvPr>
        <xdr:cNvSpPr/>
      </xdr:nvSpPr>
      <xdr:spPr bwMode="auto">
        <a:xfrm>
          <a:off x="1810147" y="411537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0]!COMBINAR" textlink="">
      <xdr:nvSpPr>
        <xdr:cNvPr id="11" name="Rectángulo 10">
          <a:extLst>
            <a:ext uri="{FF2B5EF4-FFF2-40B4-BE49-F238E27FC236}">
              <a16:creationId xmlns:a16="http://schemas.microsoft.com/office/drawing/2014/main" id="{00000000-0008-0000-0300-00000B000000}"/>
            </a:ext>
          </a:extLst>
        </xdr:cNvPr>
        <xdr:cNvSpPr/>
      </xdr:nvSpPr>
      <xdr:spPr bwMode="auto">
        <a:xfrm>
          <a:off x="1810147" y="42204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0]!COMBINAR" textlink="">
      <xdr:nvSpPr>
        <xdr:cNvPr id="12" name="Rectángulo 11">
          <a:extLst>
            <a:ext uri="{FF2B5EF4-FFF2-40B4-BE49-F238E27FC236}">
              <a16:creationId xmlns:a16="http://schemas.microsoft.com/office/drawing/2014/main" id="{00000000-0008-0000-0300-00000C000000}"/>
            </a:ext>
          </a:extLst>
        </xdr:cNvPr>
        <xdr:cNvSpPr/>
      </xdr:nvSpPr>
      <xdr:spPr bwMode="auto">
        <a:xfrm>
          <a:off x="1810147" y="430645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13" name="Rectángulo 12">
          <a:extLst>
            <a:ext uri="{FF2B5EF4-FFF2-40B4-BE49-F238E27FC236}">
              <a16:creationId xmlns:a16="http://schemas.microsoft.com/office/drawing/2014/main" id="{00000000-0008-0000-0300-00000D000000}"/>
            </a:ext>
          </a:extLst>
        </xdr:cNvPr>
        <xdr:cNvSpPr/>
      </xdr:nvSpPr>
      <xdr:spPr bwMode="auto">
        <a:xfrm>
          <a:off x="1810147" y="43924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0]!COMBINAR" textlink="">
      <xdr:nvSpPr>
        <xdr:cNvPr id="14" name="Rectángulo 13">
          <a:extLst>
            <a:ext uri="{FF2B5EF4-FFF2-40B4-BE49-F238E27FC236}">
              <a16:creationId xmlns:a16="http://schemas.microsoft.com/office/drawing/2014/main" id="{00000000-0008-0000-0300-00000E000000}"/>
            </a:ext>
          </a:extLst>
        </xdr:cNvPr>
        <xdr:cNvSpPr/>
      </xdr:nvSpPr>
      <xdr:spPr bwMode="auto">
        <a:xfrm>
          <a:off x="1810147" y="44921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0]!COMBINAR" textlink="">
      <xdr:nvSpPr>
        <xdr:cNvPr id="15" name="Rectángulo 14">
          <a:extLst>
            <a:ext uri="{FF2B5EF4-FFF2-40B4-BE49-F238E27FC236}">
              <a16:creationId xmlns:a16="http://schemas.microsoft.com/office/drawing/2014/main" id="{00000000-0008-0000-0300-00000F000000}"/>
            </a:ext>
          </a:extLst>
        </xdr:cNvPr>
        <xdr:cNvSpPr/>
      </xdr:nvSpPr>
      <xdr:spPr bwMode="auto">
        <a:xfrm>
          <a:off x="1810147" y="45870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0]!COMBINAR" textlink="">
      <xdr:nvSpPr>
        <xdr:cNvPr id="16" name="Rectángulo 15">
          <a:extLst>
            <a:ext uri="{FF2B5EF4-FFF2-40B4-BE49-F238E27FC236}">
              <a16:creationId xmlns:a16="http://schemas.microsoft.com/office/drawing/2014/main" id="{00000000-0008-0000-0300-000010000000}"/>
            </a:ext>
          </a:extLst>
        </xdr:cNvPr>
        <xdr:cNvSpPr/>
      </xdr:nvSpPr>
      <xdr:spPr bwMode="auto">
        <a:xfrm>
          <a:off x="1810147" y="467306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0]!COMBINAR" textlink="">
      <xdr:nvSpPr>
        <xdr:cNvPr id="17" name="Rectángulo 16">
          <a:extLst>
            <a:ext uri="{FF2B5EF4-FFF2-40B4-BE49-F238E27FC236}">
              <a16:creationId xmlns:a16="http://schemas.microsoft.com/office/drawing/2014/main" id="{00000000-0008-0000-0300-000011000000}"/>
            </a:ext>
          </a:extLst>
        </xdr:cNvPr>
        <xdr:cNvSpPr/>
      </xdr:nvSpPr>
      <xdr:spPr bwMode="auto">
        <a:xfrm>
          <a:off x="1810147" y="47756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0]!COMBINAR" textlink="">
      <xdr:nvSpPr>
        <xdr:cNvPr id="18" name="Rectángulo 17">
          <a:extLst>
            <a:ext uri="{FF2B5EF4-FFF2-40B4-BE49-F238E27FC236}">
              <a16:creationId xmlns:a16="http://schemas.microsoft.com/office/drawing/2014/main" id="{00000000-0008-0000-0300-000012000000}"/>
            </a:ext>
          </a:extLst>
        </xdr:cNvPr>
        <xdr:cNvSpPr/>
      </xdr:nvSpPr>
      <xdr:spPr bwMode="auto">
        <a:xfrm>
          <a:off x="1810147" y="486966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0]!COMBINAR" textlink="">
      <xdr:nvSpPr>
        <xdr:cNvPr id="19" name="Rectángulo 18">
          <a:extLst>
            <a:ext uri="{FF2B5EF4-FFF2-40B4-BE49-F238E27FC236}">
              <a16:creationId xmlns:a16="http://schemas.microsoft.com/office/drawing/2014/main" id="{00000000-0008-0000-0300-000013000000}"/>
            </a:ext>
          </a:extLst>
        </xdr:cNvPr>
        <xdr:cNvSpPr/>
      </xdr:nvSpPr>
      <xdr:spPr bwMode="auto">
        <a:xfrm>
          <a:off x="1810147" y="49710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0]!COMBINAR" textlink="">
      <xdr:nvSpPr>
        <xdr:cNvPr id="20" name="Rectángulo 19">
          <a:extLst>
            <a:ext uri="{FF2B5EF4-FFF2-40B4-BE49-F238E27FC236}">
              <a16:creationId xmlns:a16="http://schemas.microsoft.com/office/drawing/2014/main" id="{00000000-0008-0000-0300-000014000000}"/>
            </a:ext>
          </a:extLst>
        </xdr:cNvPr>
        <xdr:cNvSpPr/>
      </xdr:nvSpPr>
      <xdr:spPr bwMode="auto">
        <a:xfrm>
          <a:off x="1810147" y="506902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0]!COMBINAR" textlink="">
      <xdr:nvSpPr>
        <xdr:cNvPr id="21" name="Rectángulo 20">
          <a:extLst>
            <a:ext uri="{FF2B5EF4-FFF2-40B4-BE49-F238E27FC236}">
              <a16:creationId xmlns:a16="http://schemas.microsoft.com/office/drawing/2014/main" id="{00000000-0008-0000-0300-000015000000}"/>
            </a:ext>
          </a:extLst>
        </xdr:cNvPr>
        <xdr:cNvSpPr/>
      </xdr:nvSpPr>
      <xdr:spPr bwMode="auto">
        <a:xfrm>
          <a:off x="1810147" y="51719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0]!COMBINAR" textlink="">
      <xdr:nvSpPr>
        <xdr:cNvPr id="22" name="Rectángulo 21">
          <a:extLst>
            <a:ext uri="{FF2B5EF4-FFF2-40B4-BE49-F238E27FC236}">
              <a16:creationId xmlns:a16="http://schemas.microsoft.com/office/drawing/2014/main" id="{00000000-0008-0000-0300-000016000000}"/>
            </a:ext>
          </a:extLst>
        </xdr:cNvPr>
        <xdr:cNvSpPr/>
      </xdr:nvSpPr>
      <xdr:spPr bwMode="auto">
        <a:xfrm>
          <a:off x="1810147" y="52727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0]!COMBINAR" textlink="">
      <xdr:nvSpPr>
        <xdr:cNvPr id="23" name="Rectángulo 22">
          <a:extLst>
            <a:ext uri="{FF2B5EF4-FFF2-40B4-BE49-F238E27FC236}">
              <a16:creationId xmlns:a16="http://schemas.microsoft.com/office/drawing/2014/main" id="{00000000-0008-0000-0300-000017000000}"/>
            </a:ext>
          </a:extLst>
        </xdr:cNvPr>
        <xdr:cNvSpPr/>
      </xdr:nvSpPr>
      <xdr:spPr bwMode="auto">
        <a:xfrm>
          <a:off x="1810147" y="535877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0]!COMBINAR" textlink="">
      <xdr:nvSpPr>
        <xdr:cNvPr id="24" name="Rectángulo 23">
          <a:extLst>
            <a:ext uri="{FF2B5EF4-FFF2-40B4-BE49-F238E27FC236}">
              <a16:creationId xmlns:a16="http://schemas.microsoft.com/office/drawing/2014/main" id="{00000000-0008-0000-0300-000018000000}"/>
            </a:ext>
          </a:extLst>
        </xdr:cNvPr>
        <xdr:cNvSpPr/>
      </xdr:nvSpPr>
      <xdr:spPr bwMode="auto">
        <a:xfrm>
          <a:off x="1810147" y="544478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0]!COMBINAR" textlink="">
      <xdr:nvSpPr>
        <xdr:cNvPr id="25" name="Rectángulo 24">
          <a:extLst>
            <a:ext uri="{FF2B5EF4-FFF2-40B4-BE49-F238E27FC236}">
              <a16:creationId xmlns:a16="http://schemas.microsoft.com/office/drawing/2014/main" id="{00000000-0008-0000-0300-000019000000}"/>
            </a:ext>
          </a:extLst>
        </xdr:cNvPr>
        <xdr:cNvSpPr/>
      </xdr:nvSpPr>
      <xdr:spPr bwMode="auto">
        <a:xfrm>
          <a:off x="1810147" y="553079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0]!COMBINAR" textlink="">
      <xdr:nvSpPr>
        <xdr:cNvPr id="26" name="Rectángulo 25">
          <a:extLst>
            <a:ext uri="{FF2B5EF4-FFF2-40B4-BE49-F238E27FC236}">
              <a16:creationId xmlns:a16="http://schemas.microsoft.com/office/drawing/2014/main" id="{00000000-0008-0000-0300-00001A000000}"/>
            </a:ext>
          </a:extLst>
        </xdr:cNvPr>
        <xdr:cNvSpPr/>
      </xdr:nvSpPr>
      <xdr:spPr bwMode="auto">
        <a:xfrm>
          <a:off x="1810147" y="56168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0]!COMBINAR" textlink="">
      <xdr:nvSpPr>
        <xdr:cNvPr id="27" name="Rectángulo 26">
          <a:extLst>
            <a:ext uri="{FF2B5EF4-FFF2-40B4-BE49-F238E27FC236}">
              <a16:creationId xmlns:a16="http://schemas.microsoft.com/office/drawing/2014/main" id="{00000000-0008-0000-0300-00001B000000}"/>
            </a:ext>
          </a:extLst>
        </xdr:cNvPr>
        <xdr:cNvSpPr/>
      </xdr:nvSpPr>
      <xdr:spPr bwMode="auto">
        <a:xfrm>
          <a:off x="1810147" y="57028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0]!COMBINAR" textlink="">
      <xdr:nvSpPr>
        <xdr:cNvPr id="28" name="Rectángulo 27">
          <a:extLst>
            <a:ext uri="{FF2B5EF4-FFF2-40B4-BE49-F238E27FC236}">
              <a16:creationId xmlns:a16="http://schemas.microsoft.com/office/drawing/2014/main" id="{00000000-0008-0000-0300-00001C000000}"/>
            </a:ext>
          </a:extLst>
        </xdr:cNvPr>
        <xdr:cNvSpPr/>
      </xdr:nvSpPr>
      <xdr:spPr bwMode="auto">
        <a:xfrm>
          <a:off x="1810147" y="578882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0]!COMBINAR" textlink="">
      <xdr:nvSpPr>
        <xdr:cNvPr id="29" name="Rectángulo 28">
          <a:extLst>
            <a:ext uri="{FF2B5EF4-FFF2-40B4-BE49-F238E27FC236}">
              <a16:creationId xmlns:a16="http://schemas.microsoft.com/office/drawing/2014/main" id="{00000000-0008-0000-0300-00001D000000}"/>
            </a:ext>
          </a:extLst>
        </xdr:cNvPr>
        <xdr:cNvSpPr/>
      </xdr:nvSpPr>
      <xdr:spPr bwMode="auto">
        <a:xfrm>
          <a:off x="1810147" y="58802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0]!COMBINAR" textlink="">
      <xdr:nvSpPr>
        <xdr:cNvPr id="30" name="Rectángulo 29">
          <a:extLst>
            <a:ext uri="{FF2B5EF4-FFF2-40B4-BE49-F238E27FC236}">
              <a16:creationId xmlns:a16="http://schemas.microsoft.com/office/drawing/2014/main" id="{00000000-0008-0000-0300-00001E000000}"/>
            </a:ext>
          </a:extLst>
        </xdr:cNvPr>
        <xdr:cNvSpPr/>
      </xdr:nvSpPr>
      <xdr:spPr bwMode="auto">
        <a:xfrm>
          <a:off x="1810147" y="59662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0]!COMBINAR" textlink="">
      <xdr:nvSpPr>
        <xdr:cNvPr id="31" name="Rectángulo 30">
          <a:extLst>
            <a:ext uri="{FF2B5EF4-FFF2-40B4-BE49-F238E27FC236}">
              <a16:creationId xmlns:a16="http://schemas.microsoft.com/office/drawing/2014/main" id="{00000000-0008-0000-0300-00001F000000}"/>
            </a:ext>
          </a:extLst>
        </xdr:cNvPr>
        <xdr:cNvSpPr/>
      </xdr:nvSpPr>
      <xdr:spPr bwMode="auto">
        <a:xfrm>
          <a:off x="1810147" y="605228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0]!COMBINAR" textlink="">
      <xdr:nvSpPr>
        <xdr:cNvPr id="32" name="Rectángulo 31">
          <a:extLst>
            <a:ext uri="{FF2B5EF4-FFF2-40B4-BE49-F238E27FC236}">
              <a16:creationId xmlns:a16="http://schemas.microsoft.com/office/drawing/2014/main" id="{00000000-0008-0000-0300-000020000000}"/>
            </a:ext>
          </a:extLst>
        </xdr:cNvPr>
        <xdr:cNvSpPr/>
      </xdr:nvSpPr>
      <xdr:spPr bwMode="auto">
        <a:xfrm>
          <a:off x="1810147" y="614877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0]!COMBINAR" textlink="">
      <xdr:nvSpPr>
        <xdr:cNvPr id="33" name="Rectángulo 32">
          <a:extLst>
            <a:ext uri="{FF2B5EF4-FFF2-40B4-BE49-F238E27FC236}">
              <a16:creationId xmlns:a16="http://schemas.microsoft.com/office/drawing/2014/main" id="{00000000-0008-0000-0300-000021000000}"/>
            </a:ext>
          </a:extLst>
        </xdr:cNvPr>
        <xdr:cNvSpPr/>
      </xdr:nvSpPr>
      <xdr:spPr bwMode="auto">
        <a:xfrm>
          <a:off x="1810147" y="623478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0]!COMBINAR" textlink="">
      <xdr:nvSpPr>
        <xdr:cNvPr id="34" name="Rectángulo 33">
          <a:extLst>
            <a:ext uri="{FF2B5EF4-FFF2-40B4-BE49-F238E27FC236}">
              <a16:creationId xmlns:a16="http://schemas.microsoft.com/office/drawing/2014/main" id="{00000000-0008-0000-0300-000022000000}"/>
            </a:ext>
          </a:extLst>
        </xdr:cNvPr>
        <xdr:cNvSpPr/>
      </xdr:nvSpPr>
      <xdr:spPr bwMode="auto">
        <a:xfrm>
          <a:off x="1810147" y="63207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0]!COMBINAR" textlink="">
      <xdr:nvSpPr>
        <xdr:cNvPr id="35" name="Rectángulo 34">
          <a:extLst>
            <a:ext uri="{FF2B5EF4-FFF2-40B4-BE49-F238E27FC236}">
              <a16:creationId xmlns:a16="http://schemas.microsoft.com/office/drawing/2014/main" id="{00000000-0008-0000-0300-000023000000}"/>
            </a:ext>
          </a:extLst>
        </xdr:cNvPr>
        <xdr:cNvSpPr/>
      </xdr:nvSpPr>
      <xdr:spPr bwMode="auto">
        <a:xfrm>
          <a:off x="1810147" y="640680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0]!COMBINAR" textlink="">
      <xdr:nvSpPr>
        <xdr:cNvPr id="36" name="Rectángulo 35">
          <a:extLst>
            <a:ext uri="{FF2B5EF4-FFF2-40B4-BE49-F238E27FC236}">
              <a16:creationId xmlns:a16="http://schemas.microsoft.com/office/drawing/2014/main" id="{00000000-0008-0000-0300-000024000000}"/>
            </a:ext>
          </a:extLst>
        </xdr:cNvPr>
        <xdr:cNvSpPr/>
      </xdr:nvSpPr>
      <xdr:spPr bwMode="auto">
        <a:xfrm>
          <a:off x="1810147" y="64928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0]!COMBINAR" textlink="">
      <xdr:nvSpPr>
        <xdr:cNvPr id="37" name="Rectángulo 36">
          <a:extLst>
            <a:ext uri="{FF2B5EF4-FFF2-40B4-BE49-F238E27FC236}">
              <a16:creationId xmlns:a16="http://schemas.microsoft.com/office/drawing/2014/main" id="{00000000-0008-0000-0300-000025000000}"/>
            </a:ext>
          </a:extLst>
        </xdr:cNvPr>
        <xdr:cNvSpPr/>
      </xdr:nvSpPr>
      <xdr:spPr bwMode="auto">
        <a:xfrm>
          <a:off x="1810147" y="658740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0]!COMBINAR" textlink="">
      <xdr:nvSpPr>
        <xdr:cNvPr id="38" name="Rectángulo 37">
          <a:extLst>
            <a:ext uri="{FF2B5EF4-FFF2-40B4-BE49-F238E27FC236}">
              <a16:creationId xmlns:a16="http://schemas.microsoft.com/office/drawing/2014/main" id="{00000000-0008-0000-0300-000026000000}"/>
            </a:ext>
          </a:extLst>
        </xdr:cNvPr>
        <xdr:cNvSpPr/>
      </xdr:nvSpPr>
      <xdr:spPr bwMode="auto">
        <a:xfrm>
          <a:off x="1810147" y="667341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0]!COMBINAR" textlink="">
      <xdr:nvSpPr>
        <xdr:cNvPr id="39" name="Rectángulo 38">
          <a:extLst>
            <a:ext uri="{FF2B5EF4-FFF2-40B4-BE49-F238E27FC236}">
              <a16:creationId xmlns:a16="http://schemas.microsoft.com/office/drawing/2014/main" id="{00000000-0008-0000-0300-000027000000}"/>
            </a:ext>
          </a:extLst>
        </xdr:cNvPr>
        <xdr:cNvSpPr/>
      </xdr:nvSpPr>
      <xdr:spPr bwMode="auto">
        <a:xfrm>
          <a:off x="1810147" y="67594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0]!COMBINAR" textlink="">
      <xdr:nvSpPr>
        <xdr:cNvPr id="40" name="Rectángulo 39">
          <a:extLst>
            <a:ext uri="{FF2B5EF4-FFF2-40B4-BE49-F238E27FC236}">
              <a16:creationId xmlns:a16="http://schemas.microsoft.com/office/drawing/2014/main" id="{00000000-0008-0000-0300-000028000000}"/>
            </a:ext>
          </a:extLst>
        </xdr:cNvPr>
        <xdr:cNvSpPr/>
      </xdr:nvSpPr>
      <xdr:spPr bwMode="auto">
        <a:xfrm>
          <a:off x="1810147" y="684543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41" name="Rectángulo 40">
          <a:extLst>
            <a:ext uri="{FF2B5EF4-FFF2-40B4-BE49-F238E27FC236}">
              <a16:creationId xmlns:a16="http://schemas.microsoft.com/office/drawing/2014/main" id="{00000000-0008-0000-0300-000029000000}"/>
            </a:ext>
          </a:extLst>
        </xdr:cNvPr>
        <xdr:cNvSpPr/>
      </xdr:nvSpPr>
      <xdr:spPr bwMode="auto">
        <a:xfrm>
          <a:off x="1810147" y="693144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0]!COMBINAR" textlink="">
      <xdr:nvSpPr>
        <xdr:cNvPr id="42" name="Rectángulo 41">
          <a:extLst>
            <a:ext uri="{FF2B5EF4-FFF2-40B4-BE49-F238E27FC236}">
              <a16:creationId xmlns:a16="http://schemas.microsoft.com/office/drawing/2014/main" id="{00000000-0008-0000-0300-00002A000000}"/>
            </a:ext>
          </a:extLst>
        </xdr:cNvPr>
        <xdr:cNvSpPr/>
      </xdr:nvSpPr>
      <xdr:spPr bwMode="auto">
        <a:xfrm>
          <a:off x="1810147" y="70174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0]!COMBINAR" textlink="">
      <xdr:nvSpPr>
        <xdr:cNvPr id="43" name="Rectángulo 42">
          <a:extLst>
            <a:ext uri="{FF2B5EF4-FFF2-40B4-BE49-F238E27FC236}">
              <a16:creationId xmlns:a16="http://schemas.microsoft.com/office/drawing/2014/main" id="{00000000-0008-0000-0300-00002B000000}"/>
            </a:ext>
          </a:extLst>
        </xdr:cNvPr>
        <xdr:cNvSpPr/>
      </xdr:nvSpPr>
      <xdr:spPr bwMode="auto">
        <a:xfrm>
          <a:off x="1810147" y="711527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0]!COMBINAR" textlink="">
      <xdr:nvSpPr>
        <xdr:cNvPr id="44" name="Rectángulo 43">
          <a:extLst>
            <a:ext uri="{FF2B5EF4-FFF2-40B4-BE49-F238E27FC236}">
              <a16:creationId xmlns:a16="http://schemas.microsoft.com/office/drawing/2014/main" id="{00000000-0008-0000-0300-00002C000000}"/>
            </a:ext>
          </a:extLst>
        </xdr:cNvPr>
        <xdr:cNvSpPr/>
      </xdr:nvSpPr>
      <xdr:spPr bwMode="auto">
        <a:xfrm>
          <a:off x="1716802" y="2036986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45" name="Rectángulo 44">
          <a:extLst>
            <a:ext uri="{FF2B5EF4-FFF2-40B4-BE49-F238E27FC236}">
              <a16:creationId xmlns:a16="http://schemas.microsoft.com/office/drawing/2014/main" id="{00000000-0008-0000-0300-00002D000000}"/>
            </a:ext>
          </a:extLst>
        </xdr:cNvPr>
        <xdr:cNvSpPr/>
      </xdr:nvSpPr>
      <xdr:spPr bwMode="auto">
        <a:xfrm>
          <a:off x="1716802" y="2131855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0]!COMBINAR" textlink="">
      <xdr:nvSpPr>
        <xdr:cNvPr id="46" name="Rectángulo 45">
          <a:extLst>
            <a:ext uri="{FF2B5EF4-FFF2-40B4-BE49-F238E27FC236}">
              <a16:creationId xmlns:a16="http://schemas.microsoft.com/office/drawing/2014/main" id="{00000000-0008-0000-0300-00002E000000}"/>
            </a:ext>
          </a:extLst>
        </xdr:cNvPr>
        <xdr:cNvSpPr/>
      </xdr:nvSpPr>
      <xdr:spPr bwMode="auto">
        <a:xfrm>
          <a:off x="1716802" y="2222152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0]!COMBINAR" textlink="">
      <xdr:nvSpPr>
        <xdr:cNvPr id="47" name="Rectángulo 46">
          <a:extLst>
            <a:ext uri="{FF2B5EF4-FFF2-40B4-BE49-F238E27FC236}">
              <a16:creationId xmlns:a16="http://schemas.microsoft.com/office/drawing/2014/main" id="{00000000-0008-0000-0300-00002F000000}"/>
            </a:ext>
          </a:extLst>
        </xdr:cNvPr>
        <xdr:cNvSpPr/>
      </xdr:nvSpPr>
      <xdr:spPr bwMode="auto">
        <a:xfrm>
          <a:off x="1716802" y="2323879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0]!COMBINAR" textlink="">
      <xdr:nvSpPr>
        <xdr:cNvPr id="48" name="Rectángulo 47">
          <a:extLst>
            <a:ext uri="{FF2B5EF4-FFF2-40B4-BE49-F238E27FC236}">
              <a16:creationId xmlns:a16="http://schemas.microsoft.com/office/drawing/2014/main" id="{00000000-0008-0000-0300-000030000000}"/>
            </a:ext>
          </a:extLst>
        </xdr:cNvPr>
        <xdr:cNvSpPr/>
      </xdr:nvSpPr>
      <xdr:spPr bwMode="auto">
        <a:xfrm>
          <a:off x="1716802" y="2434750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0]!COMBINAR" textlink="">
      <xdr:nvSpPr>
        <xdr:cNvPr id="49" name="Rectángulo 48">
          <a:extLst>
            <a:ext uri="{FF2B5EF4-FFF2-40B4-BE49-F238E27FC236}">
              <a16:creationId xmlns:a16="http://schemas.microsoft.com/office/drawing/2014/main" id="{00000000-0008-0000-0300-000031000000}"/>
            </a:ext>
          </a:extLst>
        </xdr:cNvPr>
        <xdr:cNvSpPr/>
      </xdr:nvSpPr>
      <xdr:spPr bwMode="auto">
        <a:xfrm>
          <a:off x="1716802" y="2540287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0]!COMBINAR" textlink="">
      <xdr:nvSpPr>
        <xdr:cNvPr id="50" name="Rectángulo 49">
          <a:extLst>
            <a:ext uri="{FF2B5EF4-FFF2-40B4-BE49-F238E27FC236}">
              <a16:creationId xmlns:a16="http://schemas.microsoft.com/office/drawing/2014/main" id="{00000000-0008-0000-0300-000032000000}"/>
            </a:ext>
          </a:extLst>
        </xdr:cNvPr>
        <xdr:cNvSpPr/>
      </xdr:nvSpPr>
      <xdr:spPr bwMode="auto">
        <a:xfrm>
          <a:off x="1716802" y="2635918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0]!COMBINAR" textlink="">
      <xdr:nvSpPr>
        <xdr:cNvPr id="51" name="Rectángulo 50">
          <a:extLst>
            <a:ext uri="{FF2B5EF4-FFF2-40B4-BE49-F238E27FC236}">
              <a16:creationId xmlns:a16="http://schemas.microsoft.com/office/drawing/2014/main" id="{00000000-0008-0000-0300-000033000000}"/>
            </a:ext>
          </a:extLst>
        </xdr:cNvPr>
        <xdr:cNvSpPr/>
      </xdr:nvSpPr>
      <xdr:spPr bwMode="auto">
        <a:xfrm>
          <a:off x="1716802" y="2737645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0]!COMBINAR" textlink="">
      <xdr:nvSpPr>
        <xdr:cNvPr id="52" name="Rectángulo 51">
          <a:extLst>
            <a:ext uri="{FF2B5EF4-FFF2-40B4-BE49-F238E27FC236}">
              <a16:creationId xmlns:a16="http://schemas.microsoft.com/office/drawing/2014/main" id="{00000000-0008-0000-0300-000034000000}"/>
            </a:ext>
          </a:extLst>
        </xdr:cNvPr>
        <xdr:cNvSpPr/>
      </xdr:nvSpPr>
      <xdr:spPr bwMode="auto">
        <a:xfrm>
          <a:off x="1716802" y="2827180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0]!COMBINAR" textlink="">
      <xdr:nvSpPr>
        <xdr:cNvPr id="53" name="Rectángulo 52">
          <a:extLst>
            <a:ext uri="{FF2B5EF4-FFF2-40B4-BE49-F238E27FC236}">
              <a16:creationId xmlns:a16="http://schemas.microsoft.com/office/drawing/2014/main" id="{00000000-0008-0000-0300-000035000000}"/>
            </a:ext>
          </a:extLst>
        </xdr:cNvPr>
        <xdr:cNvSpPr/>
      </xdr:nvSpPr>
      <xdr:spPr bwMode="auto">
        <a:xfrm>
          <a:off x="1716802" y="2925097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0]!COMBINAR" textlink="">
      <xdr:nvSpPr>
        <xdr:cNvPr id="54" name="Rectángulo 53">
          <a:extLst>
            <a:ext uri="{FF2B5EF4-FFF2-40B4-BE49-F238E27FC236}">
              <a16:creationId xmlns:a16="http://schemas.microsoft.com/office/drawing/2014/main" id="{00000000-0008-0000-0300-000036000000}"/>
            </a:ext>
          </a:extLst>
        </xdr:cNvPr>
        <xdr:cNvSpPr/>
      </xdr:nvSpPr>
      <xdr:spPr bwMode="auto">
        <a:xfrm>
          <a:off x="1716802" y="3023014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0]!COMBINAR" textlink="">
      <xdr:nvSpPr>
        <xdr:cNvPr id="55" name="Rectángulo 54">
          <a:extLst>
            <a:ext uri="{FF2B5EF4-FFF2-40B4-BE49-F238E27FC236}">
              <a16:creationId xmlns:a16="http://schemas.microsoft.com/office/drawing/2014/main" id="{00000000-0008-0000-0300-000037000000}"/>
            </a:ext>
          </a:extLst>
        </xdr:cNvPr>
        <xdr:cNvSpPr/>
      </xdr:nvSpPr>
      <xdr:spPr bwMode="auto">
        <a:xfrm>
          <a:off x="1716802" y="3124741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0]!COMBINAR" textlink="">
      <xdr:nvSpPr>
        <xdr:cNvPr id="56" name="Rectángulo 55">
          <a:extLst>
            <a:ext uri="{FF2B5EF4-FFF2-40B4-BE49-F238E27FC236}">
              <a16:creationId xmlns:a16="http://schemas.microsoft.com/office/drawing/2014/main" id="{00000000-0008-0000-0300-000038000000}"/>
            </a:ext>
          </a:extLst>
        </xdr:cNvPr>
        <xdr:cNvSpPr/>
      </xdr:nvSpPr>
      <xdr:spPr bwMode="auto">
        <a:xfrm>
          <a:off x="1716802" y="3215038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0]!COMBINAR" textlink="">
      <xdr:nvSpPr>
        <xdr:cNvPr id="57" name="Rectángulo 56">
          <a:extLst>
            <a:ext uri="{FF2B5EF4-FFF2-40B4-BE49-F238E27FC236}">
              <a16:creationId xmlns:a16="http://schemas.microsoft.com/office/drawing/2014/main" id="{00000000-0008-0000-0300-000039000000}"/>
            </a:ext>
          </a:extLst>
        </xdr:cNvPr>
        <xdr:cNvSpPr/>
      </xdr:nvSpPr>
      <xdr:spPr bwMode="auto">
        <a:xfrm>
          <a:off x="1716802" y="3316765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0]!COMBINAR" textlink="">
      <xdr:nvSpPr>
        <xdr:cNvPr id="58" name="Rectángulo 57">
          <a:extLst>
            <a:ext uri="{FF2B5EF4-FFF2-40B4-BE49-F238E27FC236}">
              <a16:creationId xmlns:a16="http://schemas.microsoft.com/office/drawing/2014/main" id="{00000000-0008-0000-0300-00003A000000}"/>
            </a:ext>
          </a:extLst>
        </xdr:cNvPr>
        <xdr:cNvSpPr/>
      </xdr:nvSpPr>
      <xdr:spPr bwMode="auto">
        <a:xfrm>
          <a:off x="1716802" y="3418492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0]!COMBINAR" textlink="">
      <xdr:nvSpPr>
        <xdr:cNvPr id="59" name="Rectángulo 58">
          <a:extLst>
            <a:ext uri="{FF2B5EF4-FFF2-40B4-BE49-F238E27FC236}">
              <a16:creationId xmlns:a16="http://schemas.microsoft.com/office/drawing/2014/main" id="{00000000-0008-0000-0300-00003B000000}"/>
            </a:ext>
          </a:extLst>
        </xdr:cNvPr>
        <xdr:cNvSpPr/>
      </xdr:nvSpPr>
      <xdr:spPr bwMode="auto">
        <a:xfrm>
          <a:off x="1716802" y="3512599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0]!COMBINAR" textlink="">
      <xdr:nvSpPr>
        <xdr:cNvPr id="60" name="Rectángulo 59">
          <a:extLst>
            <a:ext uri="{FF2B5EF4-FFF2-40B4-BE49-F238E27FC236}">
              <a16:creationId xmlns:a16="http://schemas.microsoft.com/office/drawing/2014/main" id="{00000000-0008-0000-0300-00003C000000}"/>
            </a:ext>
          </a:extLst>
        </xdr:cNvPr>
        <xdr:cNvSpPr/>
      </xdr:nvSpPr>
      <xdr:spPr bwMode="auto">
        <a:xfrm>
          <a:off x="1716802" y="3614326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0]!COMBINAR" textlink="">
      <xdr:nvSpPr>
        <xdr:cNvPr id="61" name="Rectángulo 60">
          <a:extLst>
            <a:ext uri="{FF2B5EF4-FFF2-40B4-BE49-F238E27FC236}">
              <a16:creationId xmlns:a16="http://schemas.microsoft.com/office/drawing/2014/main" id="{00000000-0008-0000-0300-00003D000000}"/>
            </a:ext>
          </a:extLst>
        </xdr:cNvPr>
        <xdr:cNvSpPr/>
      </xdr:nvSpPr>
      <xdr:spPr bwMode="auto">
        <a:xfrm>
          <a:off x="1716802" y="3712243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0]!COMBINAR" textlink="">
      <xdr:nvSpPr>
        <xdr:cNvPr id="62" name="Rectángulo 61">
          <a:extLst>
            <a:ext uri="{FF2B5EF4-FFF2-40B4-BE49-F238E27FC236}">
              <a16:creationId xmlns:a16="http://schemas.microsoft.com/office/drawing/2014/main" id="{00000000-0008-0000-0300-00003E000000}"/>
            </a:ext>
          </a:extLst>
        </xdr:cNvPr>
        <xdr:cNvSpPr/>
      </xdr:nvSpPr>
      <xdr:spPr bwMode="auto">
        <a:xfrm>
          <a:off x="1716802" y="3817780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0]!COMBINAR" textlink="">
      <xdr:nvSpPr>
        <xdr:cNvPr id="63" name="Rectángulo 62">
          <a:extLst>
            <a:ext uri="{FF2B5EF4-FFF2-40B4-BE49-F238E27FC236}">
              <a16:creationId xmlns:a16="http://schemas.microsoft.com/office/drawing/2014/main" id="{00000000-0008-0000-0300-00003F000000}"/>
            </a:ext>
          </a:extLst>
        </xdr:cNvPr>
        <xdr:cNvSpPr/>
      </xdr:nvSpPr>
      <xdr:spPr bwMode="auto">
        <a:xfrm>
          <a:off x="1716802" y="3908839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0]!COMBINAR" textlink="">
      <xdr:nvSpPr>
        <xdr:cNvPr id="64" name="Rectángulo 63">
          <a:extLst>
            <a:ext uri="{FF2B5EF4-FFF2-40B4-BE49-F238E27FC236}">
              <a16:creationId xmlns:a16="http://schemas.microsoft.com/office/drawing/2014/main" id="{00000000-0008-0000-0300-000040000000}"/>
            </a:ext>
          </a:extLst>
        </xdr:cNvPr>
        <xdr:cNvSpPr/>
      </xdr:nvSpPr>
      <xdr:spPr bwMode="auto">
        <a:xfrm>
          <a:off x="1726327" y="4018186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0]!COMBINAR" textlink="">
      <xdr:nvSpPr>
        <xdr:cNvPr id="65" name="Rectángulo 64">
          <a:extLst>
            <a:ext uri="{FF2B5EF4-FFF2-40B4-BE49-F238E27FC236}">
              <a16:creationId xmlns:a16="http://schemas.microsoft.com/office/drawing/2014/main" id="{00000000-0008-0000-0300-000041000000}"/>
            </a:ext>
          </a:extLst>
        </xdr:cNvPr>
        <xdr:cNvSpPr/>
      </xdr:nvSpPr>
      <xdr:spPr bwMode="auto">
        <a:xfrm>
          <a:off x="1726327" y="4138677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0]!COMBINAR" textlink="">
      <xdr:nvSpPr>
        <xdr:cNvPr id="66" name="Rectángulo 65">
          <a:extLst>
            <a:ext uri="{FF2B5EF4-FFF2-40B4-BE49-F238E27FC236}">
              <a16:creationId xmlns:a16="http://schemas.microsoft.com/office/drawing/2014/main" id="{00000000-0008-0000-0300-000042000000}"/>
            </a:ext>
          </a:extLst>
        </xdr:cNvPr>
        <xdr:cNvSpPr/>
      </xdr:nvSpPr>
      <xdr:spPr bwMode="auto">
        <a:xfrm>
          <a:off x="1726327" y="4279838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67" name="Rectángulo 66">
          <a:extLst>
            <a:ext uri="{FF2B5EF4-FFF2-40B4-BE49-F238E27FC236}">
              <a16:creationId xmlns:a16="http://schemas.microsoft.com/office/drawing/2014/main" id="{00000000-0008-0000-0300-000043000000}"/>
            </a:ext>
          </a:extLst>
        </xdr:cNvPr>
        <xdr:cNvSpPr/>
      </xdr:nvSpPr>
      <xdr:spPr bwMode="auto">
        <a:xfrm>
          <a:off x="1726327" y="4398805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0]!COMBINAR" textlink="">
      <xdr:nvSpPr>
        <xdr:cNvPr id="68" name="Rectángulo 67">
          <a:extLst>
            <a:ext uri="{FF2B5EF4-FFF2-40B4-BE49-F238E27FC236}">
              <a16:creationId xmlns:a16="http://schemas.microsoft.com/office/drawing/2014/main" id="{00000000-0008-0000-0300-000044000000}"/>
            </a:ext>
          </a:extLst>
        </xdr:cNvPr>
        <xdr:cNvSpPr/>
      </xdr:nvSpPr>
      <xdr:spPr bwMode="auto">
        <a:xfrm>
          <a:off x="1726327" y="4496246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0]!COMBINAR" textlink="">
      <xdr:nvSpPr>
        <xdr:cNvPr id="69" name="Rectángulo 68">
          <a:extLst>
            <a:ext uri="{FF2B5EF4-FFF2-40B4-BE49-F238E27FC236}">
              <a16:creationId xmlns:a16="http://schemas.microsoft.com/office/drawing/2014/main" id="{00000000-0008-0000-0300-000045000000}"/>
            </a:ext>
          </a:extLst>
        </xdr:cNvPr>
        <xdr:cNvSpPr/>
      </xdr:nvSpPr>
      <xdr:spPr bwMode="auto">
        <a:xfrm>
          <a:off x="1726327" y="4599116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0]!COMBINAR" textlink="">
      <xdr:nvSpPr>
        <xdr:cNvPr id="70" name="Rectángulo 69">
          <a:extLst>
            <a:ext uri="{FF2B5EF4-FFF2-40B4-BE49-F238E27FC236}">
              <a16:creationId xmlns:a16="http://schemas.microsoft.com/office/drawing/2014/main" id="{00000000-0008-0000-0300-000046000000}"/>
            </a:ext>
          </a:extLst>
        </xdr:cNvPr>
        <xdr:cNvSpPr/>
      </xdr:nvSpPr>
      <xdr:spPr bwMode="auto">
        <a:xfrm>
          <a:off x="1726327" y="4721036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0]!COMBINAR" textlink="">
      <xdr:nvSpPr>
        <xdr:cNvPr id="71" name="Rectángulo 70">
          <a:extLst>
            <a:ext uri="{FF2B5EF4-FFF2-40B4-BE49-F238E27FC236}">
              <a16:creationId xmlns:a16="http://schemas.microsoft.com/office/drawing/2014/main" id="{00000000-0008-0000-0300-000047000000}"/>
            </a:ext>
          </a:extLst>
        </xdr:cNvPr>
        <xdr:cNvSpPr/>
      </xdr:nvSpPr>
      <xdr:spPr bwMode="auto">
        <a:xfrm>
          <a:off x="1726327" y="4838860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0]!COMBINAR" textlink="">
      <xdr:nvSpPr>
        <xdr:cNvPr id="72" name="Rectángulo 71">
          <a:extLst>
            <a:ext uri="{FF2B5EF4-FFF2-40B4-BE49-F238E27FC236}">
              <a16:creationId xmlns:a16="http://schemas.microsoft.com/office/drawing/2014/main" id="{00000000-0008-0000-0300-000048000000}"/>
            </a:ext>
          </a:extLst>
        </xdr:cNvPr>
        <xdr:cNvSpPr/>
      </xdr:nvSpPr>
      <xdr:spPr bwMode="auto">
        <a:xfrm>
          <a:off x="1726327" y="4946969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73" name="Rectángulo 72">
          <a:extLst>
            <a:ext uri="{FF2B5EF4-FFF2-40B4-BE49-F238E27FC236}">
              <a16:creationId xmlns:a16="http://schemas.microsoft.com/office/drawing/2014/main" id="{00000000-0008-0000-0300-000049000000}"/>
            </a:ext>
          </a:extLst>
        </xdr:cNvPr>
        <xdr:cNvSpPr/>
      </xdr:nvSpPr>
      <xdr:spPr bwMode="auto">
        <a:xfrm>
          <a:off x="1726327" y="5050029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0]!COMBINAR" textlink="">
      <xdr:nvSpPr>
        <xdr:cNvPr id="74" name="Rectángulo 73">
          <a:extLst>
            <a:ext uri="{FF2B5EF4-FFF2-40B4-BE49-F238E27FC236}">
              <a16:creationId xmlns:a16="http://schemas.microsoft.com/office/drawing/2014/main" id="{00000000-0008-0000-0300-00004A000000}"/>
            </a:ext>
          </a:extLst>
        </xdr:cNvPr>
        <xdr:cNvSpPr/>
      </xdr:nvSpPr>
      <xdr:spPr bwMode="auto">
        <a:xfrm>
          <a:off x="1726327" y="5166806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0]!COMBINAR" textlink="">
      <xdr:nvSpPr>
        <xdr:cNvPr id="75" name="Rectángulo 74">
          <a:extLst>
            <a:ext uri="{FF2B5EF4-FFF2-40B4-BE49-F238E27FC236}">
              <a16:creationId xmlns:a16="http://schemas.microsoft.com/office/drawing/2014/main" id="{00000000-0008-0000-0300-00004B000000}"/>
            </a:ext>
          </a:extLst>
        </xdr:cNvPr>
        <xdr:cNvSpPr/>
      </xdr:nvSpPr>
      <xdr:spPr bwMode="auto">
        <a:xfrm>
          <a:off x="1726327" y="5274629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0]!COMBINAR" textlink="">
      <xdr:nvSpPr>
        <xdr:cNvPr id="76" name="Rectángulo 75">
          <a:extLst>
            <a:ext uri="{FF2B5EF4-FFF2-40B4-BE49-F238E27FC236}">
              <a16:creationId xmlns:a16="http://schemas.microsoft.com/office/drawing/2014/main" id="{00000000-0008-0000-0300-00004C000000}"/>
            </a:ext>
          </a:extLst>
        </xdr:cNvPr>
        <xdr:cNvSpPr/>
      </xdr:nvSpPr>
      <xdr:spPr bwMode="auto">
        <a:xfrm>
          <a:off x="1726327" y="5375975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0]!COMBINAR" textlink="">
      <xdr:nvSpPr>
        <xdr:cNvPr id="77" name="Rectángulo 76">
          <a:extLst>
            <a:ext uri="{FF2B5EF4-FFF2-40B4-BE49-F238E27FC236}">
              <a16:creationId xmlns:a16="http://schemas.microsoft.com/office/drawing/2014/main" id="{00000000-0008-0000-0300-00004D000000}"/>
            </a:ext>
          </a:extLst>
        </xdr:cNvPr>
        <xdr:cNvSpPr/>
      </xdr:nvSpPr>
      <xdr:spPr bwMode="auto">
        <a:xfrm>
          <a:off x="1726327" y="5508086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0]!COMBINAR" textlink="">
      <xdr:nvSpPr>
        <xdr:cNvPr id="78" name="Rectángulo 77">
          <a:extLst>
            <a:ext uri="{FF2B5EF4-FFF2-40B4-BE49-F238E27FC236}">
              <a16:creationId xmlns:a16="http://schemas.microsoft.com/office/drawing/2014/main" id="{00000000-0008-0000-0300-00004E000000}"/>
            </a:ext>
          </a:extLst>
        </xdr:cNvPr>
        <xdr:cNvSpPr/>
      </xdr:nvSpPr>
      <xdr:spPr bwMode="auto">
        <a:xfrm>
          <a:off x="1726327" y="5636102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0]!COMBINAR" textlink="">
      <xdr:nvSpPr>
        <xdr:cNvPr id="79" name="Rectángulo 78">
          <a:extLst>
            <a:ext uri="{FF2B5EF4-FFF2-40B4-BE49-F238E27FC236}">
              <a16:creationId xmlns:a16="http://schemas.microsoft.com/office/drawing/2014/main" id="{00000000-0008-0000-0300-00004F000000}"/>
            </a:ext>
          </a:extLst>
        </xdr:cNvPr>
        <xdr:cNvSpPr/>
      </xdr:nvSpPr>
      <xdr:spPr bwMode="auto">
        <a:xfrm>
          <a:off x="1726327" y="5767547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0]!COMBINAR" textlink="">
      <xdr:nvSpPr>
        <xdr:cNvPr id="80" name="Rectángulo 79">
          <a:extLst>
            <a:ext uri="{FF2B5EF4-FFF2-40B4-BE49-F238E27FC236}">
              <a16:creationId xmlns:a16="http://schemas.microsoft.com/office/drawing/2014/main" id="{00000000-0008-0000-0300-000050000000}"/>
            </a:ext>
          </a:extLst>
        </xdr:cNvPr>
        <xdr:cNvSpPr/>
      </xdr:nvSpPr>
      <xdr:spPr bwMode="auto">
        <a:xfrm>
          <a:off x="1726327" y="5880323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0]!COMBINAR" textlink="">
      <xdr:nvSpPr>
        <xdr:cNvPr id="81" name="Rectángulo 80">
          <a:extLst>
            <a:ext uri="{FF2B5EF4-FFF2-40B4-BE49-F238E27FC236}">
              <a16:creationId xmlns:a16="http://schemas.microsoft.com/office/drawing/2014/main" id="{00000000-0008-0000-0300-000051000000}"/>
            </a:ext>
          </a:extLst>
        </xdr:cNvPr>
        <xdr:cNvSpPr/>
      </xdr:nvSpPr>
      <xdr:spPr bwMode="auto">
        <a:xfrm>
          <a:off x="1726327" y="5999481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0]!COMBINAR" textlink="">
      <xdr:nvSpPr>
        <xdr:cNvPr id="82" name="Rectángulo 81">
          <a:extLst>
            <a:ext uri="{FF2B5EF4-FFF2-40B4-BE49-F238E27FC236}">
              <a16:creationId xmlns:a16="http://schemas.microsoft.com/office/drawing/2014/main" id="{00000000-0008-0000-0300-000052000000}"/>
            </a:ext>
          </a:extLst>
        </xdr:cNvPr>
        <xdr:cNvSpPr/>
      </xdr:nvSpPr>
      <xdr:spPr bwMode="auto">
        <a:xfrm>
          <a:off x="1726327" y="6119115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0]!COMBINAR" textlink="">
      <xdr:nvSpPr>
        <xdr:cNvPr id="162" name="Rectángulo 161">
          <a:extLst>
            <a:ext uri="{FF2B5EF4-FFF2-40B4-BE49-F238E27FC236}">
              <a16:creationId xmlns:a16="http://schemas.microsoft.com/office/drawing/2014/main" id="{00000000-0008-0000-0300-0000A2000000}"/>
            </a:ext>
          </a:extLst>
        </xdr:cNvPr>
        <xdr:cNvSpPr/>
      </xdr:nvSpPr>
      <xdr:spPr bwMode="auto">
        <a:xfrm>
          <a:off x="1726327" y="6238940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0]!COMBINAR" textlink="">
      <xdr:nvSpPr>
        <xdr:cNvPr id="163" name="Rectángulo 162">
          <a:extLst>
            <a:ext uri="{FF2B5EF4-FFF2-40B4-BE49-F238E27FC236}">
              <a16:creationId xmlns:a16="http://schemas.microsoft.com/office/drawing/2014/main" id="{00000000-0008-0000-0300-0000A3000000}"/>
            </a:ext>
          </a:extLst>
        </xdr:cNvPr>
        <xdr:cNvSpPr/>
      </xdr:nvSpPr>
      <xdr:spPr bwMode="auto">
        <a:xfrm>
          <a:off x="1726327" y="6348096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0]!COMBINAR" textlink="">
      <xdr:nvSpPr>
        <xdr:cNvPr id="164" name="Rectángulo 163">
          <a:extLst>
            <a:ext uri="{FF2B5EF4-FFF2-40B4-BE49-F238E27FC236}">
              <a16:creationId xmlns:a16="http://schemas.microsoft.com/office/drawing/2014/main" id="{00000000-0008-0000-0300-0000A4000000}"/>
            </a:ext>
          </a:extLst>
        </xdr:cNvPr>
        <xdr:cNvSpPr/>
      </xdr:nvSpPr>
      <xdr:spPr bwMode="auto">
        <a:xfrm>
          <a:off x="1726327" y="6440203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0]!COMBINAR" textlink="">
      <xdr:nvSpPr>
        <xdr:cNvPr id="165" name="Rectángulo 164">
          <a:extLst>
            <a:ext uri="{FF2B5EF4-FFF2-40B4-BE49-F238E27FC236}">
              <a16:creationId xmlns:a16="http://schemas.microsoft.com/office/drawing/2014/main" id="{00000000-0008-0000-0300-0000A5000000}"/>
            </a:ext>
          </a:extLst>
        </xdr:cNvPr>
        <xdr:cNvSpPr/>
      </xdr:nvSpPr>
      <xdr:spPr bwMode="auto">
        <a:xfrm>
          <a:off x="1726327" y="6548978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0]!COMBINAR" textlink="">
      <xdr:nvSpPr>
        <xdr:cNvPr id="166" name="Rectángulo 165">
          <a:extLst>
            <a:ext uri="{FF2B5EF4-FFF2-40B4-BE49-F238E27FC236}">
              <a16:creationId xmlns:a16="http://schemas.microsoft.com/office/drawing/2014/main" id="{00000000-0008-0000-0300-0000A6000000}"/>
            </a:ext>
          </a:extLst>
        </xdr:cNvPr>
        <xdr:cNvSpPr/>
      </xdr:nvSpPr>
      <xdr:spPr bwMode="auto">
        <a:xfrm>
          <a:off x="1726327" y="6655468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0]!COMBINAR" textlink="">
      <xdr:nvSpPr>
        <xdr:cNvPr id="167" name="Rectángulo 166">
          <a:extLst>
            <a:ext uri="{FF2B5EF4-FFF2-40B4-BE49-F238E27FC236}">
              <a16:creationId xmlns:a16="http://schemas.microsoft.com/office/drawing/2014/main" id="{00000000-0008-0000-0300-0000A7000000}"/>
            </a:ext>
          </a:extLst>
        </xdr:cNvPr>
        <xdr:cNvSpPr/>
      </xdr:nvSpPr>
      <xdr:spPr bwMode="auto">
        <a:xfrm>
          <a:off x="1726327" y="6769101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0]!COMBINAR" textlink="">
      <xdr:nvSpPr>
        <xdr:cNvPr id="168" name="Rectángulo 167">
          <a:extLst>
            <a:ext uri="{FF2B5EF4-FFF2-40B4-BE49-F238E27FC236}">
              <a16:creationId xmlns:a16="http://schemas.microsoft.com/office/drawing/2014/main" id="{00000000-0008-0000-0300-0000A8000000}"/>
            </a:ext>
          </a:extLst>
        </xdr:cNvPr>
        <xdr:cNvSpPr/>
      </xdr:nvSpPr>
      <xdr:spPr bwMode="auto">
        <a:xfrm>
          <a:off x="1726327" y="6883782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0]!COMBINAR" textlink="">
      <xdr:nvSpPr>
        <xdr:cNvPr id="169" name="Rectángulo 168">
          <a:extLst>
            <a:ext uri="{FF2B5EF4-FFF2-40B4-BE49-F238E27FC236}">
              <a16:creationId xmlns:a16="http://schemas.microsoft.com/office/drawing/2014/main" id="{00000000-0008-0000-0300-0000A9000000}"/>
            </a:ext>
          </a:extLst>
        </xdr:cNvPr>
        <xdr:cNvSpPr/>
      </xdr:nvSpPr>
      <xdr:spPr bwMode="auto">
        <a:xfrm>
          <a:off x="1726327" y="6983699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0]!COMBINAR" textlink="">
      <xdr:nvSpPr>
        <xdr:cNvPr id="170" name="Rectángulo 169">
          <a:extLst>
            <a:ext uri="{FF2B5EF4-FFF2-40B4-BE49-F238E27FC236}">
              <a16:creationId xmlns:a16="http://schemas.microsoft.com/office/drawing/2014/main" id="{00000000-0008-0000-0300-0000AA000000}"/>
            </a:ext>
          </a:extLst>
        </xdr:cNvPr>
        <xdr:cNvSpPr/>
      </xdr:nvSpPr>
      <xdr:spPr bwMode="auto">
        <a:xfrm>
          <a:off x="1726327" y="7091903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0]!COMBINAR" textlink="">
      <xdr:nvSpPr>
        <xdr:cNvPr id="171" name="Rectángulo 170">
          <a:extLst>
            <a:ext uri="{FF2B5EF4-FFF2-40B4-BE49-F238E27FC236}">
              <a16:creationId xmlns:a16="http://schemas.microsoft.com/office/drawing/2014/main" id="{00000000-0008-0000-0300-0000AB000000}"/>
            </a:ext>
          </a:extLst>
        </xdr:cNvPr>
        <xdr:cNvSpPr/>
      </xdr:nvSpPr>
      <xdr:spPr bwMode="auto">
        <a:xfrm>
          <a:off x="1726327" y="7226777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0]!COMBINAR" textlink="">
      <xdr:nvSpPr>
        <xdr:cNvPr id="172" name="Rectángulo 171">
          <a:extLst>
            <a:ext uri="{FF2B5EF4-FFF2-40B4-BE49-F238E27FC236}">
              <a16:creationId xmlns:a16="http://schemas.microsoft.com/office/drawing/2014/main" id="{00000000-0008-0000-0300-0000AC000000}"/>
            </a:ext>
          </a:extLst>
        </xdr:cNvPr>
        <xdr:cNvSpPr/>
      </xdr:nvSpPr>
      <xdr:spPr bwMode="auto">
        <a:xfrm>
          <a:off x="1726327" y="7336124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0]!COMBINAR" textlink="">
      <xdr:nvSpPr>
        <xdr:cNvPr id="173" name="Rectángulo 172">
          <a:extLst>
            <a:ext uri="{FF2B5EF4-FFF2-40B4-BE49-F238E27FC236}">
              <a16:creationId xmlns:a16="http://schemas.microsoft.com/office/drawing/2014/main" id="{00000000-0008-0000-0300-0000AD000000}"/>
            </a:ext>
          </a:extLst>
        </xdr:cNvPr>
        <xdr:cNvSpPr/>
      </xdr:nvSpPr>
      <xdr:spPr bwMode="auto">
        <a:xfrm>
          <a:off x="1726327" y="7439661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0]!COMBINAR" textlink="">
      <xdr:nvSpPr>
        <xdr:cNvPr id="174" name="Rectángulo 173">
          <a:extLst>
            <a:ext uri="{FF2B5EF4-FFF2-40B4-BE49-F238E27FC236}">
              <a16:creationId xmlns:a16="http://schemas.microsoft.com/office/drawing/2014/main" id="{00000000-0008-0000-0300-0000AE000000}"/>
            </a:ext>
          </a:extLst>
        </xdr:cNvPr>
        <xdr:cNvSpPr/>
      </xdr:nvSpPr>
      <xdr:spPr bwMode="auto">
        <a:xfrm>
          <a:off x="1726327" y="7550437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0]!COMBINAR" textlink="">
      <xdr:nvSpPr>
        <xdr:cNvPr id="175" name="Rectángulo 174">
          <a:extLst>
            <a:ext uri="{FF2B5EF4-FFF2-40B4-BE49-F238E27FC236}">
              <a16:creationId xmlns:a16="http://schemas.microsoft.com/office/drawing/2014/main" id="{00000000-0008-0000-0300-0000AF000000}"/>
            </a:ext>
          </a:extLst>
        </xdr:cNvPr>
        <xdr:cNvSpPr/>
      </xdr:nvSpPr>
      <xdr:spPr bwMode="auto">
        <a:xfrm>
          <a:off x="1726327" y="7641115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0]!COMBINAR" textlink="">
      <xdr:nvSpPr>
        <xdr:cNvPr id="176" name="Rectángulo 175">
          <a:extLst>
            <a:ext uri="{FF2B5EF4-FFF2-40B4-BE49-F238E27FC236}">
              <a16:creationId xmlns:a16="http://schemas.microsoft.com/office/drawing/2014/main" id="{00000000-0008-0000-0300-0000B0000000}"/>
            </a:ext>
          </a:extLst>
        </xdr:cNvPr>
        <xdr:cNvSpPr/>
      </xdr:nvSpPr>
      <xdr:spPr bwMode="auto">
        <a:xfrm>
          <a:off x="1726327" y="7774846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0]!COMBINAR" textlink="">
      <xdr:nvSpPr>
        <xdr:cNvPr id="177" name="Rectángulo 176">
          <a:extLst>
            <a:ext uri="{FF2B5EF4-FFF2-40B4-BE49-F238E27FC236}">
              <a16:creationId xmlns:a16="http://schemas.microsoft.com/office/drawing/2014/main" id="{00000000-0008-0000-0300-0000B1000000}"/>
            </a:ext>
          </a:extLst>
        </xdr:cNvPr>
        <xdr:cNvSpPr/>
      </xdr:nvSpPr>
      <xdr:spPr bwMode="auto">
        <a:xfrm>
          <a:off x="1726327" y="7876573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0]!COMBINAR" textlink="">
      <xdr:nvSpPr>
        <xdr:cNvPr id="178" name="Rectángulo 177">
          <a:extLst>
            <a:ext uri="{FF2B5EF4-FFF2-40B4-BE49-F238E27FC236}">
              <a16:creationId xmlns:a16="http://schemas.microsoft.com/office/drawing/2014/main" id="{00000000-0008-0000-0300-0000B2000000}"/>
            </a:ext>
          </a:extLst>
        </xdr:cNvPr>
        <xdr:cNvSpPr/>
      </xdr:nvSpPr>
      <xdr:spPr bwMode="auto">
        <a:xfrm>
          <a:off x="1726327" y="7996588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0]!COMBINAR" textlink="">
      <xdr:nvSpPr>
        <xdr:cNvPr id="179" name="Rectángulo 178">
          <a:extLst>
            <a:ext uri="{FF2B5EF4-FFF2-40B4-BE49-F238E27FC236}">
              <a16:creationId xmlns:a16="http://schemas.microsoft.com/office/drawing/2014/main" id="{00000000-0008-0000-0300-0000B3000000}"/>
            </a:ext>
          </a:extLst>
        </xdr:cNvPr>
        <xdr:cNvSpPr/>
      </xdr:nvSpPr>
      <xdr:spPr bwMode="auto">
        <a:xfrm>
          <a:off x="1726327" y="8090504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180" name="Rectángulo 179">
          <a:extLst>
            <a:ext uri="{FF2B5EF4-FFF2-40B4-BE49-F238E27FC236}">
              <a16:creationId xmlns:a16="http://schemas.microsoft.com/office/drawing/2014/main" id="{00000000-0008-0000-0300-0000B4000000}"/>
            </a:ext>
          </a:extLst>
        </xdr:cNvPr>
        <xdr:cNvSpPr/>
      </xdr:nvSpPr>
      <xdr:spPr bwMode="auto">
        <a:xfrm>
          <a:off x="1726327" y="8183468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0]!COMBINAR" textlink="">
      <xdr:nvSpPr>
        <xdr:cNvPr id="181" name="Rectángulo 180">
          <a:extLst>
            <a:ext uri="{FF2B5EF4-FFF2-40B4-BE49-F238E27FC236}">
              <a16:creationId xmlns:a16="http://schemas.microsoft.com/office/drawing/2014/main" id="{00000000-0008-0000-0300-0000B5000000}"/>
            </a:ext>
          </a:extLst>
        </xdr:cNvPr>
        <xdr:cNvSpPr/>
      </xdr:nvSpPr>
      <xdr:spPr bwMode="auto">
        <a:xfrm>
          <a:off x="1726327" y="8293577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0]!COMBINAR" textlink="">
      <xdr:nvSpPr>
        <xdr:cNvPr id="182" name="Rectángulo 181">
          <a:extLst>
            <a:ext uri="{FF2B5EF4-FFF2-40B4-BE49-F238E27FC236}">
              <a16:creationId xmlns:a16="http://schemas.microsoft.com/office/drawing/2014/main" id="{00000000-0008-0000-0300-0000B6000000}"/>
            </a:ext>
          </a:extLst>
        </xdr:cNvPr>
        <xdr:cNvSpPr/>
      </xdr:nvSpPr>
      <xdr:spPr bwMode="auto">
        <a:xfrm>
          <a:off x="1726327" y="8406830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0]!COMBINAR" textlink="">
      <xdr:nvSpPr>
        <xdr:cNvPr id="183" name="Rectángulo 182">
          <a:extLst>
            <a:ext uri="{FF2B5EF4-FFF2-40B4-BE49-F238E27FC236}">
              <a16:creationId xmlns:a16="http://schemas.microsoft.com/office/drawing/2014/main" id="{00000000-0008-0000-0300-0000B7000000}"/>
            </a:ext>
          </a:extLst>
        </xdr:cNvPr>
        <xdr:cNvSpPr/>
      </xdr:nvSpPr>
      <xdr:spPr bwMode="auto">
        <a:xfrm>
          <a:off x="1726327" y="4018186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0]!COMBINAR" textlink="">
      <xdr:nvSpPr>
        <xdr:cNvPr id="184" name="Rectángulo 183">
          <a:extLst>
            <a:ext uri="{FF2B5EF4-FFF2-40B4-BE49-F238E27FC236}">
              <a16:creationId xmlns:a16="http://schemas.microsoft.com/office/drawing/2014/main" id="{00000000-0008-0000-0300-0000B8000000}"/>
            </a:ext>
          </a:extLst>
        </xdr:cNvPr>
        <xdr:cNvSpPr/>
      </xdr:nvSpPr>
      <xdr:spPr bwMode="auto">
        <a:xfrm>
          <a:off x="1726327" y="4138677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0]!COMBINAR" textlink="">
      <xdr:nvSpPr>
        <xdr:cNvPr id="185" name="Rectángulo 184">
          <a:extLst>
            <a:ext uri="{FF2B5EF4-FFF2-40B4-BE49-F238E27FC236}">
              <a16:creationId xmlns:a16="http://schemas.microsoft.com/office/drawing/2014/main" id="{00000000-0008-0000-0300-0000B9000000}"/>
            </a:ext>
          </a:extLst>
        </xdr:cNvPr>
        <xdr:cNvSpPr/>
      </xdr:nvSpPr>
      <xdr:spPr bwMode="auto">
        <a:xfrm>
          <a:off x="1726327" y="4279838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186" name="Rectángulo 185">
          <a:extLst>
            <a:ext uri="{FF2B5EF4-FFF2-40B4-BE49-F238E27FC236}">
              <a16:creationId xmlns:a16="http://schemas.microsoft.com/office/drawing/2014/main" id="{00000000-0008-0000-0300-0000BA000000}"/>
            </a:ext>
          </a:extLst>
        </xdr:cNvPr>
        <xdr:cNvSpPr/>
      </xdr:nvSpPr>
      <xdr:spPr bwMode="auto">
        <a:xfrm>
          <a:off x="1726327" y="4398805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0]!COMBINAR" textlink="">
      <xdr:nvSpPr>
        <xdr:cNvPr id="187" name="Rectángulo 186">
          <a:extLst>
            <a:ext uri="{FF2B5EF4-FFF2-40B4-BE49-F238E27FC236}">
              <a16:creationId xmlns:a16="http://schemas.microsoft.com/office/drawing/2014/main" id="{00000000-0008-0000-0300-0000BB000000}"/>
            </a:ext>
          </a:extLst>
        </xdr:cNvPr>
        <xdr:cNvSpPr/>
      </xdr:nvSpPr>
      <xdr:spPr bwMode="auto">
        <a:xfrm>
          <a:off x="1726327" y="4496246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0]!COMBINAR" textlink="">
      <xdr:nvSpPr>
        <xdr:cNvPr id="188" name="Rectángulo 187">
          <a:extLst>
            <a:ext uri="{FF2B5EF4-FFF2-40B4-BE49-F238E27FC236}">
              <a16:creationId xmlns:a16="http://schemas.microsoft.com/office/drawing/2014/main" id="{00000000-0008-0000-0300-0000BC000000}"/>
            </a:ext>
          </a:extLst>
        </xdr:cNvPr>
        <xdr:cNvSpPr/>
      </xdr:nvSpPr>
      <xdr:spPr bwMode="auto">
        <a:xfrm>
          <a:off x="1726327" y="4599116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0]!COMBINAR" textlink="">
      <xdr:nvSpPr>
        <xdr:cNvPr id="189" name="Rectángulo 188">
          <a:extLst>
            <a:ext uri="{FF2B5EF4-FFF2-40B4-BE49-F238E27FC236}">
              <a16:creationId xmlns:a16="http://schemas.microsoft.com/office/drawing/2014/main" id="{00000000-0008-0000-0300-0000BD000000}"/>
            </a:ext>
          </a:extLst>
        </xdr:cNvPr>
        <xdr:cNvSpPr/>
      </xdr:nvSpPr>
      <xdr:spPr bwMode="auto">
        <a:xfrm>
          <a:off x="1726327" y="4721036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0]!COMBINAR" textlink="">
      <xdr:nvSpPr>
        <xdr:cNvPr id="190" name="Rectángulo 189">
          <a:extLst>
            <a:ext uri="{FF2B5EF4-FFF2-40B4-BE49-F238E27FC236}">
              <a16:creationId xmlns:a16="http://schemas.microsoft.com/office/drawing/2014/main" id="{00000000-0008-0000-0300-0000BE000000}"/>
            </a:ext>
          </a:extLst>
        </xdr:cNvPr>
        <xdr:cNvSpPr/>
      </xdr:nvSpPr>
      <xdr:spPr bwMode="auto">
        <a:xfrm>
          <a:off x="1726327" y="4838860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0]!COMBINAR" textlink="">
      <xdr:nvSpPr>
        <xdr:cNvPr id="191" name="Rectángulo 190">
          <a:extLst>
            <a:ext uri="{FF2B5EF4-FFF2-40B4-BE49-F238E27FC236}">
              <a16:creationId xmlns:a16="http://schemas.microsoft.com/office/drawing/2014/main" id="{00000000-0008-0000-0300-0000BF000000}"/>
            </a:ext>
          </a:extLst>
        </xdr:cNvPr>
        <xdr:cNvSpPr/>
      </xdr:nvSpPr>
      <xdr:spPr bwMode="auto">
        <a:xfrm>
          <a:off x="1726327" y="4946969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192" name="Rectángulo 191">
          <a:extLst>
            <a:ext uri="{FF2B5EF4-FFF2-40B4-BE49-F238E27FC236}">
              <a16:creationId xmlns:a16="http://schemas.microsoft.com/office/drawing/2014/main" id="{00000000-0008-0000-0300-0000C0000000}"/>
            </a:ext>
          </a:extLst>
        </xdr:cNvPr>
        <xdr:cNvSpPr/>
      </xdr:nvSpPr>
      <xdr:spPr bwMode="auto">
        <a:xfrm>
          <a:off x="1726327" y="5050029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0]!COMBINAR" textlink="">
      <xdr:nvSpPr>
        <xdr:cNvPr id="193" name="Rectángulo 192">
          <a:extLst>
            <a:ext uri="{FF2B5EF4-FFF2-40B4-BE49-F238E27FC236}">
              <a16:creationId xmlns:a16="http://schemas.microsoft.com/office/drawing/2014/main" id="{00000000-0008-0000-0300-0000C1000000}"/>
            </a:ext>
          </a:extLst>
        </xdr:cNvPr>
        <xdr:cNvSpPr/>
      </xdr:nvSpPr>
      <xdr:spPr bwMode="auto">
        <a:xfrm>
          <a:off x="1726327" y="5166806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0]!COMBINAR" textlink="">
      <xdr:nvSpPr>
        <xdr:cNvPr id="194" name="Rectángulo 193">
          <a:extLst>
            <a:ext uri="{FF2B5EF4-FFF2-40B4-BE49-F238E27FC236}">
              <a16:creationId xmlns:a16="http://schemas.microsoft.com/office/drawing/2014/main" id="{00000000-0008-0000-0300-0000C2000000}"/>
            </a:ext>
          </a:extLst>
        </xdr:cNvPr>
        <xdr:cNvSpPr/>
      </xdr:nvSpPr>
      <xdr:spPr bwMode="auto">
        <a:xfrm>
          <a:off x="1726327" y="5274629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0]!COMBINAR" textlink="">
      <xdr:nvSpPr>
        <xdr:cNvPr id="195" name="Rectángulo 194">
          <a:extLst>
            <a:ext uri="{FF2B5EF4-FFF2-40B4-BE49-F238E27FC236}">
              <a16:creationId xmlns:a16="http://schemas.microsoft.com/office/drawing/2014/main" id="{00000000-0008-0000-0300-0000C3000000}"/>
            </a:ext>
          </a:extLst>
        </xdr:cNvPr>
        <xdr:cNvSpPr/>
      </xdr:nvSpPr>
      <xdr:spPr bwMode="auto">
        <a:xfrm>
          <a:off x="1726327" y="5375975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0]!COMBINAR" textlink="">
      <xdr:nvSpPr>
        <xdr:cNvPr id="196" name="Rectángulo 195">
          <a:extLst>
            <a:ext uri="{FF2B5EF4-FFF2-40B4-BE49-F238E27FC236}">
              <a16:creationId xmlns:a16="http://schemas.microsoft.com/office/drawing/2014/main" id="{00000000-0008-0000-0300-0000C4000000}"/>
            </a:ext>
          </a:extLst>
        </xdr:cNvPr>
        <xdr:cNvSpPr/>
      </xdr:nvSpPr>
      <xdr:spPr bwMode="auto">
        <a:xfrm>
          <a:off x="1726327" y="5508086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0]!COMBINAR" textlink="">
      <xdr:nvSpPr>
        <xdr:cNvPr id="197" name="Rectángulo 196">
          <a:extLst>
            <a:ext uri="{FF2B5EF4-FFF2-40B4-BE49-F238E27FC236}">
              <a16:creationId xmlns:a16="http://schemas.microsoft.com/office/drawing/2014/main" id="{00000000-0008-0000-0300-0000C5000000}"/>
            </a:ext>
          </a:extLst>
        </xdr:cNvPr>
        <xdr:cNvSpPr/>
      </xdr:nvSpPr>
      <xdr:spPr bwMode="auto">
        <a:xfrm>
          <a:off x="1726327" y="5636102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0]!COMBINAR" textlink="">
      <xdr:nvSpPr>
        <xdr:cNvPr id="198" name="Rectángulo 197">
          <a:extLst>
            <a:ext uri="{FF2B5EF4-FFF2-40B4-BE49-F238E27FC236}">
              <a16:creationId xmlns:a16="http://schemas.microsoft.com/office/drawing/2014/main" id="{00000000-0008-0000-0300-0000C6000000}"/>
            </a:ext>
          </a:extLst>
        </xdr:cNvPr>
        <xdr:cNvSpPr/>
      </xdr:nvSpPr>
      <xdr:spPr bwMode="auto">
        <a:xfrm>
          <a:off x="1726327" y="5767547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0]!COMBINAR" textlink="">
      <xdr:nvSpPr>
        <xdr:cNvPr id="199" name="Rectángulo 198">
          <a:extLst>
            <a:ext uri="{FF2B5EF4-FFF2-40B4-BE49-F238E27FC236}">
              <a16:creationId xmlns:a16="http://schemas.microsoft.com/office/drawing/2014/main" id="{00000000-0008-0000-0300-0000C7000000}"/>
            </a:ext>
          </a:extLst>
        </xdr:cNvPr>
        <xdr:cNvSpPr/>
      </xdr:nvSpPr>
      <xdr:spPr bwMode="auto">
        <a:xfrm>
          <a:off x="1726327" y="5880323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0]!COMBINAR" textlink="">
      <xdr:nvSpPr>
        <xdr:cNvPr id="200" name="Rectángulo 199">
          <a:extLst>
            <a:ext uri="{FF2B5EF4-FFF2-40B4-BE49-F238E27FC236}">
              <a16:creationId xmlns:a16="http://schemas.microsoft.com/office/drawing/2014/main" id="{00000000-0008-0000-0300-0000C8000000}"/>
            </a:ext>
          </a:extLst>
        </xdr:cNvPr>
        <xdr:cNvSpPr/>
      </xdr:nvSpPr>
      <xdr:spPr bwMode="auto">
        <a:xfrm>
          <a:off x="1726327" y="5999481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0]!COMBINAR" textlink="">
      <xdr:nvSpPr>
        <xdr:cNvPr id="201" name="Rectángulo 200">
          <a:extLst>
            <a:ext uri="{FF2B5EF4-FFF2-40B4-BE49-F238E27FC236}">
              <a16:creationId xmlns:a16="http://schemas.microsoft.com/office/drawing/2014/main" id="{00000000-0008-0000-0300-0000C9000000}"/>
            </a:ext>
          </a:extLst>
        </xdr:cNvPr>
        <xdr:cNvSpPr/>
      </xdr:nvSpPr>
      <xdr:spPr bwMode="auto">
        <a:xfrm>
          <a:off x="1726327" y="6119115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0]!COMBINAR" textlink="">
      <xdr:nvSpPr>
        <xdr:cNvPr id="202" name="Rectángulo 201">
          <a:extLst>
            <a:ext uri="{FF2B5EF4-FFF2-40B4-BE49-F238E27FC236}">
              <a16:creationId xmlns:a16="http://schemas.microsoft.com/office/drawing/2014/main" id="{00000000-0008-0000-0300-0000CA000000}"/>
            </a:ext>
          </a:extLst>
        </xdr:cNvPr>
        <xdr:cNvSpPr/>
      </xdr:nvSpPr>
      <xdr:spPr bwMode="auto">
        <a:xfrm>
          <a:off x="1726327" y="6238940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0]!COMBINAR" textlink="">
      <xdr:nvSpPr>
        <xdr:cNvPr id="203" name="Rectángulo 202">
          <a:extLst>
            <a:ext uri="{FF2B5EF4-FFF2-40B4-BE49-F238E27FC236}">
              <a16:creationId xmlns:a16="http://schemas.microsoft.com/office/drawing/2014/main" id="{00000000-0008-0000-0300-0000CB000000}"/>
            </a:ext>
          </a:extLst>
        </xdr:cNvPr>
        <xdr:cNvSpPr/>
      </xdr:nvSpPr>
      <xdr:spPr bwMode="auto">
        <a:xfrm>
          <a:off x="1726327" y="6348096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0]!COMBINAR" textlink="">
      <xdr:nvSpPr>
        <xdr:cNvPr id="204" name="Rectángulo 203">
          <a:extLst>
            <a:ext uri="{FF2B5EF4-FFF2-40B4-BE49-F238E27FC236}">
              <a16:creationId xmlns:a16="http://schemas.microsoft.com/office/drawing/2014/main" id="{00000000-0008-0000-0300-0000CC000000}"/>
            </a:ext>
          </a:extLst>
        </xdr:cNvPr>
        <xdr:cNvSpPr/>
      </xdr:nvSpPr>
      <xdr:spPr bwMode="auto">
        <a:xfrm>
          <a:off x="1726327" y="6440203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0]!COMBINAR" textlink="">
      <xdr:nvSpPr>
        <xdr:cNvPr id="205" name="Rectángulo 204">
          <a:extLst>
            <a:ext uri="{FF2B5EF4-FFF2-40B4-BE49-F238E27FC236}">
              <a16:creationId xmlns:a16="http://schemas.microsoft.com/office/drawing/2014/main" id="{00000000-0008-0000-0300-0000CD000000}"/>
            </a:ext>
          </a:extLst>
        </xdr:cNvPr>
        <xdr:cNvSpPr/>
      </xdr:nvSpPr>
      <xdr:spPr bwMode="auto">
        <a:xfrm>
          <a:off x="1726327" y="6548978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0]!COMBINAR" textlink="">
      <xdr:nvSpPr>
        <xdr:cNvPr id="206" name="Rectángulo 205">
          <a:extLst>
            <a:ext uri="{FF2B5EF4-FFF2-40B4-BE49-F238E27FC236}">
              <a16:creationId xmlns:a16="http://schemas.microsoft.com/office/drawing/2014/main" id="{00000000-0008-0000-0300-0000CE000000}"/>
            </a:ext>
          </a:extLst>
        </xdr:cNvPr>
        <xdr:cNvSpPr/>
      </xdr:nvSpPr>
      <xdr:spPr bwMode="auto">
        <a:xfrm>
          <a:off x="1726327" y="6655468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0]!COMBINAR" textlink="">
      <xdr:nvSpPr>
        <xdr:cNvPr id="207" name="Rectángulo 206">
          <a:extLst>
            <a:ext uri="{FF2B5EF4-FFF2-40B4-BE49-F238E27FC236}">
              <a16:creationId xmlns:a16="http://schemas.microsoft.com/office/drawing/2014/main" id="{00000000-0008-0000-0300-0000CF000000}"/>
            </a:ext>
          </a:extLst>
        </xdr:cNvPr>
        <xdr:cNvSpPr/>
      </xdr:nvSpPr>
      <xdr:spPr bwMode="auto">
        <a:xfrm>
          <a:off x="1726327" y="6769101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0]!COMBINAR" textlink="">
      <xdr:nvSpPr>
        <xdr:cNvPr id="208" name="Rectángulo 207">
          <a:extLst>
            <a:ext uri="{FF2B5EF4-FFF2-40B4-BE49-F238E27FC236}">
              <a16:creationId xmlns:a16="http://schemas.microsoft.com/office/drawing/2014/main" id="{00000000-0008-0000-0300-0000D0000000}"/>
            </a:ext>
          </a:extLst>
        </xdr:cNvPr>
        <xdr:cNvSpPr/>
      </xdr:nvSpPr>
      <xdr:spPr bwMode="auto">
        <a:xfrm>
          <a:off x="1726327" y="6883782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0]!COMBINAR" textlink="">
      <xdr:nvSpPr>
        <xdr:cNvPr id="209" name="Rectángulo 208">
          <a:extLst>
            <a:ext uri="{FF2B5EF4-FFF2-40B4-BE49-F238E27FC236}">
              <a16:creationId xmlns:a16="http://schemas.microsoft.com/office/drawing/2014/main" id="{00000000-0008-0000-0300-0000D1000000}"/>
            </a:ext>
          </a:extLst>
        </xdr:cNvPr>
        <xdr:cNvSpPr/>
      </xdr:nvSpPr>
      <xdr:spPr bwMode="auto">
        <a:xfrm>
          <a:off x="1726327" y="6983699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0]!COMBINAR" textlink="">
      <xdr:nvSpPr>
        <xdr:cNvPr id="210" name="Rectángulo 209">
          <a:extLst>
            <a:ext uri="{FF2B5EF4-FFF2-40B4-BE49-F238E27FC236}">
              <a16:creationId xmlns:a16="http://schemas.microsoft.com/office/drawing/2014/main" id="{00000000-0008-0000-0300-0000D2000000}"/>
            </a:ext>
          </a:extLst>
        </xdr:cNvPr>
        <xdr:cNvSpPr/>
      </xdr:nvSpPr>
      <xdr:spPr bwMode="auto">
        <a:xfrm>
          <a:off x="1726327" y="7091903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0]!COMBINAR" textlink="">
      <xdr:nvSpPr>
        <xdr:cNvPr id="211" name="Rectángulo 210">
          <a:extLst>
            <a:ext uri="{FF2B5EF4-FFF2-40B4-BE49-F238E27FC236}">
              <a16:creationId xmlns:a16="http://schemas.microsoft.com/office/drawing/2014/main" id="{00000000-0008-0000-0300-0000D3000000}"/>
            </a:ext>
          </a:extLst>
        </xdr:cNvPr>
        <xdr:cNvSpPr/>
      </xdr:nvSpPr>
      <xdr:spPr bwMode="auto">
        <a:xfrm>
          <a:off x="1726327" y="7226777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0]!COMBINAR" textlink="">
      <xdr:nvSpPr>
        <xdr:cNvPr id="212" name="Rectángulo 211">
          <a:extLst>
            <a:ext uri="{FF2B5EF4-FFF2-40B4-BE49-F238E27FC236}">
              <a16:creationId xmlns:a16="http://schemas.microsoft.com/office/drawing/2014/main" id="{00000000-0008-0000-0300-0000D4000000}"/>
            </a:ext>
          </a:extLst>
        </xdr:cNvPr>
        <xdr:cNvSpPr/>
      </xdr:nvSpPr>
      <xdr:spPr bwMode="auto">
        <a:xfrm>
          <a:off x="1726327" y="7336124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0]!COMBINAR" textlink="">
      <xdr:nvSpPr>
        <xdr:cNvPr id="213" name="Rectángulo 212">
          <a:extLst>
            <a:ext uri="{FF2B5EF4-FFF2-40B4-BE49-F238E27FC236}">
              <a16:creationId xmlns:a16="http://schemas.microsoft.com/office/drawing/2014/main" id="{00000000-0008-0000-0300-0000D5000000}"/>
            </a:ext>
          </a:extLst>
        </xdr:cNvPr>
        <xdr:cNvSpPr/>
      </xdr:nvSpPr>
      <xdr:spPr bwMode="auto">
        <a:xfrm>
          <a:off x="1726327" y="74396615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0]!COMBINAR" textlink="">
      <xdr:nvSpPr>
        <xdr:cNvPr id="214" name="Rectángulo 213">
          <a:extLst>
            <a:ext uri="{FF2B5EF4-FFF2-40B4-BE49-F238E27FC236}">
              <a16:creationId xmlns:a16="http://schemas.microsoft.com/office/drawing/2014/main" id="{00000000-0008-0000-0300-0000D6000000}"/>
            </a:ext>
          </a:extLst>
        </xdr:cNvPr>
        <xdr:cNvSpPr/>
      </xdr:nvSpPr>
      <xdr:spPr bwMode="auto">
        <a:xfrm>
          <a:off x="1726327" y="7550437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0]!COMBINAR" textlink="">
      <xdr:nvSpPr>
        <xdr:cNvPr id="215" name="Rectángulo 214">
          <a:extLst>
            <a:ext uri="{FF2B5EF4-FFF2-40B4-BE49-F238E27FC236}">
              <a16:creationId xmlns:a16="http://schemas.microsoft.com/office/drawing/2014/main" id="{00000000-0008-0000-0300-0000D7000000}"/>
            </a:ext>
          </a:extLst>
        </xdr:cNvPr>
        <xdr:cNvSpPr/>
      </xdr:nvSpPr>
      <xdr:spPr bwMode="auto">
        <a:xfrm>
          <a:off x="1726327" y="7641115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0]!COMBINAR" textlink="">
      <xdr:nvSpPr>
        <xdr:cNvPr id="216" name="Rectángulo 215">
          <a:extLst>
            <a:ext uri="{FF2B5EF4-FFF2-40B4-BE49-F238E27FC236}">
              <a16:creationId xmlns:a16="http://schemas.microsoft.com/office/drawing/2014/main" id="{00000000-0008-0000-0300-0000D8000000}"/>
            </a:ext>
          </a:extLst>
        </xdr:cNvPr>
        <xdr:cNvSpPr/>
      </xdr:nvSpPr>
      <xdr:spPr bwMode="auto">
        <a:xfrm>
          <a:off x="1726327" y="7774846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0]!COMBINAR" textlink="">
      <xdr:nvSpPr>
        <xdr:cNvPr id="217" name="Rectángulo 216">
          <a:extLst>
            <a:ext uri="{FF2B5EF4-FFF2-40B4-BE49-F238E27FC236}">
              <a16:creationId xmlns:a16="http://schemas.microsoft.com/office/drawing/2014/main" id="{00000000-0008-0000-0300-0000D9000000}"/>
            </a:ext>
          </a:extLst>
        </xdr:cNvPr>
        <xdr:cNvSpPr/>
      </xdr:nvSpPr>
      <xdr:spPr bwMode="auto">
        <a:xfrm>
          <a:off x="1726327" y="7876573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0]!COMBINAR" textlink="">
      <xdr:nvSpPr>
        <xdr:cNvPr id="218" name="Rectángulo 217">
          <a:extLst>
            <a:ext uri="{FF2B5EF4-FFF2-40B4-BE49-F238E27FC236}">
              <a16:creationId xmlns:a16="http://schemas.microsoft.com/office/drawing/2014/main" id="{00000000-0008-0000-0300-0000DA000000}"/>
            </a:ext>
          </a:extLst>
        </xdr:cNvPr>
        <xdr:cNvSpPr/>
      </xdr:nvSpPr>
      <xdr:spPr bwMode="auto">
        <a:xfrm>
          <a:off x="1726327" y="79965883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0]!COMBINAR" textlink="">
      <xdr:nvSpPr>
        <xdr:cNvPr id="219" name="Rectángulo 218">
          <a:extLst>
            <a:ext uri="{FF2B5EF4-FFF2-40B4-BE49-F238E27FC236}">
              <a16:creationId xmlns:a16="http://schemas.microsoft.com/office/drawing/2014/main" id="{00000000-0008-0000-0300-0000DB000000}"/>
            </a:ext>
          </a:extLst>
        </xdr:cNvPr>
        <xdr:cNvSpPr/>
      </xdr:nvSpPr>
      <xdr:spPr bwMode="auto">
        <a:xfrm>
          <a:off x="1726327" y="8090504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0]!COMBINAR" textlink="">
      <xdr:nvSpPr>
        <xdr:cNvPr id="220" name="Rectángulo 219">
          <a:extLst>
            <a:ext uri="{FF2B5EF4-FFF2-40B4-BE49-F238E27FC236}">
              <a16:creationId xmlns:a16="http://schemas.microsoft.com/office/drawing/2014/main" id="{00000000-0008-0000-0300-0000DC000000}"/>
            </a:ext>
          </a:extLst>
        </xdr:cNvPr>
        <xdr:cNvSpPr/>
      </xdr:nvSpPr>
      <xdr:spPr bwMode="auto">
        <a:xfrm>
          <a:off x="1726327" y="8183468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0]!COMBINAR" textlink="">
      <xdr:nvSpPr>
        <xdr:cNvPr id="221" name="Rectángulo 220">
          <a:extLst>
            <a:ext uri="{FF2B5EF4-FFF2-40B4-BE49-F238E27FC236}">
              <a16:creationId xmlns:a16="http://schemas.microsoft.com/office/drawing/2014/main" id="{00000000-0008-0000-0300-0000DD000000}"/>
            </a:ext>
          </a:extLst>
        </xdr:cNvPr>
        <xdr:cNvSpPr/>
      </xdr:nvSpPr>
      <xdr:spPr bwMode="auto">
        <a:xfrm>
          <a:off x="1726327" y="829357783"/>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0]!COMBINAR" textlink="">
      <xdr:nvSpPr>
        <xdr:cNvPr id="222" name="Rectángulo 221">
          <a:extLst>
            <a:ext uri="{FF2B5EF4-FFF2-40B4-BE49-F238E27FC236}">
              <a16:creationId xmlns:a16="http://schemas.microsoft.com/office/drawing/2014/main" id="{00000000-0008-0000-0300-0000DE000000}"/>
            </a:ext>
          </a:extLst>
        </xdr:cNvPr>
        <xdr:cNvSpPr/>
      </xdr:nvSpPr>
      <xdr:spPr bwMode="auto">
        <a:xfrm>
          <a:off x="1726327" y="840683008"/>
          <a:ext cx="1616190" cy="275505"/>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52"/>
  <sheetViews>
    <sheetView showGridLines="0" tabSelected="1" zoomScale="80" zoomScaleNormal="80" zoomScaleSheetLayoutView="80" workbookViewId="0"/>
  </sheetViews>
  <sheetFormatPr baseColWidth="10" defaultColWidth="0" defaultRowHeight="14.4" zeroHeight="1"/>
  <cols>
    <col min="1" max="1" width="1.88671875" customWidth="1"/>
    <col min="2" max="2" width="8" customWidth="1"/>
    <col min="3" max="3" width="3.6640625" customWidth="1"/>
    <col min="4" max="8" width="6.6640625" customWidth="1"/>
    <col min="9" max="9" width="19.109375" customWidth="1"/>
    <col min="10" max="12" width="16.6640625" customWidth="1"/>
    <col min="13" max="13" width="16.33203125" customWidth="1"/>
    <col min="14" max="17" width="14.6640625" customWidth="1"/>
    <col min="18" max="19" width="11.44140625" customWidth="1"/>
    <col min="20" max="21" width="0" hidden="1" customWidth="1"/>
    <col min="22" max="16384" width="11.44140625" hidden="1"/>
  </cols>
  <sheetData>
    <row r="1" spans="2:15" s="2" customFormat="1" ht="26.25" customHeight="1">
      <c r="B1" s="638" t="s">
        <v>0</v>
      </c>
      <c r="C1" s="638"/>
      <c r="D1" s="638"/>
      <c r="E1" s="638"/>
      <c r="F1" s="638"/>
      <c r="G1" s="638"/>
      <c r="H1" s="638"/>
      <c r="I1" s="638"/>
      <c r="J1" s="638"/>
      <c r="K1" s="638"/>
      <c r="L1" s="638"/>
      <c r="M1" s="638"/>
    </row>
    <row r="2" spans="2:15" s="2" customFormat="1" ht="39.75" customHeight="1">
      <c r="B2" s="638" t="s">
        <v>1</v>
      </c>
      <c r="C2" s="638"/>
      <c r="D2" s="638"/>
      <c r="E2" s="638"/>
      <c r="F2" s="638"/>
      <c r="G2" s="638"/>
      <c r="H2" s="638"/>
      <c r="I2" s="638"/>
      <c r="J2" s="638"/>
      <c r="K2" s="638"/>
      <c r="L2" s="638"/>
      <c r="M2" s="638"/>
    </row>
    <row r="3" spans="2:15" s="2" customFormat="1" ht="18" customHeight="1">
      <c r="B3" s="637" t="s">
        <v>2</v>
      </c>
      <c r="C3" s="637"/>
      <c r="D3" s="637"/>
      <c r="E3" s="637"/>
      <c r="F3" s="637"/>
      <c r="G3" s="637"/>
      <c r="H3" s="637"/>
      <c r="I3" s="637"/>
      <c r="J3" s="637"/>
      <c r="K3" s="637"/>
      <c r="L3" s="637"/>
      <c r="M3" s="637"/>
    </row>
    <row r="4" spans="2:15" s="4" customFormat="1" ht="18" customHeight="1">
      <c r="B4" s="639" t="s">
        <v>3</v>
      </c>
      <c r="C4" s="639"/>
      <c r="D4" s="639"/>
      <c r="E4" s="639"/>
      <c r="F4" s="639"/>
      <c r="G4" s="639"/>
      <c r="H4" s="639"/>
      <c r="I4" s="639"/>
      <c r="J4" s="639"/>
      <c r="K4" s="639"/>
      <c r="L4" s="639"/>
      <c r="M4" s="639"/>
    </row>
    <row r="5" spans="2:15" s="2" customFormat="1" ht="10.5" customHeight="1">
      <c r="B5" s="3"/>
      <c r="C5" s="3"/>
      <c r="D5" s="3"/>
      <c r="E5" s="3"/>
      <c r="F5" s="3"/>
      <c r="G5" s="3"/>
      <c r="H5" s="3"/>
      <c r="I5" s="3"/>
      <c r="J5" s="3"/>
      <c r="K5" s="3"/>
      <c r="L5" s="3"/>
      <c r="M5" s="1"/>
    </row>
    <row r="6" spans="2:15" s="2" customFormat="1" ht="14.25" customHeight="1">
      <c r="B6" s="637" t="s">
        <v>4</v>
      </c>
      <c r="C6" s="637"/>
      <c r="D6" s="637"/>
      <c r="E6" s="637"/>
      <c r="F6" s="637"/>
      <c r="G6" s="637"/>
      <c r="H6" s="637"/>
      <c r="I6" s="637"/>
      <c r="J6" s="637"/>
      <c r="K6" s="637"/>
      <c r="L6" s="637"/>
      <c r="M6" s="637"/>
    </row>
    <row r="7" spans="2:15" s="2" customFormat="1" ht="11.25" customHeight="1">
      <c r="B7" s="637" t="s">
        <v>5</v>
      </c>
      <c r="C7" s="637"/>
      <c r="D7" s="637"/>
      <c r="E7" s="637"/>
      <c r="F7" s="637"/>
      <c r="G7" s="637"/>
      <c r="H7" s="637"/>
      <c r="I7" s="637"/>
      <c r="J7" s="637"/>
      <c r="K7" s="637"/>
      <c r="L7" s="637"/>
      <c r="M7" s="637"/>
    </row>
    <row r="8" spans="2:15" s="2" customFormat="1" ht="12.75" customHeight="1">
      <c r="B8" s="3"/>
      <c r="C8" s="3"/>
      <c r="D8" s="3"/>
      <c r="E8" s="3"/>
      <c r="F8" s="3"/>
      <c r="G8" s="3"/>
      <c r="H8" s="3"/>
      <c r="I8" s="3"/>
      <c r="J8" s="3"/>
      <c r="K8" s="3"/>
      <c r="L8" s="3"/>
      <c r="M8" s="1"/>
    </row>
    <row r="9" spans="2:15" s="2" customFormat="1" ht="99.75" customHeight="1" thickBot="1">
      <c r="B9" s="637" t="s">
        <v>1402</v>
      </c>
      <c r="C9" s="637"/>
      <c r="D9" s="637"/>
      <c r="E9" s="637"/>
      <c r="F9" s="637"/>
      <c r="G9" s="637"/>
      <c r="H9" s="637"/>
      <c r="I9" s="637"/>
      <c r="J9" s="637"/>
      <c r="K9" s="637"/>
      <c r="L9" s="637"/>
      <c r="M9" s="342"/>
    </row>
    <row r="10" spans="2:15" s="2" customFormat="1" ht="13.8" hidden="1" thickBot="1">
      <c r="B10" s="3"/>
      <c r="C10" s="3"/>
      <c r="D10" s="3"/>
      <c r="E10" s="3"/>
      <c r="F10" s="3"/>
      <c r="G10" s="3"/>
      <c r="H10" s="3"/>
      <c r="I10" s="3"/>
      <c r="J10" s="3"/>
      <c r="K10" s="3"/>
      <c r="L10" s="3"/>
      <c r="M10" s="1"/>
    </row>
    <row r="11" spans="2:15" s="2" customFormat="1" ht="21.6" hidden="1" thickBot="1">
      <c r="B11" s="627" t="s">
        <v>6</v>
      </c>
      <c r="C11" s="627"/>
      <c r="D11" s="627"/>
      <c r="E11" s="627"/>
      <c r="F11" s="627"/>
      <c r="G11" s="627"/>
      <c r="H11" s="627"/>
      <c r="I11" s="627"/>
      <c r="J11" s="627"/>
      <c r="K11" s="627"/>
      <c r="L11" s="627"/>
      <c r="M11" s="627"/>
    </row>
    <row r="12" spans="2:15" ht="15.75" hidden="1" customHeight="1" thickBot="1"/>
    <row r="13" spans="2:15" s="21" customFormat="1" ht="36.75" customHeight="1">
      <c r="B13" s="644" t="s">
        <v>7</v>
      </c>
      <c r="C13" s="630" t="s">
        <v>8</v>
      </c>
      <c r="D13" s="631"/>
      <c r="E13" s="631"/>
      <c r="F13" s="631"/>
      <c r="G13" s="631"/>
      <c r="H13" s="632"/>
      <c r="I13" s="650" t="s">
        <v>9</v>
      </c>
      <c r="J13" s="650"/>
      <c r="K13" s="636"/>
      <c r="L13" s="286"/>
      <c r="M13" s="628" t="s">
        <v>10</v>
      </c>
      <c r="N13" s="640" t="s">
        <v>1401</v>
      </c>
      <c r="O13" s="640" t="s">
        <v>11</v>
      </c>
    </row>
    <row r="14" spans="2:15" s="21" customFormat="1" ht="40.5" customHeight="1" thickBot="1">
      <c r="B14" s="645"/>
      <c r="C14" s="633"/>
      <c r="D14" s="634"/>
      <c r="E14" s="634"/>
      <c r="F14" s="634"/>
      <c r="G14" s="634"/>
      <c r="H14" s="635"/>
      <c r="I14" s="475" t="s">
        <v>12</v>
      </c>
      <c r="J14" s="475" t="s">
        <v>13</v>
      </c>
      <c r="K14" s="636"/>
      <c r="L14" s="286"/>
      <c r="M14" s="629"/>
      <c r="N14" s="641"/>
      <c r="O14" s="641"/>
    </row>
    <row r="15" spans="2:15" s="5" customFormat="1" ht="2.25" customHeight="1">
      <c r="B15" s="16"/>
      <c r="C15" s="14"/>
      <c r="D15" s="14"/>
      <c r="E15" s="14"/>
      <c r="F15" s="14"/>
      <c r="G15" s="14"/>
      <c r="H15" s="14"/>
      <c r="I15" s="473"/>
      <c r="J15" s="474"/>
      <c r="K15" s="287"/>
      <c r="L15" s="287"/>
      <c r="M15" s="157"/>
      <c r="N15" s="157"/>
      <c r="O15" s="157"/>
    </row>
    <row r="16" spans="2:15" s="21" customFormat="1" ht="120" customHeight="1" thickBot="1">
      <c r="B16" s="470">
        <v>1</v>
      </c>
      <c r="C16" s="651" t="s">
        <v>14</v>
      </c>
      <c r="D16" s="652"/>
      <c r="E16" s="652"/>
      <c r="F16" s="652"/>
      <c r="G16" s="652"/>
      <c r="H16" s="653"/>
      <c r="I16" s="472">
        <v>12400000000</v>
      </c>
      <c r="J16" s="471">
        <v>7082.0518531844964</v>
      </c>
      <c r="K16" s="370"/>
      <c r="L16" s="333"/>
      <c r="M16" s="476">
        <v>80</v>
      </c>
      <c r="N16" s="478">
        <v>3667.06</v>
      </c>
      <c r="O16" s="477">
        <v>5.999999999994543</v>
      </c>
    </row>
    <row r="17" spans="1:15" s="2" customFormat="1" ht="15.75" customHeight="1" thickBot="1">
      <c r="B17" s="285"/>
      <c r="C17" s="689"/>
      <c r="D17" s="689"/>
      <c r="E17" s="689"/>
      <c r="F17" s="666"/>
      <c r="G17" s="666"/>
      <c r="H17" s="666"/>
      <c r="I17" s="666"/>
      <c r="J17" s="466">
        <v>1750905</v>
      </c>
      <c r="K17"/>
      <c r="L17"/>
      <c r="M17" s="405" t="s">
        <v>15</v>
      </c>
      <c r="N17" s="665">
        <v>46168</v>
      </c>
      <c r="O17" s="665"/>
    </row>
    <row r="18" spans="1:15" s="2" customFormat="1" ht="33.75" customHeight="1">
      <c r="B18"/>
      <c r="C18"/>
      <c r="D18"/>
      <c r="E18"/>
      <c r="F18"/>
      <c r="G18"/>
      <c r="H18"/>
      <c r="I18"/>
      <c r="J18"/>
      <c r="K18"/>
      <c r="L18"/>
    </row>
    <row r="19" spans="1:15" s="230" customFormat="1" ht="27.75" customHeight="1" thickBot="1">
      <c r="B19" s="642" t="s">
        <v>16</v>
      </c>
      <c r="C19" s="642"/>
      <c r="D19" s="642"/>
      <c r="E19" s="642"/>
      <c r="F19" s="642"/>
      <c r="G19" s="642"/>
      <c r="H19" s="642"/>
      <c r="I19" s="642"/>
      <c r="J19" s="642"/>
      <c r="K19" s="642"/>
      <c r="L19" s="642"/>
      <c r="M19" s="643"/>
    </row>
    <row r="20" spans="1:15" s="2" customFormat="1" ht="15.6" customHeight="1" thickTop="1" thickBot="1">
      <c r="B20" s="662" t="s">
        <v>17</v>
      </c>
      <c r="C20" s="663"/>
      <c r="D20" s="663"/>
      <c r="E20" s="663"/>
      <c r="F20" s="663"/>
      <c r="G20" s="663"/>
      <c r="H20" s="663"/>
      <c r="I20" s="663"/>
      <c r="J20" s="663"/>
      <c r="K20" s="664"/>
      <c r="L20" s="491">
        <v>27395</v>
      </c>
      <c r="M20" s="121"/>
    </row>
    <row r="21" spans="1:15" s="2" customFormat="1" ht="15.6" customHeight="1" thickTop="1" thickBot="1">
      <c r="B21" s="662" t="s">
        <v>18</v>
      </c>
      <c r="C21" s="663"/>
      <c r="D21" s="663"/>
      <c r="E21" s="663"/>
      <c r="F21" s="663"/>
      <c r="G21" s="663"/>
      <c r="H21" s="663"/>
      <c r="I21" s="663"/>
      <c r="J21" s="663"/>
      <c r="K21" s="664"/>
      <c r="L21" s="492">
        <v>46070</v>
      </c>
    </row>
    <row r="22" spans="1:15" s="2" customFormat="1" ht="15.6" customHeight="1" thickTop="1" thickBot="1">
      <c r="B22" s="667"/>
      <c r="C22" s="667"/>
      <c r="D22" s="667"/>
      <c r="E22" s="667"/>
      <c r="F22" s="667"/>
      <c r="G22" s="667"/>
      <c r="H22" s="667"/>
      <c r="I22" s="667"/>
      <c r="J22" s="667"/>
      <c r="K22" s="667"/>
      <c r="L22" s="15"/>
    </row>
    <row r="23" spans="1:15" s="2" customFormat="1" ht="17.25" customHeight="1" thickBot="1">
      <c r="B23" s="654">
        <v>1</v>
      </c>
      <c r="C23" s="655"/>
      <c r="D23" s="655"/>
      <c r="E23" s="655"/>
      <c r="F23" s="655"/>
      <c r="G23" s="656"/>
      <c r="H23" s="668" t="s">
        <v>19</v>
      </c>
      <c r="I23" s="669"/>
      <c r="J23" s="669"/>
      <c r="K23" s="669"/>
      <c r="L23" s="479"/>
    </row>
    <row r="24" spans="1:15" ht="15.75" customHeight="1" thickBot="1"/>
    <row r="25" spans="1:15" s="2" customFormat="1" ht="117" customHeight="1" thickBot="1">
      <c r="B25" s="657" t="s">
        <v>20</v>
      </c>
      <c r="C25" s="658"/>
      <c r="D25" s="658"/>
      <c r="E25" s="658"/>
      <c r="F25" s="658"/>
      <c r="G25" s="647"/>
      <c r="H25" s="646" t="s">
        <v>21</v>
      </c>
      <c r="I25" s="647"/>
      <c r="J25" s="480" t="s">
        <v>22</v>
      </c>
      <c r="K25" s="481" t="s">
        <v>23</v>
      </c>
      <c r="L25" s="482" t="s">
        <v>24</v>
      </c>
    </row>
    <row r="26" spans="1:15" s="2" customFormat="1" ht="70.5" customHeight="1" thickBot="1">
      <c r="B26" s="659">
        <v>1</v>
      </c>
      <c r="C26" s="660"/>
      <c r="D26" s="660"/>
      <c r="E26" s="660"/>
      <c r="F26" s="660"/>
      <c r="G26" s="661"/>
      <c r="H26" s="648" t="s">
        <v>14</v>
      </c>
      <c r="I26" s="649"/>
      <c r="J26" s="484">
        <v>67.5</v>
      </c>
      <c r="K26" s="484">
        <v>1</v>
      </c>
      <c r="L26" s="485">
        <v>7</v>
      </c>
      <c r="M26" s="82"/>
    </row>
    <row r="27" spans="1:15" s="2" customFormat="1" ht="15" customHeight="1" thickBot="1">
      <c r="B27"/>
      <c r="C27"/>
      <c r="D27"/>
      <c r="E27"/>
      <c r="F27"/>
      <c r="G27"/>
      <c r="H27"/>
      <c r="I27"/>
      <c r="K27"/>
      <c r="L27"/>
      <c r="M27"/>
    </row>
    <row r="28" spans="1:15" s="2" customFormat="1" ht="20.25" customHeight="1" thickBot="1">
      <c r="B28" s="654">
        <v>2</v>
      </c>
      <c r="C28" s="655"/>
      <c r="D28" s="655"/>
      <c r="E28" s="655"/>
      <c r="F28" s="655"/>
      <c r="G28" s="656"/>
      <c r="H28" s="668" t="s">
        <v>25</v>
      </c>
      <c r="I28" s="669"/>
      <c r="J28" s="669"/>
      <c r="K28" s="669"/>
      <c r="L28" s="688"/>
    </row>
    <row r="29" spans="1:15" s="2" customFormat="1" ht="24.75" customHeight="1" thickBot="1">
      <c r="B29"/>
      <c r="C29"/>
      <c r="D29"/>
      <c r="E29"/>
      <c r="F29"/>
      <c r="G29"/>
      <c r="I29"/>
      <c r="J29"/>
      <c r="K29"/>
      <c r="L29"/>
    </row>
    <row r="30" spans="1:15" s="2" customFormat="1" ht="15" customHeight="1" thickBot="1">
      <c r="B30" s="670" t="s">
        <v>26</v>
      </c>
      <c r="C30" s="671"/>
      <c r="D30" s="671"/>
      <c r="E30" s="671"/>
      <c r="F30" s="671"/>
      <c r="G30" s="672"/>
      <c r="H30" s="679" t="s">
        <v>25</v>
      </c>
      <c r="I30" s="680"/>
      <c r="J30" s="680"/>
      <c r="K30" s="681"/>
      <c r="L30" s="483" t="s">
        <v>27</v>
      </c>
    </row>
    <row r="31" spans="1:15" s="2" customFormat="1" ht="15" customHeight="1" thickBot="1">
      <c r="B31" s="673">
        <v>1</v>
      </c>
      <c r="C31" s="674"/>
      <c r="D31" s="674"/>
      <c r="E31" s="674"/>
      <c r="F31" s="674"/>
      <c r="G31" s="675"/>
      <c r="H31" s="682" t="s">
        <v>28</v>
      </c>
      <c r="I31" s="683"/>
      <c r="J31" s="683"/>
      <c r="K31" s="684"/>
      <c r="L31" s="486" t="s">
        <v>29</v>
      </c>
    </row>
    <row r="32" spans="1:15" s="2" customFormat="1" ht="15" customHeight="1" thickBot="1">
      <c r="A32" s="488"/>
      <c r="B32" s="676">
        <v>2</v>
      </c>
      <c r="C32" s="677"/>
      <c r="D32" s="677"/>
      <c r="E32" s="677"/>
      <c r="F32" s="677"/>
      <c r="G32" s="678"/>
      <c r="H32" s="685" t="s">
        <v>30</v>
      </c>
      <c r="I32" s="686"/>
      <c r="J32" s="686"/>
      <c r="K32" s="687"/>
      <c r="L32" s="489" t="s">
        <v>31</v>
      </c>
    </row>
    <row r="33" spans="2:13" s="2" customFormat="1" ht="15" customHeight="1" thickBot="1">
      <c r="B33" s="693">
        <v>3</v>
      </c>
      <c r="C33" s="694"/>
      <c r="D33" s="694"/>
      <c r="E33" s="694"/>
      <c r="F33" s="694"/>
      <c r="G33" s="695"/>
      <c r="H33" s="696" t="s">
        <v>32</v>
      </c>
      <c r="I33" s="697"/>
      <c r="J33" s="697"/>
      <c r="K33" s="698"/>
      <c r="L33" s="486" t="s">
        <v>33</v>
      </c>
    </row>
    <row r="34" spans="2:13" s="2" customFormat="1" ht="15" customHeight="1" thickBot="1">
      <c r="B34" s="676">
        <v>4</v>
      </c>
      <c r="C34" s="677"/>
      <c r="D34" s="677"/>
      <c r="E34" s="677"/>
      <c r="F34" s="677"/>
      <c r="G34" s="678"/>
      <c r="H34" s="699" t="s">
        <v>1220</v>
      </c>
      <c r="I34" s="700"/>
      <c r="J34" s="700"/>
      <c r="K34" s="701"/>
      <c r="L34" s="490" t="s">
        <v>33</v>
      </c>
    </row>
    <row r="35" spans="2:13" s="2" customFormat="1" ht="15" customHeight="1" thickBot="1">
      <c r="B35" s="693">
        <v>5</v>
      </c>
      <c r="C35" s="694"/>
      <c r="D35" s="694"/>
      <c r="E35" s="694"/>
      <c r="F35" s="694"/>
      <c r="G35" s="695"/>
      <c r="H35" s="690" t="s">
        <v>34</v>
      </c>
      <c r="I35" s="691"/>
      <c r="J35" s="691"/>
      <c r="K35" s="692"/>
      <c r="L35" s="487" t="s">
        <v>35</v>
      </c>
    </row>
    <row r="36" spans="2:13" s="2" customFormat="1" ht="15" customHeight="1" thickBot="1">
      <c r="B36" s="676">
        <v>6</v>
      </c>
      <c r="C36" s="677"/>
      <c r="D36" s="677"/>
      <c r="E36" s="677"/>
      <c r="F36" s="677"/>
      <c r="G36" s="678"/>
      <c r="H36" s="699" t="s">
        <v>36</v>
      </c>
      <c r="I36" s="700"/>
      <c r="J36" s="700"/>
      <c r="K36" s="701"/>
      <c r="L36" s="490" t="s">
        <v>35</v>
      </c>
    </row>
    <row r="37" spans="2:13" s="2" customFormat="1" ht="24.75" customHeight="1">
      <c r="B37"/>
      <c r="C37"/>
      <c r="D37"/>
      <c r="E37"/>
      <c r="F37"/>
      <c r="G37"/>
      <c r="H37"/>
      <c r="I37"/>
      <c r="J37" s="17"/>
      <c r="K37"/>
      <c r="L37"/>
      <c r="M37"/>
    </row>
    <row r="38" spans="2:13" s="2" customFormat="1" ht="22.5" customHeight="1">
      <c r="B38"/>
      <c r="C38"/>
      <c r="D38"/>
      <c r="E38"/>
      <c r="F38"/>
      <c r="G38"/>
      <c r="H38"/>
      <c r="I38"/>
      <c r="J38"/>
      <c r="K38"/>
      <c r="L38"/>
      <c r="M38"/>
    </row>
    <row r="39" spans="2:13" s="2" customFormat="1" ht="21" customHeight="1">
      <c r="B39"/>
      <c r="C39"/>
      <c r="D39"/>
      <c r="E39"/>
      <c r="F39"/>
      <c r="G39"/>
      <c r="H39"/>
      <c r="I39"/>
      <c r="J39"/>
      <c r="K39"/>
      <c r="L39"/>
      <c r="M39"/>
    </row>
    <row r="40" spans="2:13" s="2" customFormat="1" ht="16.5" customHeight="1">
      <c r="B40"/>
      <c r="C40"/>
      <c r="D40"/>
      <c r="E40"/>
      <c r="F40"/>
      <c r="G40"/>
      <c r="H40"/>
      <c r="I40"/>
      <c r="J40"/>
      <c r="K40"/>
      <c r="L40"/>
      <c r="M40"/>
    </row>
    <row r="41" spans="2:13" s="2" customFormat="1" ht="14.25" customHeight="1">
      <c r="B41"/>
      <c r="C41"/>
      <c r="D41"/>
      <c r="E41"/>
      <c r="F41"/>
      <c r="G41"/>
      <c r="H41"/>
      <c r="I41"/>
      <c r="J41"/>
      <c r="K41"/>
      <c r="L41"/>
      <c r="M41"/>
    </row>
    <row r="42" spans="2:13" s="2" customFormat="1" ht="15.75" customHeight="1">
      <c r="B42"/>
      <c r="C42"/>
      <c r="D42"/>
      <c r="E42"/>
      <c r="F42"/>
      <c r="G42"/>
      <c r="H42"/>
      <c r="I42"/>
      <c r="J42"/>
      <c r="K42"/>
      <c r="L42"/>
      <c r="M42"/>
    </row>
    <row r="43" spans="2:13" s="2"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customSheetViews>
    <customSheetView guid="{098B2E87-9C52-4BA2-B1C3-E2EE72C3347E}" showGridLines="0" fitToPage="1">
      <colBreaks count="3" manualBreakCount="3">
        <brk id="11" max="1048575" man="1"/>
        <brk id="20" max="1048575" man="1"/>
        <brk id="29" max="1048575" man="1"/>
      </colBreaks>
      <pageMargins left="0" right="0" top="0" bottom="0" header="0" footer="0"/>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howGridLines="0" fitToPage="1" topLeftCell="A4">
      <selection activeCell="H19" sqref="H19"/>
      <colBreaks count="3" manualBreakCount="3">
        <brk id="11" max="1048575" man="1"/>
        <brk id="20" max="1048575" man="1"/>
        <brk id="29" max="1048575" man="1"/>
      </colBreaks>
      <pageMargins left="0" right="0" top="0" bottom="0" header="0" footer="0"/>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5">
    <mergeCell ref="H35:K35"/>
    <mergeCell ref="B33:G33"/>
    <mergeCell ref="H33:K33"/>
    <mergeCell ref="H36:K36"/>
    <mergeCell ref="B36:G36"/>
    <mergeCell ref="B34:G34"/>
    <mergeCell ref="H34:K34"/>
    <mergeCell ref="B35:G35"/>
    <mergeCell ref="N13:N14"/>
    <mergeCell ref="B28:G28"/>
    <mergeCell ref="B30:G30"/>
    <mergeCell ref="B31:G31"/>
    <mergeCell ref="B32:G32"/>
    <mergeCell ref="H30:K30"/>
    <mergeCell ref="H31:K31"/>
    <mergeCell ref="H32:K32"/>
    <mergeCell ref="H28:L28"/>
    <mergeCell ref="C17:E17"/>
    <mergeCell ref="O13:O14"/>
    <mergeCell ref="B19:M19"/>
    <mergeCell ref="B13:B14"/>
    <mergeCell ref="H25:I25"/>
    <mergeCell ref="H26:I26"/>
    <mergeCell ref="I13:J13"/>
    <mergeCell ref="C16:H16"/>
    <mergeCell ref="B23:G23"/>
    <mergeCell ref="B25:G25"/>
    <mergeCell ref="B26:G26"/>
    <mergeCell ref="B20:K20"/>
    <mergeCell ref="B21:K21"/>
    <mergeCell ref="N17:O17"/>
    <mergeCell ref="F17:I17"/>
    <mergeCell ref="B22:K22"/>
    <mergeCell ref="H23:K23"/>
    <mergeCell ref="B1:M1"/>
    <mergeCell ref="B2:M2"/>
    <mergeCell ref="B3:M3"/>
    <mergeCell ref="B6:M6"/>
    <mergeCell ref="B7:M7"/>
    <mergeCell ref="B4:M4"/>
    <mergeCell ref="B11:M11"/>
    <mergeCell ref="M13:M14"/>
    <mergeCell ref="C13:H14"/>
    <mergeCell ref="K13:K14"/>
    <mergeCell ref="B9:L9"/>
  </mergeCells>
  <phoneticPr fontId="19" type="noConversion"/>
  <conditionalFormatting sqref="J17">
    <cfRule type="expression" dxfId="6405" priority="1">
      <formula>ROW()=CELL("ROW")</formula>
    </cfRule>
  </conditionalFormatting>
  <dataValidations count="3">
    <dataValidation type="list" allowBlank="1" showInputMessage="1" showErrorMessage="1" sqref="B3:M4" xr:uid="{00000000-0002-0000-0000-000000000000}">
      <formula1>DEPENDENCIAS</formula1>
    </dataValidation>
    <dataValidation type="decimal" allowBlank="1" showInputMessage="1" showErrorMessage="1" sqref="B17:C17" xr:uid="{00000000-0002-0000-0000-000001000000}">
      <formula1>-0.0000007</formula1>
      <formula2>-0.0000007</formula2>
    </dataValidation>
    <dataValidation type="decimal" allowBlank="1" showInputMessage="1" showErrorMessage="1" sqref="O16"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100"/>
  <sheetViews>
    <sheetView showGridLines="0" zoomScale="94" zoomScaleNormal="94" workbookViewId="0"/>
  </sheetViews>
  <sheetFormatPr baseColWidth="10" defaultColWidth="0" defaultRowHeight="14.4"/>
  <cols>
    <col min="1" max="1" width="1.88671875" customWidth="1"/>
    <col min="2" max="2" width="7.109375" customWidth="1"/>
    <col min="3" max="3" width="12.88671875" bestFit="1" customWidth="1"/>
    <col min="4" max="4" width="60.33203125" customWidth="1"/>
    <col min="5" max="5" width="13.33203125" customWidth="1"/>
    <col min="6" max="6" width="2.33203125" customWidth="1"/>
    <col min="7" max="8" width="16.6640625" customWidth="1"/>
    <col min="9" max="9" width="5.6640625" customWidth="1"/>
    <col min="10" max="10" width="11.44140625" customWidth="1"/>
    <col min="11" max="20" width="0" hidden="1" customWidth="1"/>
    <col min="21" max="16384" width="11.44140625" hidden="1"/>
  </cols>
  <sheetData>
    <row r="1" spans="2:8" s="4" customFormat="1" ht="15" customHeight="1">
      <c r="B1" s="703" t="s">
        <v>0</v>
      </c>
      <c r="C1" s="703"/>
      <c r="D1" s="703"/>
      <c r="E1" s="703"/>
    </row>
    <row r="2" spans="2:8" s="2" customFormat="1" ht="15" customHeight="1">
      <c r="B2" s="703" t="s">
        <v>1</v>
      </c>
      <c r="C2" s="703"/>
      <c r="D2" s="703"/>
      <c r="E2" s="703"/>
    </row>
    <row r="3" spans="2:8" s="2" customFormat="1" ht="15" customHeight="1">
      <c r="B3" s="703" t="s">
        <v>2</v>
      </c>
      <c r="C3" s="703"/>
      <c r="D3" s="703"/>
      <c r="E3" s="703"/>
    </row>
    <row r="4" spans="2:8" s="2" customFormat="1" ht="12.75" customHeight="1">
      <c r="B4" s="703" t="s">
        <v>3</v>
      </c>
      <c r="C4" s="703"/>
      <c r="D4" s="703"/>
      <c r="E4" s="703"/>
    </row>
    <row r="5" spans="2:8" s="2" customFormat="1" ht="13.8">
      <c r="B5" s="25"/>
      <c r="C5" s="25"/>
      <c r="D5" s="25"/>
      <c r="E5" s="25"/>
    </row>
    <row r="6" spans="2:8" s="2" customFormat="1" ht="13.8">
      <c r="B6" s="703" t="s">
        <v>4</v>
      </c>
      <c r="C6" s="703"/>
      <c r="D6" s="703"/>
      <c r="E6" s="703"/>
    </row>
    <row r="7" spans="2:8" s="2" customFormat="1" ht="12.75" customHeight="1">
      <c r="B7" s="703" t="s">
        <v>5</v>
      </c>
      <c r="C7" s="703"/>
      <c r="D7" s="703"/>
      <c r="E7" s="703"/>
    </row>
    <row r="8" spans="2:8" s="2" customFormat="1" ht="12.75" customHeight="1">
      <c r="B8" s="25"/>
      <c r="C8" s="25"/>
      <c r="D8" s="25"/>
      <c r="E8" s="25"/>
    </row>
    <row r="9" spans="2:8" s="2" customFormat="1" ht="33" customHeight="1">
      <c r="B9" s="703" t="s">
        <v>1402</v>
      </c>
      <c r="C9" s="703"/>
      <c r="D9" s="703"/>
      <c r="E9" s="703"/>
    </row>
    <row r="10" spans="2:8" s="2" customFormat="1" ht="12.75" customHeight="1">
      <c r="B10" s="25"/>
      <c r="C10" s="25"/>
      <c r="D10" s="25"/>
      <c r="E10" s="25"/>
    </row>
    <row r="11" spans="2:8" s="2" customFormat="1" ht="12.75" customHeight="1">
      <c r="B11" s="703"/>
      <c r="C11" s="703"/>
      <c r="D11" s="703"/>
      <c r="E11" s="703"/>
    </row>
    <row r="12" spans="2:8" s="2" customFormat="1" ht="13.8">
      <c r="B12" s="25"/>
      <c r="C12" s="25"/>
      <c r="D12" s="25"/>
      <c r="E12" s="25"/>
    </row>
    <row r="13" spans="2:8" s="2" customFormat="1" ht="12.75" customHeight="1">
      <c r="B13" s="703" t="s">
        <v>37</v>
      </c>
      <c r="C13" s="703"/>
      <c r="D13" s="703"/>
      <c r="E13" s="703"/>
    </row>
    <row r="14" spans="2:8" s="2" customFormat="1" ht="12.75" customHeight="1">
      <c r="B14" s="703" t="s">
        <v>38</v>
      </c>
      <c r="C14" s="703"/>
      <c r="D14" s="703"/>
      <c r="E14" s="703"/>
    </row>
    <row r="15" spans="2:8" s="2" customFormat="1" ht="14.25" customHeight="1" thickBot="1">
      <c r="B15" s="3"/>
      <c r="C15" s="3"/>
      <c r="D15" s="3"/>
      <c r="E15" s="3"/>
    </row>
    <row r="16" spans="2:8" s="2" customFormat="1" ht="30" customHeight="1" thickTop="1">
      <c r="B16" s="704" t="s">
        <v>39</v>
      </c>
      <c r="C16" s="493" t="s">
        <v>40</v>
      </c>
      <c r="D16" s="706" t="s">
        <v>41</v>
      </c>
      <c r="E16" s="707"/>
      <c r="F16" s="121"/>
      <c r="G16" s="702"/>
      <c r="H16" s="702"/>
    </row>
    <row r="17" spans="2:8" s="2" customFormat="1" ht="30" customHeight="1" thickBot="1">
      <c r="B17" s="705"/>
      <c r="C17" s="494" t="s">
        <v>42</v>
      </c>
      <c r="D17" s="495" t="s">
        <v>43</v>
      </c>
      <c r="E17" s="496" t="s">
        <v>44</v>
      </c>
      <c r="F17" s="121"/>
      <c r="G17" s="702"/>
      <c r="H17" s="702"/>
    </row>
    <row r="18" spans="2:8" s="5" customFormat="1" ht="2.25" customHeight="1">
      <c r="B18" s="325"/>
      <c r="C18" s="18"/>
      <c r="D18" s="14"/>
      <c r="E18" s="14"/>
      <c r="F18" s="122"/>
    </row>
    <row r="19" spans="2:8" s="2" customFormat="1" ht="15" customHeight="1">
      <c r="B19" s="326">
        <v>1</v>
      </c>
      <c r="C19" s="71">
        <v>1</v>
      </c>
      <c r="D19" s="123" t="s">
        <v>45</v>
      </c>
      <c r="E19" s="70">
        <v>3</v>
      </c>
      <c r="F19" s="121"/>
      <c r="H19" s="209"/>
    </row>
    <row r="20" spans="2:8" s="2" customFormat="1" ht="15" customHeight="1">
      <c r="B20" s="326">
        <v>2</v>
      </c>
      <c r="C20" s="71">
        <v>2</v>
      </c>
      <c r="D20" s="123" t="s">
        <v>46</v>
      </c>
      <c r="E20" s="70">
        <v>2</v>
      </c>
      <c r="F20" s="121"/>
      <c r="H20" s="209"/>
    </row>
    <row r="21" spans="2:8" s="2" customFormat="1" ht="15" customHeight="1">
      <c r="B21" s="326">
        <v>3</v>
      </c>
      <c r="C21" s="71">
        <v>3</v>
      </c>
      <c r="D21" s="123" t="s">
        <v>47</v>
      </c>
      <c r="E21" s="70">
        <v>2</v>
      </c>
      <c r="F21" s="121"/>
      <c r="H21" s="209"/>
    </row>
    <row r="22" spans="2:8" s="2" customFormat="1" ht="13.2">
      <c r="B22" s="326">
        <v>4</v>
      </c>
      <c r="C22" s="71">
        <v>4</v>
      </c>
      <c r="D22" s="123" t="s">
        <v>48</v>
      </c>
      <c r="E22" s="70">
        <v>2</v>
      </c>
      <c r="F22" s="121"/>
      <c r="H22" s="209"/>
    </row>
    <row r="23" spans="2:8" s="2" customFormat="1" ht="13.2">
      <c r="B23" s="326">
        <v>5</v>
      </c>
      <c r="C23" s="71">
        <v>5</v>
      </c>
      <c r="D23" s="123" t="s">
        <v>49</v>
      </c>
      <c r="E23" s="70">
        <v>1</v>
      </c>
      <c r="F23" s="121"/>
      <c r="H23" s="209"/>
    </row>
    <row r="24" spans="2:8" s="2" customFormat="1" ht="13.2">
      <c r="B24" s="326">
        <v>6</v>
      </c>
      <c r="C24" s="71">
        <v>6</v>
      </c>
      <c r="D24" s="123" t="s">
        <v>50</v>
      </c>
      <c r="E24" s="70">
        <v>1</v>
      </c>
      <c r="F24" s="121"/>
      <c r="H24" s="209"/>
    </row>
    <row r="25" spans="2:8" s="2" customFormat="1" ht="13.2">
      <c r="B25" s="326">
        <v>7</v>
      </c>
      <c r="C25" s="71">
        <v>7</v>
      </c>
      <c r="D25" s="123" t="s">
        <v>51</v>
      </c>
      <c r="E25" s="70">
        <v>2</v>
      </c>
      <c r="F25" s="121"/>
      <c r="H25" s="209"/>
    </row>
    <row r="26" spans="2:8" s="2" customFormat="1" ht="13.2">
      <c r="B26" s="326">
        <v>8</v>
      </c>
      <c r="C26" s="71">
        <v>8</v>
      </c>
      <c r="D26" s="123" t="s">
        <v>52</v>
      </c>
      <c r="E26" s="70">
        <v>2</v>
      </c>
      <c r="F26" s="121"/>
      <c r="H26" s="209"/>
    </row>
    <row r="27" spans="2:8" s="2" customFormat="1" ht="13.2">
      <c r="B27" s="326">
        <v>9</v>
      </c>
      <c r="C27" s="71">
        <v>9</v>
      </c>
      <c r="D27" s="123" t="s">
        <v>53</v>
      </c>
      <c r="E27" s="70">
        <v>2</v>
      </c>
      <c r="F27" s="121"/>
      <c r="H27" s="209"/>
    </row>
    <row r="28" spans="2:8" s="2" customFormat="1" ht="13.2">
      <c r="B28" s="326">
        <v>10</v>
      </c>
      <c r="C28" s="71">
        <v>10</v>
      </c>
      <c r="D28" s="123" t="s">
        <v>54</v>
      </c>
      <c r="E28" s="70">
        <v>3</v>
      </c>
      <c r="F28" s="121"/>
      <c r="H28" s="209"/>
    </row>
    <row r="29" spans="2:8" s="2" customFormat="1" ht="13.2">
      <c r="B29" s="326">
        <v>11</v>
      </c>
      <c r="C29" s="71">
        <v>11</v>
      </c>
      <c r="D29" s="123" t="s">
        <v>55</v>
      </c>
      <c r="E29" s="70">
        <v>3</v>
      </c>
      <c r="F29" s="121"/>
      <c r="H29" s="209"/>
    </row>
    <row r="30" spans="2:8" s="2" customFormat="1" ht="13.2">
      <c r="B30" s="326">
        <v>12</v>
      </c>
      <c r="C30" s="71">
        <v>12</v>
      </c>
      <c r="D30" s="123" t="s">
        <v>56</v>
      </c>
      <c r="E30" s="70">
        <v>1</v>
      </c>
      <c r="F30" s="121"/>
      <c r="H30" s="209"/>
    </row>
    <row r="31" spans="2:8" s="2" customFormat="1" ht="13.2">
      <c r="B31" s="326">
        <v>13</v>
      </c>
      <c r="C31" s="71">
        <v>13</v>
      </c>
      <c r="D31" s="123" t="s">
        <v>57</v>
      </c>
      <c r="E31" s="70">
        <v>2</v>
      </c>
      <c r="F31" s="121"/>
      <c r="H31" s="209"/>
    </row>
    <row r="32" spans="2:8" s="2" customFormat="1" ht="13.2">
      <c r="B32" s="326">
        <v>14</v>
      </c>
      <c r="C32" s="71">
        <v>14</v>
      </c>
      <c r="D32" s="123" t="s">
        <v>58</v>
      </c>
      <c r="E32" s="70">
        <v>1</v>
      </c>
      <c r="F32" s="121"/>
      <c r="H32" s="209"/>
    </row>
    <row r="33" spans="2:8" s="2" customFormat="1" ht="13.2">
      <c r="B33" s="326">
        <v>15</v>
      </c>
      <c r="C33" s="71">
        <v>15</v>
      </c>
      <c r="D33" s="123" t="s">
        <v>59</v>
      </c>
      <c r="E33" s="70">
        <v>2</v>
      </c>
      <c r="F33" s="121"/>
      <c r="H33" s="209"/>
    </row>
    <row r="34" spans="2:8" s="2" customFormat="1" ht="13.2">
      <c r="B34" s="326">
        <v>16</v>
      </c>
      <c r="C34" s="71">
        <v>16</v>
      </c>
      <c r="D34" s="123" t="s">
        <v>60</v>
      </c>
      <c r="E34" s="70">
        <v>2</v>
      </c>
      <c r="F34" s="121"/>
      <c r="H34" s="209"/>
    </row>
    <row r="35" spans="2:8" s="2" customFormat="1" ht="13.2">
      <c r="B35" s="326">
        <v>17</v>
      </c>
      <c r="C35" s="71">
        <v>17</v>
      </c>
      <c r="D35" s="123" t="s">
        <v>61</v>
      </c>
      <c r="E35" s="70">
        <v>2</v>
      </c>
      <c r="F35" s="121"/>
      <c r="H35" s="209"/>
    </row>
    <row r="36" spans="2:8" s="2" customFormat="1" ht="13.2">
      <c r="B36" s="326">
        <v>18</v>
      </c>
      <c r="C36" s="71">
        <v>18</v>
      </c>
      <c r="D36" s="123" t="s">
        <v>62</v>
      </c>
      <c r="E36" s="70">
        <v>2</v>
      </c>
      <c r="F36" s="121"/>
      <c r="H36" s="209"/>
    </row>
    <row r="37" spans="2:8" s="2" customFormat="1" ht="13.2">
      <c r="B37" s="326">
        <v>19</v>
      </c>
      <c r="C37" s="71">
        <v>19</v>
      </c>
      <c r="D37" s="123" t="s">
        <v>63</v>
      </c>
      <c r="E37" s="70">
        <v>3</v>
      </c>
      <c r="F37" s="121"/>
      <c r="H37" s="209"/>
    </row>
    <row r="38" spans="2:8" s="2" customFormat="1" ht="13.2">
      <c r="B38" s="326">
        <v>20</v>
      </c>
      <c r="C38" s="71">
        <v>20</v>
      </c>
      <c r="D38" s="123" t="s">
        <v>64</v>
      </c>
      <c r="E38" s="70">
        <v>3</v>
      </c>
      <c r="F38" s="121"/>
      <c r="H38" s="209"/>
    </row>
    <row r="39" spans="2:8" s="2" customFormat="1" ht="13.2">
      <c r="B39" s="326">
        <v>21</v>
      </c>
      <c r="C39" s="71">
        <v>21</v>
      </c>
      <c r="D39" s="123" t="s">
        <v>65</v>
      </c>
      <c r="E39" s="70">
        <v>3</v>
      </c>
      <c r="F39" s="121"/>
      <c r="H39" s="209"/>
    </row>
    <row r="40" spans="2:8" s="2" customFormat="1" ht="13.2">
      <c r="B40" s="326">
        <v>22</v>
      </c>
      <c r="C40" s="71">
        <v>22</v>
      </c>
      <c r="D40" s="123" t="s">
        <v>66</v>
      </c>
      <c r="E40" s="70">
        <v>1</v>
      </c>
      <c r="F40" s="121"/>
      <c r="H40" s="209"/>
    </row>
    <row r="41" spans="2:8" s="2" customFormat="1" ht="13.2">
      <c r="B41" s="326">
        <v>23</v>
      </c>
      <c r="C41" s="71">
        <v>23</v>
      </c>
      <c r="D41" s="123" t="s">
        <v>67</v>
      </c>
      <c r="E41" s="70">
        <v>1</v>
      </c>
      <c r="F41" s="121"/>
      <c r="H41" s="209"/>
    </row>
    <row r="42" spans="2:8" s="2" customFormat="1" ht="13.2">
      <c r="B42" s="326">
        <v>24</v>
      </c>
      <c r="C42" s="71">
        <v>24</v>
      </c>
      <c r="D42" s="123" t="s">
        <v>68</v>
      </c>
      <c r="E42" s="70">
        <v>2</v>
      </c>
      <c r="F42" s="121"/>
      <c r="H42" s="209"/>
    </row>
    <row r="43" spans="2:8" s="2" customFormat="1" ht="13.2">
      <c r="B43" s="326">
        <v>25</v>
      </c>
      <c r="C43" s="71">
        <v>25</v>
      </c>
      <c r="D43" s="123" t="s">
        <v>69</v>
      </c>
      <c r="E43" s="70">
        <v>2</v>
      </c>
      <c r="F43" s="121"/>
      <c r="H43" s="209"/>
    </row>
    <row r="44" spans="2:8" s="2" customFormat="1" ht="13.2">
      <c r="B44" s="326">
        <v>26</v>
      </c>
      <c r="C44" s="71">
        <v>26</v>
      </c>
      <c r="D44" s="123" t="s">
        <v>70</v>
      </c>
      <c r="E44" s="70">
        <v>2</v>
      </c>
      <c r="F44" s="121"/>
      <c r="H44" s="209"/>
    </row>
    <row r="45" spans="2:8" s="2" customFormat="1" ht="13.2">
      <c r="B45" s="326">
        <v>27</v>
      </c>
      <c r="C45" s="71">
        <v>27</v>
      </c>
      <c r="D45" s="123" t="s">
        <v>71</v>
      </c>
      <c r="E45" s="70">
        <v>2</v>
      </c>
      <c r="F45" s="121"/>
      <c r="H45" s="209"/>
    </row>
    <row r="46" spans="2:8" s="2" customFormat="1" ht="13.2">
      <c r="B46" s="326">
        <v>28</v>
      </c>
      <c r="C46" s="71">
        <v>28</v>
      </c>
      <c r="D46" s="123" t="s">
        <v>72</v>
      </c>
      <c r="E46" s="70">
        <v>3</v>
      </c>
      <c r="F46" s="121"/>
      <c r="H46" s="209"/>
    </row>
    <row r="47" spans="2:8" s="2" customFormat="1" ht="13.2">
      <c r="B47" s="326">
        <v>29</v>
      </c>
      <c r="C47" s="71">
        <v>29</v>
      </c>
      <c r="D47" s="123" t="s">
        <v>73</v>
      </c>
      <c r="E47" s="70">
        <v>3</v>
      </c>
      <c r="F47" s="121"/>
      <c r="H47" s="209"/>
    </row>
    <row r="48" spans="2:8" s="2" customFormat="1" ht="13.2">
      <c r="B48" s="326">
        <v>30</v>
      </c>
      <c r="C48" s="71">
        <v>30</v>
      </c>
      <c r="D48" s="123" t="s">
        <v>74</v>
      </c>
      <c r="E48" s="70">
        <v>3</v>
      </c>
      <c r="F48" s="121"/>
      <c r="H48" s="209"/>
    </row>
    <row r="49" spans="2:8" s="2" customFormat="1" ht="13.2">
      <c r="B49" s="326">
        <v>31</v>
      </c>
      <c r="C49" s="71">
        <v>31</v>
      </c>
      <c r="D49" s="123" t="s">
        <v>75</v>
      </c>
      <c r="E49" s="70">
        <v>3</v>
      </c>
      <c r="F49" s="121"/>
      <c r="H49" s="209"/>
    </row>
    <row r="50" spans="2:8" s="2" customFormat="1" ht="13.2">
      <c r="B50" s="326">
        <v>32</v>
      </c>
      <c r="C50" s="71">
        <v>32</v>
      </c>
      <c r="D50" s="123" t="s">
        <v>76</v>
      </c>
      <c r="E50" s="70">
        <v>2</v>
      </c>
      <c r="F50" s="121"/>
      <c r="H50" s="209"/>
    </row>
    <row r="51" spans="2:8" s="2" customFormat="1" ht="13.2">
      <c r="B51" s="326">
        <v>33</v>
      </c>
      <c r="C51" s="71">
        <v>33</v>
      </c>
      <c r="D51" s="123" t="s">
        <v>77</v>
      </c>
      <c r="E51" s="70">
        <v>3</v>
      </c>
      <c r="F51" s="121"/>
      <c r="H51" s="209"/>
    </row>
    <row r="52" spans="2:8" s="2" customFormat="1" ht="15" customHeight="1">
      <c r="B52" s="326">
        <v>34</v>
      </c>
      <c r="C52" s="71">
        <v>34</v>
      </c>
      <c r="D52" s="123" t="s">
        <v>78</v>
      </c>
      <c r="E52" s="70">
        <v>2</v>
      </c>
      <c r="F52" s="121"/>
      <c r="H52" s="209"/>
    </row>
    <row r="53" spans="2:8" s="2" customFormat="1" ht="15" customHeight="1">
      <c r="B53" s="326">
        <v>35</v>
      </c>
      <c r="C53" s="71">
        <v>35</v>
      </c>
      <c r="D53" s="123" t="s">
        <v>79</v>
      </c>
      <c r="E53" s="70">
        <v>3</v>
      </c>
      <c r="F53" s="121"/>
      <c r="H53" s="209"/>
    </row>
    <row r="54" spans="2:8" s="2" customFormat="1" ht="13.2">
      <c r="B54" s="326">
        <v>36</v>
      </c>
      <c r="C54" s="71">
        <v>36</v>
      </c>
      <c r="D54" s="123" t="s">
        <v>80</v>
      </c>
      <c r="E54" s="70">
        <v>2</v>
      </c>
      <c r="F54" s="121"/>
      <c r="H54" s="209"/>
    </row>
    <row r="55" spans="2:8" s="2" customFormat="1" ht="13.2">
      <c r="B55" s="326">
        <v>37</v>
      </c>
      <c r="C55" s="71">
        <v>37</v>
      </c>
      <c r="D55" s="123" t="s">
        <v>81</v>
      </c>
      <c r="E55" s="70">
        <v>2</v>
      </c>
      <c r="F55" s="121"/>
      <c r="H55" s="209"/>
    </row>
    <row r="56" spans="2:8" s="2" customFormat="1" ht="13.2">
      <c r="B56" s="326">
        <v>38</v>
      </c>
      <c r="C56" s="71">
        <v>38</v>
      </c>
      <c r="D56" s="123" t="s">
        <v>82</v>
      </c>
      <c r="E56" s="70">
        <v>3</v>
      </c>
      <c r="F56" s="121"/>
      <c r="H56" s="209"/>
    </row>
    <row r="57" spans="2:8" s="2" customFormat="1" ht="13.2">
      <c r="B57" s="326">
        <v>39</v>
      </c>
      <c r="C57" s="71">
        <v>39</v>
      </c>
      <c r="D57" s="123" t="s">
        <v>83</v>
      </c>
      <c r="E57" s="70">
        <v>4</v>
      </c>
      <c r="F57" s="121"/>
      <c r="H57" s="209"/>
    </row>
    <row r="58" spans="2:8" s="2" customFormat="1" ht="13.2">
      <c r="B58" s="326">
        <v>40</v>
      </c>
      <c r="C58" s="71">
        <v>40</v>
      </c>
      <c r="D58" s="123" t="s">
        <v>84</v>
      </c>
      <c r="E58" s="70">
        <v>3</v>
      </c>
      <c r="F58" s="121"/>
      <c r="H58" s="209"/>
    </row>
    <row r="59" spans="2:8" s="2" customFormat="1" ht="13.2">
      <c r="B59" s="326">
        <v>41</v>
      </c>
      <c r="C59" s="71">
        <v>41</v>
      </c>
      <c r="D59" s="123" t="s">
        <v>85</v>
      </c>
      <c r="E59" s="70">
        <v>2</v>
      </c>
      <c r="F59" s="121"/>
      <c r="H59" s="209"/>
    </row>
    <row r="60" spans="2:8" s="2" customFormat="1" ht="13.2">
      <c r="B60" s="326">
        <v>42</v>
      </c>
      <c r="C60" s="71">
        <v>42</v>
      </c>
      <c r="D60" s="123" t="s">
        <v>86</v>
      </c>
      <c r="E60" s="70">
        <v>1</v>
      </c>
      <c r="F60" s="121"/>
      <c r="H60" s="209"/>
    </row>
    <row r="61" spans="2:8" s="2" customFormat="1" ht="13.2">
      <c r="B61" s="326">
        <v>43</v>
      </c>
      <c r="C61" s="71">
        <v>43</v>
      </c>
      <c r="D61" s="123" t="s">
        <v>87</v>
      </c>
      <c r="E61" s="70">
        <v>3</v>
      </c>
      <c r="F61" s="121"/>
      <c r="H61" s="209"/>
    </row>
    <row r="62" spans="2:8" s="2" customFormat="1" ht="13.2">
      <c r="B62" s="326">
        <v>44</v>
      </c>
      <c r="C62" s="71">
        <v>44</v>
      </c>
      <c r="D62" s="123" t="s">
        <v>88</v>
      </c>
      <c r="E62" s="70">
        <v>1</v>
      </c>
      <c r="F62" s="121"/>
      <c r="H62" s="209"/>
    </row>
    <row r="63" spans="2:8" s="2" customFormat="1" ht="13.2">
      <c r="B63" s="326">
        <v>45</v>
      </c>
      <c r="C63" s="71">
        <v>45</v>
      </c>
      <c r="D63" s="123" t="s">
        <v>89</v>
      </c>
      <c r="E63" s="70">
        <v>2</v>
      </c>
      <c r="F63" s="121"/>
      <c r="H63" s="209"/>
    </row>
    <row r="64" spans="2:8" s="2" customFormat="1" ht="13.2">
      <c r="B64" s="326">
        <v>46</v>
      </c>
      <c r="C64" s="71">
        <v>46</v>
      </c>
      <c r="D64" s="123" t="s">
        <v>90</v>
      </c>
      <c r="E64" s="70">
        <v>2</v>
      </c>
      <c r="F64" s="121"/>
      <c r="H64" s="209"/>
    </row>
    <row r="65" spans="2:8" s="2" customFormat="1" ht="13.2">
      <c r="B65" s="326">
        <v>47</v>
      </c>
      <c r="C65" s="71">
        <v>47</v>
      </c>
      <c r="D65" s="123" t="s">
        <v>91</v>
      </c>
      <c r="E65" s="70">
        <v>3</v>
      </c>
      <c r="F65" s="121"/>
      <c r="H65" s="209"/>
    </row>
    <row r="66" spans="2:8" s="2" customFormat="1" ht="13.2">
      <c r="B66" s="326">
        <v>48</v>
      </c>
      <c r="C66" s="71">
        <v>48</v>
      </c>
      <c r="D66" s="123" t="s">
        <v>92</v>
      </c>
      <c r="E66" s="70">
        <v>2</v>
      </c>
      <c r="F66" s="121"/>
      <c r="H66" s="209"/>
    </row>
    <row r="67" spans="2:8" s="2" customFormat="1" ht="13.2">
      <c r="B67" s="326">
        <v>49</v>
      </c>
      <c r="C67" s="71">
        <v>49</v>
      </c>
      <c r="D67" s="123" t="s">
        <v>93</v>
      </c>
      <c r="E67" s="70">
        <v>2</v>
      </c>
      <c r="F67" s="121"/>
      <c r="H67" s="209"/>
    </row>
    <row r="68" spans="2:8" s="2" customFormat="1" ht="13.2">
      <c r="B68" s="326">
        <v>50</v>
      </c>
      <c r="C68" s="71">
        <v>50</v>
      </c>
      <c r="D68" s="123" t="s">
        <v>94</v>
      </c>
      <c r="E68" s="70">
        <v>2</v>
      </c>
      <c r="F68" s="121"/>
      <c r="H68" s="209"/>
    </row>
    <row r="69" spans="2:8" s="2" customFormat="1" ht="13.2">
      <c r="B69" s="326">
        <v>51</v>
      </c>
      <c r="C69" s="71">
        <v>51</v>
      </c>
      <c r="D69" s="123" t="s">
        <v>95</v>
      </c>
      <c r="E69" s="70">
        <v>2</v>
      </c>
      <c r="F69" s="121"/>
      <c r="H69" s="209"/>
    </row>
    <row r="70" spans="2:8" s="2" customFormat="1" ht="13.2">
      <c r="B70" s="326">
        <v>52</v>
      </c>
      <c r="C70" s="71">
        <v>52</v>
      </c>
      <c r="D70" s="123" t="s">
        <v>96</v>
      </c>
      <c r="E70" s="70">
        <v>3</v>
      </c>
      <c r="F70" s="121"/>
      <c r="H70" s="209"/>
    </row>
    <row r="71" spans="2:8" s="2" customFormat="1" ht="13.2">
      <c r="B71" s="326">
        <v>53</v>
      </c>
      <c r="C71" s="71">
        <v>53</v>
      </c>
      <c r="D71" s="123" t="s">
        <v>97</v>
      </c>
      <c r="E71" s="70">
        <v>2</v>
      </c>
      <c r="F71" s="121"/>
      <c r="H71" s="209"/>
    </row>
    <row r="72" spans="2:8" s="2" customFormat="1" ht="13.2">
      <c r="B72" s="326">
        <v>54</v>
      </c>
      <c r="C72" s="71">
        <v>54</v>
      </c>
      <c r="D72" s="123" t="s">
        <v>98</v>
      </c>
      <c r="E72" s="70">
        <v>4</v>
      </c>
      <c r="F72" s="121"/>
      <c r="H72" s="209"/>
    </row>
    <row r="73" spans="2:8" s="2" customFormat="1" ht="13.2">
      <c r="B73" s="326">
        <v>55</v>
      </c>
      <c r="C73" s="71">
        <v>55</v>
      </c>
      <c r="D73" s="123" t="s">
        <v>99</v>
      </c>
      <c r="E73" s="70">
        <v>3</v>
      </c>
      <c r="F73" s="121"/>
      <c r="H73" s="209"/>
    </row>
    <row r="74" spans="2:8" s="2" customFormat="1" ht="13.2">
      <c r="B74" s="326">
        <v>56</v>
      </c>
      <c r="C74" s="71">
        <v>56</v>
      </c>
      <c r="D74" s="123" t="s">
        <v>100</v>
      </c>
      <c r="E74" s="70">
        <v>1</v>
      </c>
      <c r="F74" s="121"/>
      <c r="H74" s="209"/>
    </row>
    <row r="75" spans="2:8" s="2" customFormat="1" ht="13.2">
      <c r="B75" s="326">
        <v>57</v>
      </c>
      <c r="C75" s="71">
        <v>57</v>
      </c>
      <c r="D75" s="123" t="s">
        <v>101</v>
      </c>
      <c r="E75" s="70">
        <v>2</v>
      </c>
      <c r="F75" s="121"/>
      <c r="H75" s="209"/>
    </row>
    <row r="76" spans="2:8" s="2" customFormat="1" ht="13.2">
      <c r="B76" s="326">
        <v>58</v>
      </c>
      <c r="C76" s="71">
        <v>58</v>
      </c>
      <c r="D76" s="123" t="s">
        <v>102</v>
      </c>
      <c r="E76" s="70">
        <v>2</v>
      </c>
      <c r="F76" s="121"/>
      <c r="H76" s="209"/>
    </row>
    <row r="77" spans="2:8" s="2" customFormat="1" ht="13.2">
      <c r="B77" s="326">
        <v>59</v>
      </c>
      <c r="C77" s="71">
        <v>59</v>
      </c>
      <c r="D77" s="123" t="s">
        <v>103</v>
      </c>
      <c r="E77" s="70">
        <v>2</v>
      </c>
      <c r="F77" s="121"/>
      <c r="H77" s="209"/>
    </row>
    <row r="78" spans="2:8" s="2" customFormat="1" ht="13.2">
      <c r="B78" s="326">
        <v>60</v>
      </c>
      <c r="C78" s="71">
        <v>60</v>
      </c>
      <c r="D78" s="123" t="s">
        <v>104</v>
      </c>
      <c r="E78" s="70">
        <v>3</v>
      </c>
      <c r="F78" s="121"/>
      <c r="H78" s="209"/>
    </row>
    <row r="79" spans="2:8" s="2" customFormat="1" ht="13.2">
      <c r="B79" s="326">
        <v>61</v>
      </c>
      <c r="C79" s="71">
        <v>61</v>
      </c>
      <c r="D79" s="123" t="s">
        <v>105</v>
      </c>
      <c r="E79" s="70">
        <v>3</v>
      </c>
      <c r="F79" s="121"/>
      <c r="H79" s="209"/>
    </row>
    <row r="80" spans="2:8" s="2" customFormat="1" ht="13.2">
      <c r="B80" s="326">
        <v>62</v>
      </c>
      <c r="C80" s="71">
        <v>62</v>
      </c>
      <c r="D80" s="123" t="s">
        <v>106</v>
      </c>
      <c r="E80" s="70">
        <v>2</v>
      </c>
      <c r="F80" s="121"/>
      <c r="H80" s="209"/>
    </row>
    <row r="81" spans="2:8" s="2" customFormat="1" ht="13.2">
      <c r="B81" s="326">
        <v>63</v>
      </c>
      <c r="C81" s="71">
        <v>63</v>
      </c>
      <c r="D81" s="123" t="s">
        <v>107</v>
      </c>
      <c r="E81" s="70">
        <v>3</v>
      </c>
      <c r="F81" s="121"/>
      <c r="H81" s="209"/>
    </row>
    <row r="82" spans="2:8" s="2" customFormat="1" ht="13.2">
      <c r="B82" s="326">
        <v>64</v>
      </c>
      <c r="C82" s="71">
        <v>64</v>
      </c>
      <c r="D82" s="123" t="s">
        <v>108</v>
      </c>
      <c r="E82" s="70">
        <v>3</v>
      </c>
      <c r="F82" s="121"/>
      <c r="H82" s="209"/>
    </row>
    <row r="83" spans="2:8" s="2" customFormat="1" ht="13.2">
      <c r="B83" s="326">
        <v>65</v>
      </c>
      <c r="C83" s="71">
        <v>65</v>
      </c>
      <c r="D83" s="123" t="s">
        <v>109</v>
      </c>
      <c r="E83" s="70">
        <v>3</v>
      </c>
      <c r="F83" s="121"/>
      <c r="H83" s="209"/>
    </row>
    <row r="84" spans="2:8" s="2" customFormat="1" ht="15" customHeight="1">
      <c r="B84" s="326">
        <v>66</v>
      </c>
      <c r="C84" s="71">
        <v>66</v>
      </c>
      <c r="D84" s="123" t="s">
        <v>110</v>
      </c>
      <c r="E84" s="70">
        <v>2</v>
      </c>
      <c r="F84" s="121"/>
      <c r="H84" s="209"/>
    </row>
    <row r="85" spans="2:8" s="2" customFormat="1" ht="15" customHeight="1">
      <c r="B85" s="326">
        <v>67</v>
      </c>
      <c r="C85" s="71">
        <v>67</v>
      </c>
      <c r="D85" s="123" t="s">
        <v>111</v>
      </c>
      <c r="E85" s="70">
        <v>3</v>
      </c>
      <c r="F85" s="121"/>
      <c r="H85" s="209"/>
    </row>
    <row r="86" spans="2:8" s="2" customFormat="1" ht="13.2">
      <c r="B86" s="326">
        <v>68</v>
      </c>
      <c r="C86" s="71">
        <v>68</v>
      </c>
      <c r="D86" s="123" t="s">
        <v>112</v>
      </c>
      <c r="E86" s="70">
        <v>2</v>
      </c>
      <c r="F86" s="121"/>
      <c r="H86" s="209"/>
    </row>
    <row r="87" spans="2:8" s="2" customFormat="1" ht="13.2">
      <c r="B87" s="326">
        <v>69</v>
      </c>
      <c r="C87" s="71">
        <v>69</v>
      </c>
      <c r="D87" s="123" t="s">
        <v>113</v>
      </c>
      <c r="E87" s="70">
        <v>3</v>
      </c>
      <c r="F87" s="121"/>
      <c r="H87" s="209"/>
    </row>
    <row r="88" spans="2:8" s="2" customFormat="1" ht="13.2">
      <c r="B88" s="326">
        <v>70</v>
      </c>
      <c r="C88" s="71">
        <v>70</v>
      </c>
      <c r="D88" s="123" t="s">
        <v>114</v>
      </c>
      <c r="E88" s="70">
        <v>2</v>
      </c>
      <c r="F88" s="121"/>
      <c r="H88" s="209"/>
    </row>
    <row r="89" spans="2:8" s="2" customFormat="1" ht="13.2">
      <c r="B89" s="326">
        <v>71</v>
      </c>
      <c r="C89" s="71">
        <v>71</v>
      </c>
      <c r="D89" s="123" t="s">
        <v>115</v>
      </c>
      <c r="E89" s="70">
        <v>2</v>
      </c>
      <c r="F89" s="121"/>
      <c r="H89" s="209"/>
    </row>
    <row r="90" spans="2:8" s="2" customFormat="1" ht="13.2">
      <c r="B90" s="326">
        <v>72</v>
      </c>
      <c r="C90" s="71">
        <v>72</v>
      </c>
      <c r="D90" s="123" t="s">
        <v>116</v>
      </c>
      <c r="E90" s="70">
        <v>2</v>
      </c>
      <c r="F90" s="121"/>
      <c r="H90" s="209"/>
    </row>
    <row r="91" spans="2:8" s="2" customFormat="1" ht="13.2">
      <c r="B91" s="326">
        <v>73</v>
      </c>
      <c r="C91" s="71">
        <v>73</v>
      </c>
      <c r="D91" s="123" t="s">
        <v>117</v>
      </c>
      <c r="E91" s="70">
        <v>3</v>
      </c>
      <c r="F91" s="121"/>
      <c r="H91" s="209"/>
    </row>
    <row r="92" spans="2:8" s="2" customFormat="1" ht="13.2">
      <c r="B92" s="326">
        <v>74</v>
      </c>
      <c r="C92" s="71">
        <v>74</v>
      </c>
      <c r="D92" s="123" t="s">
        <v>118</v>
      </c>
      <c r="E92" s="70">
        <v>2</v>
      </c>
      <c r="F92" s="121"/>
      <c r="H92" s="209"/>
    </row>
    <row r="93" spans="2:8" s="2" customFormat="1" ht="13.2">
      <c r="B93" s="326">
        <v>75</v>
      </c>
      <c r="C93" s="71">
        <v>75</v>
      </c>
      <c r="D93" s="123" t="s">
        <v>119</v>
      </c>
      <c r="E93" s="70">
        <v>2</v>
      </c>
      <c r="F93" s="121"/>
      <c r="H93" s="209"/>
    </row>
    <row r="94" spans="2:8" s="2" customFormat="1" ht="13.2">
      <c r="B94" s="326">
        <v>76</v>
      </c>
      <c r="C94" s="71">
        <v>76</v>
      </c>
      <c r="D94" s="123" t="s">
        <v>120</v>
      </c>
      <c r="E94" s="70">
        <v>2</v>
      </c>
      <c r="F94" s="121"/>
      <c r="H94" s="209"/>
    </row>
    <row r="95" spans="2:8" s="2" customFormat="1" ht="13.2">
      <c r="B95" s="326">
        <v>77</v>
      </c>
      <c r="C95" s="71">
        <v>77</v>
      </c>
      <c r="D95" s="123" t="s">
        <v>121</v>
      </c>
      <c r="E95" s="70">
        <v>2</v>
      </c>
      <c r="F95" s="121"/>
      <c r="H95" s="209"/>
    </row>
    <row r="96" spans="2:8" s="2" customFormat="1" ht="13.2">
      <c r="B96" s="326">
        <v>78</v>
      </c>
      <c r="C96" s="71">
        <v>78</v>
      </c>
      <c r="D96" s="123" t="s">
        <v>122</v>
      </c>
      <c r="E96" s="70">
        <v>2</v>
      </c>
      <c r="F96" s="121"/>
      <c r="H96" s="209"/>
    </row>
    <row r="97" spans="2:8" s="2" customFormat="1" ht="13.2">
      <c r="B97" s="326">
        <v>79</v>
      </c>
      <c r="C97" s="71">
        <v>79</v>
      </c>
      <c r="D97" s="123" t="s">
        <v>123</v>
      </c>
      <c r="E97" s="70">
        <v>3</v>
      </c>
      <c r="F97" s="121"/>
      <c r="H97" s="209"/>
    </row>
    <row r="98" spans="2:8" s="2" customFormat="1" ht="13.2">
      <c r="B98" s="326">
        <v>80</v>
      </c>
      <c r="C98" s="71">
        <v>80</v>
      </c>
      <c r="D98" s="123" t="s">
        <v>124</v>
      </c>
      <c r="E98" s="70">
        <v>2</v>
      </c>
      <c r="F98" s="121"/>
      <c r="H98" s="209"/>
    </row>
    <row r="99" spans="2:8" s="2" customFormat="1" ht="3" customHeight="1" thickBot="1">
      <c r="B99" s="329" t="s">
        <v>125</v>
      </c>
      <c r="C99" s="203" t="s">
        <v>125</v>
      </c>
      <c r="D99" s="327"/>
      <c r="E99" s="210"/>
    </row>
    <row r="100" spans="2:8" ht="15" thickTop="1"/>
  </sheetData>
  <dataConsolidate/>
  <customSheetViews>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 right="0" top="0" bottom="0" header="0" footer="0"/>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4">
    <mergeCell ref="B9:E9"/>
    <mergeCell ref="B1:E1"/>
    <mergeCell ref="B2:E2"/>
    <mergeCell ref="B3:E3"/>
    <mergeCell ref="B4:E4"/>
    <mergeCell ref="B6:E6"/>
    <mergeCell ref="B7:E7"/>
    <mergeCell ref="G16:G17"/>
    <mergeCell ref="H16:H17"/>
    <mergeCell ref="B11:E11"/>
    <mergeCell ref="B13:E13"/>
    <mergeCell ref="B14:E14"/>
    <mergeCell ref="B16:B17"/>
    <mergeCell ref="D16:E16"/>
  </mergeCells>
  <phoneticPr fontId="19" type="noConversion"/>
  <conditionalFormatting sqref="B19:E98">
    <cfRule type="expression" dxfId="6404" priority="39" stopIfTrue="1">
      <formula>ROW()=CELL("ROW")</formula>
    </cfRule>
    <cfRule type="expression" dxfId="6403" priority="86">
      <formula>MOD(ROW(),2)</formula>
    </cfRule>
  </conditionalFormatting>
  <conditionalFormatting sqref="G19:H19">
    <cfRule type="expression" dxfId="6402" priority="38">
      <formula>AND(ROW()=CELL("ROW"),COLUMN()=CELL("COL"))</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98" xr:uid="{00000000-0002-0000-0100-000000000000}">
      <formula1>COUNTIF($D$19:$D$98,D19)=1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886"/>
  <sheetViews>
    <sheetView showGridLines="0" zoomScaleNormal="100" workbookViewId="0"/>
  </sheetViews>
  <sheetFormatPr baseColWidth="10" defaultColWidth="0" defaultRowHeight="15.6" zeroHeight="1"/>
  <cols>
    <col min="1" max="1" width="0.88671875" style="48" customWidth="1"/>
    <col min="2" max="2" width="1.6640625" style="48" customWidth="1"/>
    <col min="3" max="3" width="8.109375" style="35" customWidth="1"/>
    <col min="4" max="4" width="14.33203125" style="49" customWidth="1"/>
    <col min="5" max="5" width="65.5546875" style="49" customWidth="1"/>
    <col min="6" max="6" width="27.6640625" style="56" customWidth="1"/>
    <col min="7" max="7" width="23.109375" style="49" customWidth="1"/>
    <col min="8" max="8" width="15.6640625" style="49" customWidth="1"/>
    <col min="9" max="9" width="15.6640625" hidden="1" customWidth="1"/>
    <col min="10" max="10" width="17.5546875" hidden="1" customWidth="1"/>
    <col min="11" max="11" width="11.44140625" customWidth="1"/>
    <col min="12" max="13" width="10.109375" style="49" customWidth="1"/>
    <col min="14" max="16384" width="10.109375" style="49" hidden="1"/>
  </cols>
  <sheetData>
    <row r="1" spans="1:11" s="50" customFormat="1" ht="18" customHeight="1">
      <c r="A1" s="48" t="s">
        <v>126</v>
      </c>
      <c r="B1" s="49"/>
      <c r="C1" s="63"/>
      <c r="D1" s="718" t="s">
        <v>0</v>
      </c>
      <c r="E1" s="718"/>
      <c r="F1" s="718"/>
      <c r="G1" s="57"/>
      <c r="H1" s="49"/>
      <c r="I1" s="4"/>
      <c r="J1" s="4"/>
      <c r="K1" s="4"/>
    </row>
    <row r="2" spans="1:11" s="50" customFormat="1" ht="18" customHeight="1">
      <c r="A2" s="48"/>
      <c r="B2" s="49"/>
      <c r="D2" s="719" t="s">
        <v>1</v>
      </c>
      <c r="E2" s="719"/>
      <c r="F2" s="719"/>
      <c r="G2" s="57"/>
      <c r="H2" s="49"/>
      <c r="I2" s="2"/>
      <c r="J2" s="2"/>
      <c r="K2" s="2"/>
    </row>
    <row r="3" spans="1:11" s="50" customFormat="1" ht="18" customHeight="1">
      <c r="A3" s="48"/>
      <c r="B3" s="49"/>
      <c r="C3" s="63"/>
      <c r="D3" s="708" t="s">
        <v>2</v>
      </c>
      <c r="E3" s="708"/>
      <c r="F3" s="708"/>
      <c r="G3" s="57"/>
      <c r="H3" s="49"/>
      <c r="I3" s="2"/>
      <c r="J3" s="2"/>
      <c r="K3" s="2"/>
    </row>
    <row r="4" spans="1:11" s="50" customFormat="1" ht="15.75" customHeight="1">
      <c r="A4" s="48"/>
      <c r="B4" s="49"/>
      <c r="C4" s="63"/>
      <c r="D4" s="708" t="s">
        <v>3</v>
      </c>
      <c r="E4" s="708"/>
      <c r="F4" s="708"/>
      <c r="G4" s="57"/>
      <c r="H4" s="49"/>
      <c r="I4" s="2"/>
      <c r="J4" s="2"/>
      <c r="K4" s="2"/>
    </row>
    <row r="5" spans="1:11" s="52" customFormat="1" ht="6" customHeight="1">
      <c r="A5" s="48"/>
      <c r="B5" s="51"/>
      <c r="C5" s="63"/>
      <c r="D5" s="57"/>
      <c r="E5" s="57"/>
      <c r="F5" s="57"/>
      <c r="G5" s="57"/>
      <c r="H5" s="51"/>
      <c r="I5" s="2"/>
      <c r="J5" s="2"/>
      <c r="K5" s="2"/>
    </row>
    <row r="6" spans="1:11" s="52" customFormat="1" ht="18">
      <c r="A6" s="48"/>
      <c r="B6" s="51"/>
      <c r="C6" s="63"/>
      <c r="D6" s="708" t="s">
        <v>4</v>
      </c>
      <c r="E6" s="708"/>
      <c r="F6" s="708"/>
      <c r="G6" s="57"/>
      <c r="H6" s="51"/>
      <c r="I6" s="2"/>
      <c r="J6" s="2"/>
      <c r="K6" s="2"/>
    </row>
    <row r="7" spans="1:11" s="50" customFormat="1" ht="18">
      <c r="A7" s="48"/>
      <c r="B7" s="49"/>
      <c r="C7" s="63"/>
      <c r="D7" s="708" t="s">
        <v>5</v>
      </c>
      <c r="E7" s="708"/>
      <c r="F7" s="708"/>
      <c r="G7" s="57"/>
      <c r="H7" s="49"/>
      <c r="I7" s="2"/>
      <c r="J7" s="2"/>
      <c r="K7" s="2"/>
    </row>
    <row r="8" spans="1:11" s="50" customFormat="1" ht="9.75" customHeight="1">
      <c r="A8" s="48"/>
      <c r="B8" s="49"/>
      <c r="C8" s="63"/>
      <c r="D8" s="59"/>
      <c r="E8" s="59"/>
      <c r="F8" s="59"/>
      <c r="G8" s="57"/>
      <c r="H8" s="49"/>
      <c r="I8" s="2"/>
      <c r="J8" s="2"/>
      <c r="K8" s="2"/>
    </row>
    <row r="9" spans="1:11" s="50" customFormat="1" ht="41.25" customHeight="1">
      <c r="A9" s="48"/>
      <c r="B9" s="49"/>
      <c r="C9" s="63"/>
      <c r="D9" s="722" t="s">
        <v>1402</v>
      </c>
      <c r="E9" s="722"/>
      <c r="F9" s="722"/>
      <c r="G9" s="57"/>
      <c r="H9" s="49"/>
      <c r="I9" s="2"/>
      <c r="J9" s="2"/>
      <c r="K9" s="2"/>
    </row>
    <row r="10" spans="1:11" s="50" customFormat="1" ht="9.75" customHeight="1">
      <c r="A10" s="48"/>
      <c r="B10" s="49"/>
      <c r="C10" s="63"/>
      <c r="D10" s="59"/>
      <c r="E10" s="59"/>
      <c r="F10" s="59"/>
      <c r="G10" s="57"/>
      <c r="H10" s="49"/>
      <c r="I10" s="2"/>
      <c r="J10" s="2"/>
      <c r="K10" s="2"/>
    </row>
    <row r="11" spans="1:11" s="50" customFormat="1" ht="15" customHeight="1">
      <c r="A11" s="48"/>
      <c r="B11" s="49"/>
      <c r="C11" s="63"/>
      <c r="D11" s="711"/>
      <c r="E11" s="711"/>
      <c r="F11" s="711"/>
      <c r="G11" s="49"/>
      <c r="H11" s="49"/>
      <c r="I11" s="2"/>
      <c r="J11" s="2"/>
      <c r="K11" s="2"/>
    </row>
    <row r="12" spans="1:11" s="50" customFormat="1" ht="8.25" customHeight="1">
      <c r="A12" s="48"/>
      <c r="B12" s="49"/>
      <c r="C12" s="61"/>
      <c r="D12" s="80"/>
      <c r="E12" s="58"/>
      <c r="F12" s="58"/>
      <c r="G12" s="49"/>
      <c r="H12" s="49"/>
      <c r="I12" s="2"/>
      <c r="J12" s="2"/>
      <c r="K12" s="2"/>
    </row>
    <row r="13" spans="1:11" s="50" customFormat="1" ht="18" customHeight="1">
      <c r="A13" s="48"/>
      <c r="B13" s="48"/>
      <c r="C13" s="62"/>
      <c r="D13" s="711" t="s">
        <v>127</v>
      </c>
      <c r="E13" s="711"/>
      <c r="F13" s="711"/>
      <c r="G13" s="49"/>
      <c r="H13" s="49"/>
      <c r="I13" s="2"/>
      <c r="J13" s="2"/>
      <c r="K13" s="2"/>
    </row>
    <row r="14" spans="1:11" s="50" customFormat="1" ht="18" customHeight="1">
      <c r="A14" s="48"/>
      <c r="B14" s="48"/>
      <c r="C14" s="62"/>
      <c r="D14" s="711" t="s">
        <v>128</v>
      </c>
      <c r="E14" s="711"/>
      <c r="F14" s="711"/>
      <c r="G14" s="49"/>
      <c r="H14" s="49"/>
      <c r="I14" s="2"/>
      <c r="J14" s="2"/>
      <c r="K14" s="2"/>
    </row>
    <row r="15" spans="1:11" s="50" customFormat="1" ht="4.5" customHeight="1" thickBot="1">
      <c r="A15" s="48"/>
      <c r="B15" s="48"/>
      <c r="C15" s="35"/>
      <c r="D15" s="53"/>
      <c r="E15" s="54"/>
      <c r="F15" s="55"/>
      <c r="G15" s="49"/>
      <c r="H15" s="49"/>
      <c r="I15" s="2"/>
      <c r="J15" s="2"/>
      <c r="K15" s="2"/>
    </row>
    <row r="16" spans="1:11" s="50" customFormat="1" ht="30" customHeight="1" thickTop="1">
      <c r="A16" s="48"/>
      <c r="B16" s="48"/>
      <c r="C16" s="720" t="s">
        <v>39</v>
      </c>
      <c r="D16" s="712" t="s">
        <v>129</v>
      </c>
      <c r="E16" s="714" t="s">
        <v>130</v>
      </c>
      <c r="F16" s="716" t="s">
        <v>131</v>
      </c>
      <c r="G16" s="709" t="s">
        <v>132</v>
      </c>
      <c r="H16" s="49"/>
      <c r="I16" s="702"/>
      <c r="J16" s="702"/>
      <c r="K16" s="2"/>
    </row>
    <row r="17" spans="1:11" s="50" customFormat="1" ht="30" customHeight="1" thickBot="1">
      <c r="A17" s="48"/>
      <c r="B17" s="48"/>
      <c r="C17" s="721"/>
      <c r="D17" s="713" t="s">
        <v>133</v>
      </c>
      <c r="E17" s="715"/>
      <c r="F17" s="717"/>
      <c r="G17" s="710"/>
      <c r="H17" s="49"/>
      <c r="I17" s="702"/>
      <c r="J17" s="702"/>
      <c r="K17" s="2"/>
    </row>
    <row r="18" spans="1:11" s="50" customFormat="1" ht="4.5" customHeight="1">
      <c r="A18" s="48"/>
      <c r="B18" s="48"/>
      <c r="C18" s="75"/>
      <c r="D18" s="77"/>
      <c r="E18" s="78"/>
      <c r="F18" s="186"/>
      <c r="G18" s="79"/>
      <c r="H18" s="49"/>
      <c r="I18" s="5"/>
      <c r="J18" s="5"/>
      <c r="K18" s="5"/>
    </row>
    <row r="19" spans="1:11" s="50" customFormat="1" ht="15.75" customHeight="1">
      <c r="A19" s="48"/>
      <c r="B19" s="48"/>
      <c r="C19" s="76">
        <v>1</v>
      </c>
      <c r="D19" s="146">
        <v>1</v>
      </c>
      <c r="E19" s="72" t="s">
        <v>45</v>
      </c>
      <c r="F19" s="187">
        <v>1</v>
      </c>
      <c r="G19" s="73"/>
      <c r="H19" s="49"/>
      <c r="I19" s="209" t="s">
        <v>1403</v>
      </c>
      <c r="J19" s="209" t="s">
        <v>1403</v>
      </c>
      <c r="K19" s="2"/>
    </row>
    <row r="20" spans="1:11" s="50" customFormat="1" ht="15.75" customHeight="1">
      <c r="A20" s="48"/>
      <c r="B20" s="48"/>
      <c r="C20" s="76"/>
      <c r="D20" s="146">
        <v>1.1000000000000001</v>
      </c>
      <c r="E20" s="72" t="s">
        <v>134</v>
      </c>
      <c r="F20" s="187">
        <v>0.45</v>
      </c>
      <c r="G20" s="73"/>
      <c r="H20" s="49"/>
      <c r="I20" s="209"/>
      <c r="J20" s="209" t="s">
        <v>3091</v>
      </c>
      <c r="K20" s="2"/>
    </row>
    <row r="21" spans="1:11" s="50" customFormat="1" ht="15.75" customHeight="1">
      <c r="A21" s="48"/>
      <c r="B21" s="48"/>
      <c r="C21" s="76"/>
      <c r="D21" s="146">
        <v>1.2</v>
      </c>
      <c r="E21" s="72" t="s">
        <v>135</v>
      </c>
      <c r="F21" s="187">
        <v>0.45</v>
      </c>
      <c r="G21" s="73"/>
      <c r="H21" s="49"/>
      <c r="I21" s="209"/>
      <c r="J21" s="209" t="s">
        <v>3091</v>
      </c>
      <c r="K21" s="2"/>
    </row>
    <row r="22" spans="1:11" s="50" customFormat="1" ht="15.75" customHeight="1">
      <c r="A22" s="48"/>
      <c r="B22" s="48"/>
      <c r="C22" s="76"/>
      <c r="D22" s="146">
        <v>1.3</v>
      </c>
      <c r="E22" s="72" t="s">
        <v>136</v>
      </c>
      <c r="F22" s="187">
        <v>0.1</v>
      </c>
      <c r="G22" s="73"/>
      <c r="H22" s="49"/>
      <c r="I22" s="209"/>
      <c r="J22" s="209" t="s">
        <v>3091</v>
      </c>
      <c r="K22" s="2"/>
    </row>
    <row r="23" spans="1:11" s="50" customFormat="1" ht="17.25" customHeight="1">
      <c r="A23" s="48"/>
      <c r="B23" s="48"/>
      <c r="C23" s="76">
        <v>2</v>
      </c>
      <c r="D23" s="146">
        <v>2</v>
      </c>
      <c r="E23" s="72" t="s">
        <v>46</v>
      </c>
      <c r="F23" s="187">
        <v>1</v>
      </c>
      <c r="G23" s="73"/>
      <c r="H23" s="49"/>
      <c r="I23" s="209" t="s">
        <v>1403</v>
      </c>
      <c r="J23" s="209" t="s">
        <v>1403</v>
      </c>
      <c r="K23" s="2"/>
    </row>
    <row r="24" spans="1:11" s="50" customFormat="1" ht="17.25" customHeight="1">
      <c r="A24" s="48"/>
      <c r="B24" s="48"/>
      <c r="C24" s="76"/>
      <c r="D24" s="146">
        <v>2.1</v>
      </c>
      <c r="E24" s="72" t="s">
        <v>137</v>
      </c>
      <c r="F24" s="187">
        <v>0.9</v>
      </c>
      <c r="G24" s="73"/>
      <c r="H24" s="49"/>
      <c r="I24" s="209"/>
      <c r="J24" s="209" t="s">
        <v>3091</v>
      </c>
      <c r="K24" s="2"/>
    </row>
    <row r="25" spans="1:11" s="50" customFormat="1" ht="17.25" customHeight="1">
      <c r="A25" s="48"/>
      <c r="B25" s="48"/>
      <c r="C25" s="76"/>
      <c r="D25" s="146">
        <v>2.2000000000000002</v>
      </c>
      <c r="E25" s="72" t="s">
        <v>138</v>
      </c>
      <c r="F25" s="187">
        <v>0.1</v>
      </c>
      <c r="G25" s="73"/>
      <c r="H25" s="49"/>
      <c r="I25" s="209"/>
      <c r="J25" s="209" t="s">
        <v>3091</v>
      </c>
      <c r="K25" s="2"/>
    </row>
    <row r="26" spans="1:11" s="50" customFormat="1" ht="15.75" customHeight="1">
      <c r="A26" s="48"/>
      <c r="B26" s="48"/>
      <c r="C26" s="76">
        <v>3</v>
      </c>
      <c r="D26" s="146">
        <v>3</v>
      </c>
      <c r="E26" s="72" t="s">
        <v>47</v>
      </c>
      <c r="F26" s="187">
        <v>1</v>
      </c>
      <c r="G26" s="73"/>
      <c r="H26" s="49"/>
      <c r="I26" s="209" t="s">
        <v>1403</v>
      </c>
      <c r="J26" s="209" t="s">
        <v>1403</v>
      </c>
      <c r="K26" s="2"/>
    </row>
    <row r="27" spans="1:11" s="50" customFormat="1" ht="15.75" customHeight="1">
      <c r="A27" s="48"/>
      <c r="B27" s="48"/>
      <c r="C27" s="76"/>
      <c r="D27" s="146">
        <v>3.1</v>
      </c>
      <c r="E27" s="72" t="s">
        <v>139</v>
      </c>
      <c r="F27" s="187">
        <v>0.5</v>
      </c>
      <c r="G27" s="73"/>
      <c r="H27" s="49"/>
      <c r="I27" s="209"/>
      <c r="J27" s="209" t="s">
        <v>3091</v>
      </c>
      <c r="K27" s="2"/>
    </row>
    <row r="28" spans="1:11" s="50" customFormat="1" ht="15.75" customHeight="1">
      <c r="A28" s="48"/>
      <c r="B28" s="48"/>
      <c r="C28" s="76"/>
      <c r="D28" s="146">
        <v>3.2</v>
      </c>
      <c r="E28" s="72" t="s">
        <v>140</v>
      </c>
      <c r="F28" s="187">
        <v>0.5</v>
      </c>
      <c r="G28" s="73"/>
      <c r="H28" s="49"/>
      <c r="I28" s="209"/>
      <c r="J28" s="209" t="s">
        <v>3091</v>
      </c>
      <c r="K28" s="2"/>
    </row>
    <row r="29" spans="1:11" s="50" customFormat="1" ht="15.75" customHeight="1">
      <c r="A29" s="48"/>
      <c r="B29" s="48"/>
      <c r="C29" s="76">
        <v>4</v>
      </c>
      <c r="D29" s="146">
        <v>4</v>
      </c>
      <c r="E29" s="72" t="s">
        <v>48</v>
      </c>
      <c r="F29" s="187">
        <v>1</v>
      </c>
      <c r="G29" s="73"/>
      <c r="H29" s="49"/>
      <c r="I29" s="209" t="s">
        <v>1403</v>
      </c>
      <c r="J29" s="209" t="s">
        <v>1403</v>
      </c>
      <c r="K29" s="2"/>
    </row>
    <row r="30" spans="1:11" s="50" customFormat="1" ht="15.75" customHeight="1">
      <c r="A30" s="48"/>
      <c r="B30" s="48"/>
      <c r="C30" s="76"/>
      <c r="D30" s="146">
        <v>4.0999999999999996</v>
      </c>
      <c r="E30" s="72" t="s">
        <v>141</v>
      </c>
      <c r="F30" s="187">
        <v>0.5</v>
      </c>
      <c r="G30" s="73"/>
      <c r="H30" s="49"/>
      <c r="I30" s="209"/>
      <c r="J30" s="209" t="s">
        <v>3091</v>
      </c>
      <c r="K30" s="2"/>
    </row>
    <row r="31" spans="1:11" s="50" customFormat="1" ht="15.75" customHeight="1">
      <c r="A31" s="48"/>
      <c r="B31" s="48"/>
      <c r="C31" s="76"/>
      <c r="D31" s="146">
        <v>4.2</v>
      </c>
      <c r="E31" s="72" t="s">
        <v>142</v>
      </c>
      <c r="F31" s="187">
        <v>0.5</v>
      </c>
      <c r="G31" s="73"/>
      <c r="H31" s="49"/>
      <c r="I31" s="209"/>
      <c r="J31" s="209" t="s">
        <v>3091</v>
      </c>
      <c r="K31" s="2"/>
    </row>
    <row r="32" spans="1:11" s="50" customFormat="1" ht="15.75" customHeight="1">
      <c r="A32" s="48"/>
      <c r="B32" s="48"/>
      <c r="C32" s="76">
        <v>5</v>
      </c>
      <c r="D32" s="146">
        <v>5</v>
      </c>
      <c r="E32" s="72" t="s">
        <v>49</v>
      </c>
      <c r="F32" s="187">
        <v>1</v>
      </c>
      <c r="G32" s="73"/>
      <c r="H32" s="49"/>
      <c r="I32" s="209" t="s">
        <v>1403</v>
      </c>
      <c r="J32" s="209" t="s">
        <v>1403</v>
      </c>
      <c r="K32" s="2"/>
    </row>
    <row r="33" spans="1:11" s="50" customFormat="1" ht="15.75" customHeight="1">
      <c r="A33" s="48"/>
      <c r="B33" s="48"/>
      <c r="C33" s="76">
        <v>6</v>
      </c>
      <c r="D33" s="146">
        <v>6</v>
      </c>
      <c r="E33" s="72" t="s">
        <v>50</v>
      </c>
      <c r="F33" s="187">
        <v>1</v>
      </c>
      <c r="G33" s="73"/>
      <c r="H33" s="49"/>
      <c r="I33" s="209" t="s">
        <v>1403</v>
      </c>
      <c r="J33" s="209" t="s">
        <v>1403</v>
      </c>
      <c r="K33" s="2"/>
    </row>
    <row r="34" spans="1:11" s="50" customFormat="1" ht="15.75" customHeight="1">
      <c r="A34" s="48"/>
      <c r="B34" s="48"/>
      <c r="C34" s="76">
        <v>7</v>
      </c>
      <c r="D34" s="146">
        <v>7</v>
      </c>
      <c r="E34" s="72" t="s">
        <v>51</v>
      </c>
      <c r="F34" s="187">
        <v>1</v>
      </c>
      <c r="G34" s="73"/>
      <c r="H34" s="49"/>
      <c r="I34" s="209" t="s">
        <v>1403</v>
      </c>
      <c r="J34" s="209" t="s">
        <v>1403</v>
      </c>
      <c r="K34" s="2"/>
    </row>
    <row r="35" spans="1:11" s="50" customFormat="1" ht="15.75" customHeight="1">
      <c r="A35" s="48"/>
      <c r="B35" s="48"/>
      <c r="C35" s="76"/>
      <c r="D35" s="146">
        <v>7.1</v>
      </c>
      <c r="E35" s="72" t="s">
        <v>143</v>
      </c>
      <c r="F35" s="187">
        <v>0.5</v>
      </c>
      <c r="G35" s="73"/>
      <c r="H35" s="49"/>
      <c r="I35" s="209"/>
      <c r="J35" s="209" t="s">
        <v>3091</v>
      </c>
      <c r="K35" s="2"/>
    </row>
    <row r="36" spans="1:11" s="50" customFormat="1" ht="15.75" customHeight="1">
      <c r="A36" s="48"/>
      <c r="B36" s="48"/>
      <c r="C36" s="76"/>
      <c r="D36" s="146">
        <v>7.2</v>
      </c>
      <c r="E36" s="72" t="s">
        <v>144</v>
      </c>
      <c r="F36" s="187">
        <v>0.5</v>
      </c>
      <c r="G36" s="73"/>
      <c r="H36" s="49"/>
      <c r="I36" s="209"/>
      <c r="J36" s="209" t="s">
        <v>3091</v>
      </c>
      <c r="K36" s="2"/>
    </row>
    <row r="37" spans="1:11" s="50" customFormat="1" ht="15.75" customHeight="1">
      <c r="A37" s="48"/>
      <c r="B37" s="48"/>
      <c r="C37" s="76">
        <v>8</v>
      </c>
      <c r="D37" s="146">
        <v>8</v>
      </c>
      <c r="E37" s="72" t="s">
        <v>52</v>
      </c>
      <c r="F37" s="187">
        <v>1</v>
      </c>
      <c r="G37" s="73"/>
      <c r="H37" s="49"/>
      <c r="I37" s="209" t="s">
        <v>1403</v>
      </c>
      <c r="J37" s="209" t="s">
        <v>1403</v>
      </c>
      <c r="K37" s="2"/>
    </row>
    <row r="38" spans="1:11" s="50" customFormat="1" ht="15.75" customHeight="1">
      <c r="A38" s="48"/>
      <c r="B38" s="48"/>
      <c r="C38" s="76"/>
      <c r="D38" s="146">
        <v>8.1</v>
      </c>
      <c r="E38" s="72" t="s">
        <v>145</v>
      </c>
      <c r="F38" s="187">
        <v>0.3</v>
      </c>
      <c r="G38" s="73"/>
      <c r="H38" s="49"/>
      <c r="I38" s="209"/>
      <c r="J38" s="209" t="s">
        <v>3091</v>
      </c>
      <c r="K38" s="2"/>
    </row>
    <row r="39" spans="1:11" s="50" customFormat="1" ht="15.75" customHeight="1">
      <c r="A39" s="48"/>
      <c r="B39" s="48"/>
      <c r="C39" s="76"/>
      <c r="D39" s="146">
        <v>8.1999999999999993</v>
      </c>
      <c r="E39" s="72" t="s">
        <v>146</v>
      </c>
      <c r="F39" s="187">
        <v>0.7</v>
      </c>
      <c r="G39" s="73"/>
      <c r="H39" s="49"/>
      <c r="I39" s="209"/>
      <c r="J39" s="209" t="s">
        <v>3091</v>
      </c>
      <c r="K39" s="2"/>
    </row>
    <row r="40" spans="1:11" s="50" customFormat="1" ht="15.75" customHeight="1">
      <c r="A40" s="48"/>
      <c r="B40" s="48"/>
      <c r="C40" s="76">
        <v>9</v>
      </c>
      <c r="D40" s="146">
        <v>9</v>
      </c>
      <c r="E40" s="72" t="s">
        <v>53</v>
      </c>
      <c r="F40" s="187">
        <v>1</v>
      </c>
      <c r="G40" s="73"/>
      <c r="H40" s="49"/>
      <c r="I40" s="209" t="s">
        <v>1403</v>
      </c>
      <c r="J40" s="209" t="s">
        <v>1403</v>
      </c>
      <c r="K40" s="2"/>
    </row>
    <row r="41" spans="1:11" s="50" customFormat="1" ht="15.75" customHeight="1">
      <c r="A41" s="48"/>
      <c r="B41" s="48"/>
      <c r="C41" s="76"/>
      <c r="D41" s="146">
        <v>9.1</v>
      </c>
      <c r="E41" s="72" t="s">
        <v>147</v>
      </c>
      <c r="F41" s="187">
        <v>0.5</v>
      </c>
      <c r="G41" s="73"/>
      <c r="H41" s="49"/>
      <c r="I41" s="209"/>
      <c r="J41" s="209" t="s">
        <v>3091</v>
      </c>
      <c r="K41" s="2"/>
    </row>
    <row r="42" spans="1:11" s="50" customFormat="1" ht="15.75" customHeight="1">
      <c r="A42" s="48"/>
      <c r="B42" s="48"/>
      <c r="C42" s="76"/>
      <c r="D42" s="146">
        <v>9.1999999999999993</v>
      </c>
      <c r="E42" s="72" t="s">
        <v>148</v>
      </c>
      <c r="F42" s="187">
        <v>0.5</v>
      </c>
      <c r="G42" s="73"/>
      <c r="H42" s="49"/>
      <c r="I42" s="209"/>
      <c r="J42" s="209" t="s">
        <v>3091</v>
      </c>
      <c r="K42" s="2"/>
    </row>
    <row r="43" spans="1:11" s="50" customFormat="1" ht="15.75" customHeight="1">
      <c r="A43" s="48"/>
      <c r="B43" s="48"/>
      <c r="C43" s="76">
        <v>10</v>
      </c>
      <c r="D43" s="146">
        <v>10</v>
      </c>
      <c r="E43" s="72" t="s">
        <v>54</v>
      </c>
      <c r="F43" s="187">
        <v>1</v>
      </c>
      <c r="G43" s="73"/>
      <c r="H43" s="49"/>
      <c r="I43" s="209" t="s">
        <v>1403</v>
      </c>
      <c r="J43" s="209" t="s">
        <v>1403</v>
      </c>
      <c r="K43" s="2"/>
    </row>
    <row r="44" spans="1:11" s="50" customFormat="1" ht="15.75" customHeight="1">
      <c r="A44" s="48"/>
      <c r="B44" s="48"/>
      <c r="C44" s="76"/>
      <c r="D44" s="146">
        <v>10.1</v>
      </c>
      <c r="E44" s="72" t="s">
        <v>149</v>
      </c>
      <c r="F44" s="187">
        <v>0.3</v>
      </c>
      <c r="G44" s="73"/>
      <c r="H44" s="49"/>
      <c r="I44" s="209"/>
      <c r="J44" s="209" t="s">
        <v>3091</v>
      </c>
      <c r="K44" s="2"/>
    </row>
    <row r="45" spans="1:11" s="50" customFormat="1" ht="15.75" customHeight="1">
      <c r="A45" s="48"/>
      <c r="B45" s="48"/>
      <c r="C45" s="76"/>
      <c r="D45" s="146">
        <v>10.199999999999999</v>
      </c>
      <c r="E45" s="72" t="s">
        <v>150</v>
      </c>
      <c r="F45" s="187">
        <v>0.3</v>
      </c>
      <c r="G45" s="73"/>
      <c r="H45" s="49"/>
      <c r="I45" s="209"/>
      <c r="J45" s="209" t="s">
        <v>3091</v>
      </c>
      <c r="K45" s="2"/>
    </row>
    <row r="46" spans="1:11" s="50" customFormat="1" ht="15.75" customHeight="1">
      <c r="A46" s="48"/>
      <c r="B46" s="48"/>
      <c r="C46" s="76"/>
      <c r="D46" s="146">
        <v>10.3</v>
      </c>
      <c r="E46" s="72" t="s">
        <v>151</v>
      </c>
      <c r="F46" s="187">
        <v>0.4</v>
      </c>
      <c r="G46" s="73"/>
      <c r="H46" s="49"/>
      <c r="I46" s="209"/>
      <c r="J46" s="209" t="s">
        <v>3091</v>
      </c>
      <c r="K46" s="2"/>
    </row>
    <row r="47" spans="1:11" s="50" customFormat="1" ht="15.75" customHeight="1">
      <c r="A47" s="48"/>
      <c r="B47" s="48"/>
      <c r="C47" s="76">
        <v>11</v>
      </c>
      <c r="D47" s="146">
        <v>11</v>
      </c>
      <c r="E47" s="72" t="s">
        <v>55</v>
      </c>
      <c r="F47" s="187">
        <v>0.99999999999999989</v>
      </c>
      <c r="G47" s="73"/>
      <c r="H47" s="49"/>
      <c r="I47" s="209" t="s">
        <v>1403</v>
      </c>
      <c r="J47" s="209" t="s">
        <v>1403</v>
      </c>
      <c r="K47" s="2"/>
    </row>
    <row r="48" spans="1:11" s="50" customFormat="1" ht="15.75" customHeight="1">
      <c r="A48" s="48"/>
      <c r="B48" s="48"/>
      <c r="C48" s="76"/>
      <c r="D48" s="146">
        <v>11.1</v>
      </c>
      <c r="E48" s="72" t="s">
        <v>152</v>
      </c>
      <c r="F48" s="187">
        <v>0.3</v>
      </c>
      <c r="G48" s="73"/>
      <c r="H48" s="49"/>
      <c r="I48" s="209"/>
      <c r="J48" s="209" t="s">
        <v>3091</v>
      </c>
      <c r="K48" s="2"/>
    </row>
    <row r="49" spans="1:11" s="50" customFormat="1" ht="15.75" customHeight="1">
      <c r="A49" s="48"/>
      <c r="B49" s="48"/>
      <c r="C49" s="76"/>
      <c r="D49" s="146">
        <v>11.2</v>
      </c>
      <c r="E49" s="72" t="s">
        <v>153</v>
      </c>
      <c r="F49" s="187">
        <v>0.6</v>
      </c>
      <c r="G49" s="73"/>
      <c r="H49" s="49"/>
      <c r="I49" s="209"/>
      <c r="J49" s="209" t="s">
        <v>3091</v>
      </c>
      <c r="K49" s="2"/>
    </row>
    <row r="50" spans="1:11" s="50" customFormat="1" ht="15.75" customHeight="1">
      <c r="A50" s="48"/>
      <c r="B50" s="48"/>
      <c r="C50" s="76"/>
      <c r="D50" s="146">
        <v>11.3</v>
      </c>
      <c r="E50" s="72" t="s">
        <v>154</v>
      </c>
      <c r="F50" s="187">
        <v>0.1</v>
      </c>
      <c r="G50" s="73"/>
      <c r="H50" s="49"/>
      <c r="I50" s="209"/>
      <c r="J50" s="209" t="s">
        <v>3091</v>
      </c>
      <c r="K50" s="2"/>
    </row>
    <row r="51" spans="1:11" s="50" customFormat="1" ht="15.75" customHeight="1">
      <c r="A51" s="48"/>
      <c r="B51" s="48"/>
      <c r="C51" s="76">
        <v>12</v>
      </c>
      <c r="D51" s="146">
        <v>12</v>
      </c>
      <c r="E51" s="72" t="s">
        <v>56</v>
      </c>
      <c r="F51" s="187">
        <v>1</v>
      </c>
      <c r="G51" s="73"/>
      <c r="H51" s="49"/>
      <c r="I51" s="209" t="s">
        <v>1403</v>
      </c>
      <c r="J51" s="209" t="s">
        <v>1403</v>
      </c>
      <c r="K51" s="2"/>
    </row>
    <row r="52" spans="1:11" s="50" customFormat="1" ht="15.75" customHeight="1">
      <c r="A52" s="48"/>
      <c r="B52" s="48"/>
      <c r="C52" s="76">
        <v>13</v>
      </c>
      <c r="D52" s="146">
        <v>13</v>
      </c>
      <c r="E52" s="72" t="s">
        <v>57</v>
      </c>
      <c r="F52" s="187">
        <v>1</v>
      </c>
      <c r="G52" s="73"/>
      <c r="H52" s="49"/>
      <c r="I52" s="209" t="s">
        <v>1403</v>
      </c>
      <c r="J52" s="209" t="s">
        <v>1403</v>
      </c>
      <c r="K52" s="2"/>
    </row>
    <row r="53" spans="1:11" s="50" customFormat="1" ht="15.75" customHeight="1">
      <c r="A53" s="48"/>
      <c r="B53" s="48"/>
      <c r="C53" s="76"/>
      <c r="D53" s="146">
        <v>13.1</v>
      </c>
      <c r="E53" s="72" t="s">
        <v>155</v>
      </c>
      <c r="F53" s="187">
        <v>0.9</v>
      </c>
      <c r="G53" s="73"/>
      <c r="H53" s="49"/>
      <c r="I53" s="209"/>
      <c r="J53" s="209" t="s">
        <v>3091</v>
      </c>
      <c r="K53" s="2"/>
    </row>
    <row r="54" spans="1:11" s="50" customFormat="1" ht="15.75" customHeight="1">
      <c r="A54" s="48"/>
      <c r="B54" s="48"/>
      <c r="C54" s="76"/>
      <c r="D54" s="146">
        <v>13.2</v>
      </c>
      <c r="E54" s="72" t="s">
        <v>156</v>
      </c>
      <c r="F54" s="187">
        <v>0.1</v>
      </c>
      <c r="G54" s="73"/>
      <c r="H54" s="49"/>
      <c r="I54" s="209"/>
      <c r="J54" s="209" t="s">
        <v>3091</v>
      </c>
      <c r="K54" s="2"/>
    </row>
    <row r="55" spans="1:11" s="50" customFormat="1" ht="15.75" customHeight="1">
      <c r="A55" s="48"/>
      <c r="B55" s="48"/>
      <c r="C55" s="76">
        <v>14</v>
      </c>
      <c r="D55" s="146">
        <v>14</v>
      </c>
      <c r="E55" s="72" t="s">
        <v>58</v>
      </c>
      <c r="F55" s="187">
        <v>1</v>
      </c>
      <c r="G55" s="73"/>
      <c r="H55" s="49"/>
      <c r="I55" s="209" t="s">
        <v>1403</v>
      </c>
      <c r="J55" s="209" t="s">
        <v>1403</v>
      </c>
      <c r="K55" s="2"/>
    </row>
    <row r="56" spans="1:11" s="50" customFormat="1" ht="15.75" customHeight="1">
      <c r="A56" s="48"/>
      <c r="B56" s="48"/>
      <c r="C56" s="76">
        <v>15</v>
      </c>
      <c r="D56" s="146">
        <v>15</v>
      </c>
      <c r="E56" s="72" t="s">
        <v>59</v>
      </c>
      <c r="F56" s="187">
        <v>1</v>
      </c>
      <c r="G56" s="73"/>
      <c r="H56" s="49"/>
      <c r="I56" s="209" t="s">
        <v>1403</v>
      </c>
      <c r="J56" s="209" t="s">
        <v>1403</v>
      </c>
      <c r="K56" s="2"/>
    </row>
    <row r="57" spans="1:11" s="50" customFormat="1" ht="15.75" customHeight="1">
      <c r="A57" s="48"/>
      <c r="B57" s="48"/>
      <c r="C57" s="76"/>
      <c r="D57" s="146">
        <v>15.1</v>
      </c>
      <c r="E57" s="72" t="s">
        <v>157</v>
      </c>
      <c r="F57" s="187">
        <v>0.5</v>
      </c>
      <c r="G57" s="73"/>
      <c r="H57" s="49"/>
      <c r="I57" s="209"/>
      <c r="J57" s="209" t="s">
        <v>3091</v>
      </c>
      <c r="K57" s="2"/>
    </row>
    <row r="58" spans="1:11" s="50" customFormat="1" ht="15.75" customHeight="1">
      <c r="A58" s="48"/>
      <c r="B58" s="48"/>
      <c r="C58" s="76"/>
      <c r="D58" s="146">
        <v>15.2</v>
      </c>
      <c r="E58" s="72" t="s">
        <v>158</v>
      </c>
      <c r="F58" s="187">
        <v>0.5</v>
      </c>
      <c r="G58" s="73"/>
      <c r="H58" s="49"/>
      <c r="I58" s="209"/>
      <c r="J58" s="209" t="s">
        <v>3091</v>
      </c>
      <c r="K58" s="2"/>
    </row>
    <row r="59" spans="1:11" s="50" customFormat="1" ht="15.75" customHeight="1">
      <c r="A59" s="48"/>
      <c r="B59" s="48"/>
      <c r="C59" s="76">
        <v>16</v>
      </c>
      <c r="D59" s="146">
        <v>16</v>
      </c>
      <c r="E59" s="72" t="s">
        <v>60</v>
      </c>
      <c r="F59" s="187">
        <v>1</v>
      </c>
      <c r="G59" s="73"/>
      <c r="H59" s="49"/>
      <c r="I59" s="209" t="s">
        <v>1403</v>
      </c>
      <c r="J59" s="209" t="s">
        <v>1403</v>
      </c>
      <c r="K59" s="2"/>
    </row>
    <row r="60" spans="1:11" s="50" customFormat="1" ht="15.75" customHeight="1">
      <c r="A60" s="48"/>
      <c r="B60" s="48"/>
      <c r="C60" s="76"/>
      <c r="D60" s="146">
        <v>16.100000000000001</v>
      </c>
      <c r="E60" s="72" t="s">
        <v>159</v>
      </c>
      <c r="F60" s="187">
        <v>0.5</v>
      </c>
      <c r="G60" s="73"/>
      <c r="H60" s="49"/>
      <c r="I60" s="209"/>
      <c r="J60" s="209" t="s">
        <v>3091</v>
      </c>
      <c r="K60" s="2"/>
    </row>
    <row r="61" spans="1:11" s="50" customFormat="1" ht="15.75" customHeight="1">
      <c r="A61" s="48"/>
      <c r="B61" s="48"/>
      <c r="C61" s="76"/>
      <c r="D61" s="146">
        <v>16.2</v>
      </c>
      <c r="E61" s="72" t="s">
        <v>160</v>
      </c>
      <c r="F61" s="187">
        <v>0.5</v>
      </c>
      <c r="G61" s="73"/>
      <c r="H61" s="49"/>
      <c r="I61" s="209"/>
      <c r="J61" s="209" t="s">
        <v>3091</v>
      </c>
      <c r="K61" s="2"/>
    </row>
    <row r="62" spans="1:11" s="50" customFormat="1" ht="15.75" customHeight="1">
      <c r="A62" s="48"/>
      <c r="B62" s="48"/>
      <c r="C62" s="76">
        <v>17</v>
      </c>
      <c r="D62" s="146">
        <v>17</v>
      </c>
      <c r="E62" s="72" t="s">
        <v>61</v>
      </c>
      <c r="F62" s="187">
        <v>1</v>
      </c>
      <c r="G62" s="73"/>
      <c r="H62" s="49"/>
      <c r="I62" s="209" t="s">
        <v>1403</v>
      </c>
      <c r="J62" s="209" t="s">
        <v>1403</v>
      </c>
      <c r="K62" s="2"/>
    </row>
    <row r="63" spans="1:11" s="50" customFormat="1" ht="15.75" customHeight="1">
      <c r="A63" s="48"/>
      <c r="B63" s="48"/>
      <c r="C63" s="76"/>
      <c r="D63" s="146">
        <v>17.100000000000001</v>
      </c>
      <c r="E63" s="72" t="s">
        <v>161</v>
      </c>
      <c r="F63" s="187">
        <v>0.7</v>
      </c>
      <c r="G63" s="73"/>
      <c r="H63" s="49"/>
      <c r="I63" s="209"/>
      <c r="J63" s="209" t="s">
        <v>3091</v>
      </c>
      <c r="K63" s="2"/>
    </row>
    <row r="64" spans="1:11" s="50" customFormat="1" ht="15.75" customHeight="1">
      <c r="A64" s="48"/>
      <c r="B64" s="48"/>
      <c r="C64" s="76"/>
      <c r="D64" s="146">
        <v>17.2</v>
      </c>
      <c r="E64" s="72" t="s">
        <v>162</v>
      </c>
      <c r="F64" s="187">
        <v>0.3</v>
      </c>
      <c r="G64" s="73"/>
      <c r="H64" s="49"/>
      <c r="I64" s="209"/>
      <c r="J64" s="209" t="s">
        <v>3091</v>
      </c>
      <c r="K64" s="2"/>
    </row>
    <row r="65" spans="1:11" s="50" customFormat="1" ht="15.75" customHeight="1">
      <c r="A65" s="48"/>
      <c r="B65" s="48"/>
      <c r="C65" s="76">
        <v>18</v>
      </c>
      <c r="D65" s="146">
        <v>18</v>
      </c>
      <c r="E65" s="72" t="s">
        <v>62</v>
      </c>
      <c r="F65" s="187">
        <v>1</v>
      </c>
      <c r="G65" s="73"/>
      <c r="H65" s="49"/>
      <c r="I65" s="209" t="s">
        <v>1403</v>
      </c>
      <c r="J65" s="209" t="s">
        <v>1403</v>
      </c>
      <c r="K65" s="2"/>
    </row>
    <row r="66" spans="1:11" s="50" customFormat="1" ht="15.75" customHeight="1">
      <c r="A66" s="48"/>
      <c r="B66" s="48"/>
      <c r="C66" s="76"/>
      <c r="D66" s="146">
        <v>18.100000000000001</v>
      </c>
      <c r="E66" s="72" t="s">
        <v>163</v>
      </c>
      <c r="F66" s="187">
        <v>0.9</v>
      </c>
      <c r="G66" s="73"/>
      <c r="H66" s="49"/>
      <c r="I66" s="209"/>
      <c r="J66" s="209" t="s">
        <v>3091</v>
      </c>
      <c r="K66" s="2"/>
    </row>
    <row r="67" spans="1:11" s="50" customFormat="1" ht="15.75" customHeight="1">
      <c r="A67" s="48"/>
      <c r="B67" s="48"/>
      <c r="C67" s="76"/>
      <c r="D67" s="146">
        <v>18.2</v>
      </c>
      <c r="E67" s="72" t="s">
        <v>164</v>
      </c>
      <c r="F67" s="187">
        <v>0.1</v>
      </c>
      <c r="G67" s="73"/>
      <c r="H67" s="49"/>
      <c r="I67" s="209"/>
      <c r="J67" s="209" t="s">
        <v>3091</v>
      </c>
      <c r="K67" s="2"/>
    </row>
    <row r="68" spans="1:11" s="50" customFormat="1" ht="15.75" customHeight="1">
      <c r="A68" s="48"/>
      <c r="B68" s="48"/>
      <c r="C68" s="76">
        <v>19</v>
      </c>
      <c r="D68" s="146">
        <v>19</v>
      </c>
      <c r="E68" s="72" t="s">
        <v>63</v>
      </c>
      <c r="F68" s="187">
        <v>1</v>
      </c>
      <c r="G68" s="73"/>
      <c r="H68" s="49"/>
      <c r="I68" s="209" t="s">
        <v>1403</v>
      </c>
      <c r="J68" s="209" t="s">
        <v>1403</v>
      </c>
      <c r="K68" s="2"/>
    </row>
    <row r="69" spans="1:11" s="50" customFormat="1" ht="15.75" customHeight="1">
      <c r="A69" s="48"/>
      <c r="B69" s="48"/>
      <c r="C69" s="76"/>
      <c r="D69" s="146">
        <v>19.100000000000001</v>
      </c>
      <c r="E69" s="72" t="s">
        <v>165</v>
      </c>
      <c r="F69" s="187">
        <v>0.5</v>
      </c>
      <c r="G69" s="73"/>
      <c r="H69" s="49"/>
      <c r="I69" s="209"/>
      <c r="J69" s="209" t="s">
        <v>3091</v>
      </c>
      <c r="K69" s="2"/>
    </row>
    <row r="70" spans="1:11" s="50" customFormat="1" ht="15.75" customHeight="1">
      <c r="A70" s="48"/>
      <c r="B70" s="48"/>
      <c r="C70" s="76"/>
      <c r="D70" s="146">
        <v>19.2</v>
      </c>
      <c r="E70" s="72" t="s">
        <v>166</v>
      </c>
      <c r="F70" s="187">
        <v>0.3</v>
      </c>
      <c r="G70" s="73"/>
      <c r="H70" s="49"/>
      <c r="I70" s="209"/>
      <c r="J70" s="209" t="s">
        <v>3091</v>
      </c>
      <c r="K70" s="2"/>
    </row>
    <row r="71" spans="1:11" s="50" customFormat="1" ht="15.75" customHeight="1">
      <c r="A71" s="48"/>
      <c r="B71" s="48"/>
      <c r="C71" s="76"/>
      <c r="D71" s="146">
        <v>19.3</v>
      </c>
      <c r="E71" s="72" t="s">
        <v>167</v>
      </c>
      <c r="F71" s="187">
        <v>0.2</v>
      </c>
      <c r="G71" s="73"/>
      <c r="H71" s="49"/>
      <c r="I71" s="209"/>
      <c r="J71" s="209" t="s">
        <v>3091</v>
      </c>
      <c r="K71" s="2"/>
    </row>
    <row r="72" spans="1:11" s="50" customFormat="1" ht="15.75" customHeight="1">
      <c r="A72" s="48"/>
      <c r="B72" s="48"/>
      <c r="C72" s="76">
        <v>20</v>
      </c>
      <c r="D72" s="146">
        <v>20</v>
      </c>
      <c r="E72" s="72" t="s">
        <v>64</v>
      </c>
      <c r="F72" s="187">
        <v>1</v>
      </c>
      <c r="G72" s="73"/>
      <c r="H72" s="49"/>
      <c r="I72" s="209" t="s">
        <v>1403</v>
      </c>
      <c r="J72" s="209" t="s">
        <v>1403</v>
      </c>
      <c r="K72" s="2"/>
    </row>
    <row r="73" spans="1:11" s="50" customFormat="1" ht="15.75" customHeight="1">
      <c r="A73" s="48"/>
      <c r="B73" s="48"/>
      <c r="C73" s="76"/>
      <c r="D73" s="146">
        <v>20.100000000000001</v>
      </c>
      <c r="E73" s="72" t="s">
        <v>168</v>
      </c>
      <c r="F73" s="187">
        <v>0.5</v>
      </c>
      <c r="G73" s="73"/>
      <c r="H73" s="49"/>
      <c r="I73" s="209"/>
      <c r="J73" s="209" t="s">
        <v>3091</v>
      </c>
      <c r="K73" s="2"/>
    </row>
    <row r="74" spans="1:11" s="50" customFormat="1" ht="15.75" customHeight="1">
      <c r="A74" s="48"/>
      <c r="B74" s="48"/>
      <c r="C74" s="76"/>
      <c r="D74" s="146">
        <v>20.2</v>
      </c>
      <c r="E74" s="72" t="s">
        <v>169</v>
      </c>
      <c r="F74" s="187">
        <v>0.4</v>
      </c>
      <c r="G74" s="73"/>
      <c r="H74" s="49"/>
      <c r="I74" s="209"/>
      <c r="J74" s="209" t="s">
        <v>3091</v>
      </c>
      <c r="K74" s="2"/>
    </row>
    <row r="75" spans="1:11" s="50" customFormat="1" ht="15.75" customHeight="1">
      <c r="A75" s="48"/>
      <c r="B75" s="48"/>
      <c r="C75" s="76"/>
      <c r="D75" s="146">
        <v>20.3</v>
      </c>
      <c r="E75" s="72" t="s">
        <v>170</v>
      </c>
      <c r="F75" s="187">
        <v>0.1</v>
      </c>
      <c r="G75" s="73"/>
      <c r="H75" s="49"/>
      <c r="I75" s="209"/>
      <c r="J75" s="209" t="s">
        <v>3091</v>
      </c>
      <c r="K75" s="2"/>
    </row>
    <row r="76" spans="1:11" s="50" customFormat="1" ht="15.75" customHeight="1">
      <c r="A76" s="48"/>
      <c r="B76" s="48"/>
      <c r="C76" s="76">
        <v>21</v>
      </c>
      <c r="D76" s="146">
        <v>21</v>
      </c>
      <c r="E76" s="72" t="s">
        <v>65</v>
      </c>
      <c r="F76" s="187">
        <v>1</v>
      </c>
      <c r="G76" s="73"/>
      <c r="H76" s="49"/>
      <c r="I76" s="209" t="s">
        <v>1403</v>
      </c>
      <c r="J76" s="209" t="s">
        <v>1403</v>
      </c>
      <c r="K76" s="2"/>
    </row>
    <row r="77" spans="1:11" s="50" customFormat="1" ht="15.75" customHeight="1">
      <c r="A77" s="48"/>
      <c r="B77" s="48"/>
      <c r="C77" s="76"/>
      <c r="D77" s="146">
        <v>21.1</v>
      </c>
      <c r="E77" s="72" t="s">
        <v>171</v>
      </c>
      <c r="F77" s="187">
        <v>0.33</v>
      </c>
      <c r="G77" s="73"/>
      <c r="H77" s="49"/>
      <c r="I77" s="209"/>
      <c r="J77" s="209" t="s">
        <v>3091</v>
      </c>
      <c r="K77" s="2"/>
    </row>
    <row r="78" spans="1:11" s="50" customFormat="1" ht="15.75" customHeight="1">
      <c r="A78" s="48"/>
      <c r="B78" s="48"/>
      <c r="C78" s="76"/>
      <c r="D78" s="146">
        <v>21.2</v>
      </c>
      <c r="E78" s="72" t="s">
        <v>172</v>
      </c>
      <c r="F78" s="187">
        <v>0.33</v>
      </c>
      <c r="G78" s="73"/>
      <c r="H78" s="49"/>
      <c r="I78" s="209"/>
      <c r="J78" s="209" t="s">
        <v>3091</v>
      </c>
      <c r="K78" s="2"/>
    </row>
    <row r="79" spans="1:11" s="50" customFormat="1" ht="15.75" customHeight="1">
      <c r="A79" s="48"/>
      <c r="B79" s="48"/>
      <c r="C79" s="76"/>
      <c r="D79" s="146">
        <v>21.3</v>
      </c>
      <c r="E79" s="72" t="s">
        <v>173</v>
      </c>
      <c r="F79" s="187">
        <v>0.34</v>
      </c>
      <c r="G79" s="73"/>
      <c r="H79" s="49"/>
      <c r="I79" s="209"/>
      <c r="J79" s="209" t="s">
        <v>3091</v>
      </c>
      <c r="K79" s="2"/>
    </row>
    <row r="80" spans="1:11" s="50" customFormat="1" ht="15.75" customHeight="1">
      <c r="A80" s="48"/>
      <c r="B80" s="48"/>
      <c r="C80" s="76">
        <v>22</v>
      </c>
      <c r="D80" s="146">
        <v>22</v>
      </c>
      <c r="E80" s="72" t="s">
        <v>66</v>
      </c>
      <c r="F80" s="187">
        <v>1</v>
      </c>
      <c r="G80" s="73"/>
      <c r="H80" s="49"/>
      <c r="I80" s="209" t="s">
        <v>1403</v>
      </c>
      <c r="J80" s="209" t="s">
        <v>1403</v>
      </c>
      <c r="K80" s="2"/>
    </row>
    <row r="81" spans="1:11" s="50" customFormat="1" ht="15.75" customHeight="1">
      <c r="A81" s="48"/>
      <c r="B81" s="48"/>
      <c r="C81" s="76">
        <v>23</v>
      </c>
      <c r="D81" s="146">
        <v>23</v>
      </c>
      <c r="E81" s="72" t="s">
        <v>67</v>
      </c>
      <c r="F81" s="187">
        <v>1</v>
      </c>
      <c r="G81" s="73"/>
      <c r="H81" s="49"/>
      <c r="I81" s="209" t="s">
        <v>1403</v>
      </c>
      <c r="J81" s="209" t="s">
        <v>1403</v>
      </c>
      <c r="K81" s="2"/>
    </row>
    <row r="82" spans="1:11" s="50" customFormat="1" ht="15.75" customHeight="1">
      <c r="A82" s="48"/>
      <c r="B82" s="48"/>
      <c r="C82" s="76">
        <v>24</v>
      </c>
      <c r="D82" s="146">
        <v>24</v>
      </c>
      <c r="E82" s="72" t="s">
        <v>68</v>
      </c>
      <c r="F82" s="187">
        <v>1</v>
      </c>
      <c r="G82" s="73"/>
      <c r="H82" s="49"/>
      <c r="I82" s="209" t="s">
        <v>1403</v>
      </c>
      <c r="J82" s="209" t="s">
        <v>1403</v>
      </c>
      <c r="K82" s="2"/>
    </row>
    <row r="83" spans="1:11" s="50" customFormat="1" ht="15.75" customHeight="1">
      <c r="A83" s="48"/>
      <c r="B83" s="48"/>
      <c r="C83" s="76"/>
      <c r="D83" s="146">
        <v>24.1</v>
      </c>
      <c r="E83" s="72" t="s">
        <v>174</v>
      </c>
      <c r="F83" s="187">
        <v>0.5</v>
      </c>
      <c r="G83" s="73"/>
      <c r="H83" s="49"/>
      <c r="I83" s="209"/>
      <c r="J83" s="209" t="s">
        <v>3091</v>
      </c>
      <c r="K83" s="2"/>
    </row>
    <row r="84" spans="1:11" s="50" customFormat="1" ht="15.75" customHeight="1">
      <c r="A84" s="48"/>
      <c r="B84" s="48"/>
      <c r="C84" s="76"/>
      <c r="D84" s="146">
        <v>24.2</v>
      </c>
      <c r="E84" s="72" t="s">
        <v>175</v>
      </c>
      <c r="F84" s="187">
        <v>0.5</v>
      </c>
      <c r="G84" s="73"/>
      <c r="H84" s="49"/>
      <c r="I84" s="209"/>
      <c r="J84" s="209" t="s">
        <v>3091</v>
      </c>
      <c r="K84" s="2"/>
    </row>
    <row r="85" spans="1:11" s="50" customFormat="1" ht="15.75" customHeight="1">
      <c r="A85" s="48"/>
      <c r="B85" s="48"/>
      <c r="C85" s="76">
        <v>25</v>
      </c>
      <c r="D85" s="146">
        <v>25</v>
      </c>
      <c r="E85" s="72" t="s">
        <v>69</v>
      </c>
      <c r="F85" s="187">
        <v>1</v>
      </c>
      <c r="G85" s="73"/>
      <c r="H85" s="49"/>
      <c r="I85" s="209" t="s">
        <v>1403</v>
      </c>
      <c r="J85" s="209" t="s">
        <v>1403</v>
      </c>
      <c r="K85" s="2"/>
    </row>
    <row r="86" spans="1:11" s="50" customFormat="1" ht="15.75" customHeight="1">
      <c r="A86" s="48"/>
      <c r="B86" s="48"/>
      <c r="C86" s="76"/>
      <c r="D86" s="146">
        <v>25.1</v>
      </c>
      <c r="E86" s="72" t="s">
        <v>176</v>
      </c>
      <c r="F86" s="187">
        <v>0.5</v>
      </c>
      <c r="G86" s="73"/>
      <c r="H86" s="49"/>
      <c r="I86" s="209"/>
      <c r="J86" s="209" t="s">
        <v>3091</v>
      </c>
      <c r="K86" s="2"/>
    </row>
    <row r="87" spans="1:11" s="50" customFormat="1" ht="15.75" customHeight="1">
      <c r="A87" s="48"/>
      <c r="B87" s="48"/>
      <c r="C87" s="76"/>
      <c r="D87" s="146">
        <v>25.2</v>
      </c>
      <c r="E87" s="72" t="s">
        <v>177</v>
      </c>
      <c r="F87" s="187">
        <v>0.5</v>
      </c>
      <c r="G87" s="73"/>
      <c r="H87" s="49"/>
      <c r="I87" s="209"/>
      <c r="J87" s="209" t="s">
        <v>3091</v>
      </c>
      <c r="K87" s="2"/>
    </row>
    <row r="88" spans="1:11" s="50" customFormat="1" ht="15.75" customHeight="1">
      <c r="A88" s="48"/>
      <c r="B88" s="48"/>
      <c r="C88" s="76">
        <v>26</v>
      </c>
      <c r="D88" s="146">
        <v>26</v>
      </c>
      <c r="E88" s="72" t="s">
        <v>70</v>
      </c>
      <c r="F88" s="187">
        <v>1</v>
      </c>
      <c r="G88" s="73"/>
      <c r="H88" s="49"/>
      <c r="I88" s="209" t="s">
        <v>1403</v>
      </c>
      <c r="J88" s="209" t="s">
        <v>1403</v>
      </c>
      <c r="K88" s="2"/>
    </row>
    <row r="89" spans="1:11" s="50" customFormat="1" ht="15.75" customHeight="1">
      <c r="A89" s="48"/>
      <c r="B89" s="48"/>
      <c r="C89" s="76"/>
      <c r="D89" s="146">
        <v>26.1</v>
      </c>
      <c r="E89" s="72" t="s">
        <v>178</v>
      </c>
      <c r="F89" s="187">
        <v>0.5</v>
      </c>
      <c r="G89" s="73"/>
      <c r="H89" s="49"/>
      <c r="I89" s="209"/>
      <c r="J89" s="209" t="s">
        <v>3091</v>
      </c>
      <c r="K89" s="2"/>
    </row>
    <row r="90" spans="1:11" s="50" customFormat="1" ht="15.75" customHeight="1">
      <c r="A90" s="48"/>
      <c r="B90" s="48"/>
      <c r="C90" s="76"/>
      <c r="D90" s="146">
        <v>26.2</v>
      </c>
      <c r="E90" s="72" t="s">
        <v>179</v>
      </c>
      <c r="F90" s="187">
        <v>0.5</v>
      </c>
      <c r="G90" s="73"/>
      <c r="H90" s="49"/>
      <c r="I90" s="209"/>
      <c r="J90" s="209" t="s">
        <v>3091</v>
      </c>
      <c r="K90" s="2"/>
    </row>
    <row r="91" spans="1:11" s="50" customFormat="1" ht="15.75" customHeight="1">
      <c r="A91" s="48"/>
      <c r="B91" s="48"/>
      <c r="C91" s="76">
        <v>27</v>
      </c>
      <c r="D91" s="146">
        <v>27</v>
      </c>
      <c r="E91" s="72" t="s">
        <v>71</v>
      </c>
      <c r="F91" s="187">
        <v>1</v>
      </c>
      <c r="G91" s="73"/>
      <c r="H91" s="49"/>
      <c r="I91" s="209" t="s">
        <v>1403</v>
      </c>
      <c r="J91" s="209" t="s">
        <v>1403</v>
      </c>
      <c r="K91" s="2"/>
    </row>
    <row r="92" spans="1:11" s="50" customFormat="1" ht="15.75" customHeight="1">
      <c r="A92" s="48"/>
      <c r="B92" s="48"/>
      <c r="C92" s="76"/>
      <c r="D92" s="146">
        <v>27.1</v>
      </c>
      <c r="E92" s="72" t="s">
        <v>180</v>
      </c>
      <c r="F92" s="187">
        <v>0.5</v>
      </c>
      <c r="G92" s="73"/>
      <c r="H92" s="49"/>
      <c r="I92" s="209"/>
      <c r="J92" s="209" t="s">
        <v>3091</v>
      </c>
      <c r="K92" s="2"/>
    </row>
    <row r="93" spans="1:11" s="50" customFormat="1" ht="15.75" customHeight="1">
      <c r="A93" s="48"/>
      <c r="B93" s="48"/>
      <c r="C93" s="76"/>
      <c r="D93" s="146">
        <v>27.2</v>
      </c>
      <c r="E93" s="72" t="s">
        <v>181</v>
      </c>
      <c r="F93" s="187">
        <v>0.5</v>
      </c>
      <c r="G93" s="73"/>
      <c r="H93" s="49"/>
      <c r="I93" s="209"/>
      <c r="J93" s="209" t="s">
        <v>3091</v>
      </c>
      <c r="K93" s="2"/>
    </row>
    <row r="94" spans="1:11" s="50" customFormat="1" ht="15.75" customHeight="1">
      <c r="A94" s="48"/>
      <c r="B94" s="48"/>
      <c r="C94" s="76">
        <v>28</v>
      </c>
      <c r="D94" s="146">
        <v>28</v>
      </c>
      <c r="E94" s="72" t="s">
        <v>72</v>
      </c>
      <c r="F94" s="187">
        <v>1</v>
      </c>
      <c r="G94" s="73"/>
      <c r="H94" s="49"/>
      <c r="I94" s="209" t="s">
        <v>1403</v>
      </c>
      <c r="J94" s="209" t="s">
        <v>1403</v>
      </c>
      <c r="K94" s="2"/>
    </row>
    <row r="95" spans="1:11" s="50" customFormat="1" ht="15.75" customHeight="1">
      <c r="A95" s="48"/>
      <c r="B95" s="48"/>
      <c r="C95" s="76"/>
      <c r="D95" s="146">
        <v>28.1</v>
      </c>
      <c r="E95" s="72" t="s">
        <v>182</v>
      </c>
      <c r="F95" s="187">
        <v>0.8</v>
      </c>
      <c r="G95" s="73"/>
      <c r="H95" s="49"/>
      <c r="I95" s="209"/>
      <c r="J95" s="209" t="s">
        <v>3091</v>
      </c>
      <c r="K95" s="2"/>
    </row>
    <row r="96" spans="1:11" s="50" customFormat="1" ht="15.75" customHeight="1">
      <c r="A96" s="48"/>
      <c r="B96" s="48"/>
      <c r="C96" s="76"/>
      <c r="D96" s="146">
        <v>28.2</v>
      </c>
      <c r="E96" s="72" t="s">
        <v>183</v>
      </c>
      <c r="F96" s="187">
        <v>0.1</v>
      </c>
      <c r="G96" s="73"/>
      <c r="H96" s="49"/>
      <c r="I96" s="209"/>
      <c r="J96" s="209" t="s">
        <v>3091</v>
      </c>
      <c r="K96" s="2"/>
    </row>
    <row r="97" spans="1:11" s="50" customFormat="1" ht="15.75" customHeight="1">
      <c r="A97" s="48"/>
      <c r="B97" s="48"/>
      <c r="C97" s="76"/>
      <c r="D97" s="146">
        <v>28.3</v>
      </c>
      <c r="E97" s="72" t="s">
        <v>184</v>
      </c>
      <c r="F97" s="187">
        <v>0.1</v>
      </c>
      <c r="G97" s="73"/>
      <c r="H97" s="49"/>
      <c r="I97" s="209"/>
      <c r="J97" s="209" t="s">
        <v>3091</v>
      </c>
      <c r="K97" s="2"/>
    </row>
    <row r="98" spans="1:11" s="50" customFormat="1" ht="15.75" customHeight="1">
      <c r="A98" s="48"/>
      <c r="B98" s="48"/>
      <c r="C98" s="76">
        <v>29</v>
      </c>
      <c r="D98" s="146">
        <v>29</v>
      </c>
      <c r="E98" s="72" t="s">
        <v>73</v>
      </c>
      <c r="F98" s="187">
        <v>1</v>
      </c>
      <c r="G98" s="73"/>
      <c r="H98" s="49"/>
      <c r="I98" s="209" t="s">
        <v>1403</v>
      </c>
      <c r="J98" s="209" t="s">
        <v>1403</v>
      </c>
      <c r="K98" s="2"/>
    </row>
    <row r="99" spans="1:11" s="50" customFormat="1" ht="15.75" customHeight="1">
      <c r="A99" s="48"/>
      <c r="B99" s="48"/>
      <c r="C99" s="76"/>
      <c r="D99" s="146">
        <v>29.1</v>
      </c>
      <c r="E99" s="72" t="s">
        <v>185</v>
      </c>
      <c r="F99" s="187">
        <v>0.45</v>
      </c>
      <c r="G99" s="73"/>
      <c r="H99" s="49"/>
      <c r="I99" s="209"/>
      <c r="J99" s="209" t="s">
        <v>3091</v>
      </c>
      <c r="K99" s="2"/>
    </row>
    <row r="100" spans="1:11" s="50" customFormat="1" ht="15.75" customHeight="1">
      <c r="A100" s="48"/>
      <c r="B100" s="48"/>
      <c r="C100" s="76"/>
      <c r="D100" s="146">
        <v>29.2</v>
      </c>
      <c r="E100" s="72" t="s">
        <v>186</v>
      </c>
      <c r="F100" s="187">
        <v>0.45</v>
      </c>
      <c r="G100" s="73"/>
      <c r="H100" s="49"/>
      <c r="I100" s="209"/>
      <c r="J100" s="209" t="s">
        <v>3091</v>
      </c>
      <c r="K100" s="2"/>
    </row>
    <row r="101" spans="1:11" s="50" customFormat="1" ht="15.75" customHeight="1">
      <c r="A101" s="48"/>
      <c r="B101" s="48"/>
      <c r="C101" s="76"/>
      <c r="D101" s="146">
        <v>29.3</v>
      </c>
      <c r="E101" s="72" t="s">
        <v>187</v>
      </c>
      <c r="F101" s="187">
        <v>0.1</v>
      </c>
      <c r="G101" s="73"/>
      <c r="H101" s="49"/>
      <c r="I101" s="209"/>
      <c r="J101" s="209" t="s">
        <v>3091</v>
      </c>
      <c r="K101" s="2"/>
    </row>
    <row r="102" spans="1:11" s="50" customFormat="1" ht="15.75" customHeight="1">
      <c r="A102" s="48"/>
      <c r="B102" s="48"/>
      <c r="C102" s="76">
        <v>30</v>
      </c>
      <c r="D102" s="146">
        <v>30</v>
      </c>
      <c r="E102" s="72" t="s">
        <v>74</v>
      </c>
      <c r="F102" s="187">
        <v>1</v>
      </c>
      <c r="G102" s="73"/>
      <c r="H102" s="49"/>
      <c r="I102" s="209" t="s">
        <v>1403</v>
      </c>
      <c r="J102" s="209" t="s">
        <v>1403</v>
      </c>
      <c r="K102" s="2"/>
    </row>
    <row r="103" spans="1:11" s="50" customFormat="1" ht="15.75" customHeight="1">
      <c r="A103" s="48"/>
      <c r="B103" s="48"/>
      <c r="C103" s="76"/>
      <c r="D103" s="146">
        <v>30.1</v>
      </c>
      <c r="E103" s="72" t="s">
        <v>188</v>
      </c>
      <c r="F103" s="187">
        <v>0.5</v>
      </c>
      <c r="G103" s="73"/>
      <c r="H103" s="49"/>
      <c r="I103" s="209"/>
      <c r="J103" s="209" t="s">
        <v>3091</v>
      </c>
      <c r="K103" s="2"/>
    </row>
    <row r="104" spans="1:11" s="50" customFormat="1" ht="15.75" customHeight="1">
      <c r="A104" s="48"/>
      <c r="B104" s="48"/>
      <c r="C104" s="76"/>
      <c r="D104" s="146">
        <v>30.2</v>
      </c>
      <c r="E104" s="72" t="s">
        <v>189</v>
      </c>
      <c r="F104" s="187">
        <v>0.4</v>
      </c>
      <c r="G104" s="73"/>
      <c r="H104" s="49"/>
      <c r="I104" s="209"/>
      <c r="J104" s="209" t="s">
        <v>3091</v>
      </c>
      <c r="K104" s="2"/>
    </row>
    <row r="105" spans="1:11" s="50" customFormat="1" ht="15.75" customHeight="1">
      <c r="A105" s="48"/>
      <c r="B105" s="48"/>
      <c r="C105" s="76"/>
      <c r="D105" s="146">
        <v>30.3</v>
      </c>
      <c r="E105" s="72" t="s">
        <v>190</v>
      </c>
      <c r="F105" s="187">
        <v>0.1</v>
      </c>
      <c r="G105" s="73"/>
      <c r="H105" s="49"/>
      <c r="I105" s="209"/>
      <c r="J105" s="209" t="s">
        <v>3091</v>
      </c>
      <c r="K105" s="2"/>
    </row>
    <row r="106" spans="1:11" s="50" customFormat="1" ht="15.75" customHeight="1">
      <c r="A106" s="48"/>
      <c r="B106" s="48"/>
      <c r="C106" s="76">
        <v>31</v>
      </c>
      <c r="D106" s="146">
        <v>31</v>
      </c>
      <c r="E106" s="72" t="s">
        <v>75</v>
      </c>
      <c r="F106" s="187">
        <v>1</v>
      </c>
      <c r="G106" s="73"/>
      <c r="H106" s="49"/>
      <c r="I106" s="209" t="s">
        <v>1403</v>
      </c>
      <c r="J106" s="209" t="s">
        <v>1403</v>
      </c>
      <c r="K106" s="2"/>
    </row>
    <row r="107" spans="1:11" s="50" customFormat="1" ht="15.75" customHeight="1">
      <c r="A107" s="48"/>
      <c r="B107" s="48"/>
      <c r="C107" s="76"/>
      <c r="D107" s="146">
        <v>31.1</v>
      </c>
      <c r="E107" s="72" t="s">
        <v>191</v>
      </c>
      <c r="F107" s="187">
        <v>0.7</v>
      </c>
      <c r="G107" s="73"/>
      <c r="H107" s="49"/>
      <c r="I107" s="209"/>
      <c r="J107" s="209" t="s">
        <v>3091</v>
      </c>
      <c r="K107" s="2"/>
    </row>
    <row r="108" spans="1:11" s="50" customFormat="1" ht="15.75" customHeight="1">
      <c r="A108" s="48"/>
      <c r="B108" s="48"/>
      <c r="C108" s="76"/>
      <c r="D108" s="146">
        <v>31.2</v>
      </c>
      <c r="E108" s="72" t="s">
        <v>192</v>
      </c>
      <c r="F108" s="187">
        <v>0.1</v>
      </c>
      <c r="G108" s="73"/>
      <c r="H108" s="49"/>
      <c r="I108" s="209"/>
      <c r="J108" s="209" t="s">
        <v>3091</v>
      </c>
      <c r="K108" s="2"/>
    </row>
    <row r="109" spans="1:11" s="50" customFormat="1" ht="15.75" customHeight="1">
      <c r="A109" s="48"/>
      <c r="B109" s="48"/>
      <c r="C109" s="76"/>
      <c r="D109" s="146">
        <v>31.3</v>
      </c>
      <c r="E109" s="72" t="s">
        <v>193</v>
      </c>
      <c r="F109" s="187">
        <v>0.2</v>
      </c>
      <c r="G109" s="73"/>
      <c r="H109" s="49"/>
      <c r="I109" s="209"/>
      <c r="J109" s="209" t="s">
        <v>3091</v>
      </c>
      <c r="K109" s="2"/>
    </row>
    <row r="110" spans="1:11" s="50" customFormat="1" ht="15.75" customHeight="1">
      <c r="A110" s="48"/>
      <c r="B110" s="48"/>
      <c r="C110" s="76">
        <v>32</v>
      </c>
      <c r="D110" s="146">
        <v>32</v>
      </c>
      <c r="E110" s="72" t="s">
        <v>76</v>
      </c>
      <c r="F110" s="187">
        <v>1</v>
      </c>
      <c r="G110" s="73"/>
      <c r="H110" s="49"/>
      <c r="I110" s="209" t="s">
        <v>1403</v>
      </c>
      <c r="J110" s="209" t="s">
        <v>1403</v>
      </c>
      <c r="K110" s="2"/>
    </row>
    <row r="111" spans="1:11" s="50" customFormat="1" ht="15.75" customHeight="1">
      <c r="A111" s="48"/>
      <c r="B111" s="48"/>
      <c r="C111" s="76"/>
      <c r="D111" s="146">
        <v>32.1</v>
      </c>
      <c r="E111" s="72" t="s">
        <v>194</v>
      </c>
      <c r="F111" s="187">
        <v>0.9</v>
      </c>
      <c r="G111" s="73"/>
      <c r="H111" s="49"/>
      <c r="I111" s="209"/>
      <c r="J111" s="209" t="s">
        <v>3091</v>
      </c>
      <c r="K111" s="2"/>
    </row>
    <row r="112" spans="1:11" s="50" customFormat="1" ht="15.75" customHeight="1">
      <c r="A112" s="48"/>
      <c r="B112" s="48"/>
      <c r="C112" s="76"/>
      <c r="D112" s="146">
        <v>32.200000000000003</v>
      </c>
      <c r="E112" s="72" t="s">
        <v>195</v>
      </c>
      <c r="F112" s="187">
        <v>0.1</v>
      </c>
      <c r="G112" s="73"/>
      <c r="H112" s="49"/>
      <c r="I112" s="209"/>
      <c r="J112" s="209" t="s">
        <v>3091</v>
      </c>
      <c r="K112" s="2"/>
    </row>
    <row r="113" spans="1:11" s="50" customFormat="1" ht="15.75" customHeight="1">
      <c r="A113" s="48"/>
      <c r="B113" s="48"/>
      <c r="C113" s="76">
        <v>33</v>
      </c>
      <c r="D113" s="146">
        <v>33</v>
      </c>
      <c r="E113" s="72" t="s">
        <v>77</v>
      </c>
      <c r="F113" s="187">
        <v>1</v>
      </c>
      <c r="G113" s="73"/>
      <c r="H113" s="49"/>
      <c r="I113" s="209" t="s">
        <v>1403</v>
      </c>
      <c r="J113" s="209" t="s">
        <v>1403</v>
      </c>
      <c r="K113" s="2"/>
    </row>
    <row r="114" spans="1:11" s="50" customFormat="1" ht="15.75" customHeight="1">
      <c r="A114" s="48"/>
      <c r="B114" s="48"/>
      <c r="C114" s="76"/>
      <c r="D114" s="146">
        <v>33.1</v>
      </c>
      <c r="E114" s="72" t="s">
        <v>196</v>
      </c>
      <c r="F114" s="187">
        <v>0.5</v>
      </c>
      <c r="G114" s="73"/>
      <c r="H114" s="49"/>
      <c r="I114" s="209"/>
      <c r="J114" s="209" t="s">
        <v>3091</v>
      </c>
      <c r="K114" s="2"/>
    </row>
    <row r="115" spans="1:11" s="50" customFormat="1" ht="15.75" customHeight="1">
      <c r="A115" s="48"/>
      <c r="B115" s="48"/>
      <c r="C115" s="76"/>
      <c r="D115" s="146">
        <v>33.200000000000003</v>
      </c>
      <c r="E115" s="72" t="s">
        <v>197</v>
      </c>
      <c r="F115" s="187">
        <v>0.4</v>
      </c>
      <c r="G115" s="73"/>
      <c r="H115" s="49"/>
      <c r="I115" s="209"/>
      <c r="J115" s="209" t="s">
        <v>3091</v>
      </c>
      <c r="K115" s="2"/>
    </row>
    <row r="116" spans="1:11" s="50" customFormat="1" ht="15.75" customHeight="1">
      <c r="A116" s="48"/>
      <c r="B116" s="48"/>
      <c r="C116" s="76"/>
      <c r="D116" s="146">
        <v>33.299999999999997</v>
      </c>
      <c r="E116" s="72" t="s">
        <v>198</v>
      </c>
      <c r="F116" s="187">
        <v>0.1</v>
      </c>
      <c r="G116" s="73"/>
      <c r="H116" s="49"/>
      <c r="I116" s="209"/>
      <c r="J116" s="209" t="s">
        <v>3091</v>
      </c>
      <c r="K116" s="2"/>
    </row>
    <row r="117" spans="1:11" s="50" customFormat="1" ht="17.25" customHeight="1">
      <c r="A117" s="48"/>
      <c r="B117" s="48"/>
      <c r="C117" s="76">
        <v>34</v>
      </c>
      <c r="D117" s="146">
        <v>34</v>
      </c>
      <c r="E117" s="72" t="s">
        <v>78</v>
      </c>
      <c r="F117" s="187">
        <v>1</v>
      </c>
      <c r="G117" s="73"/>
      <c r="H117" s="49"/>
      <c r="I117" s="209" t="s">
        <v>1403</v>
      </c>
      <c r="J117" s="209" t="s">
        <v>1403</v>
      </c>
      <c r="K117" s="2"/>
    </row>
    <row r="118" spans="1:11" s="50" customFormat="1" ht="17.25" customHeight="1">
      <c r="A118" s="48"/>
      <c r="B118" s="48"/>
      <c r="C118" s="76"/>
      <c r="D118" s="146">
        <v>34.1</v>
      </c>
      <c r="E118" s="72" t="s">
        <v>199</v>
      </c>
      <c r="F118" s="187">
        <v>0.5</v>
      </c>
      <c r="G118" s="73"/>
      <c r="H118" s="49"/>
      <c r="I118" s="209"/>
      <c r="J118" s="209" t="s">
        <v>3091</v>
      </c>
      <c r="K118" s="2"/>
    </row>
    <row r="119" spans="1:11" s="50" customFormat="1" ht="17.25" customHeight="1">
      <c r="A119" s="48"/>
      <c r="B119" s="48"/>
      <c r="C119" s="76"/>
      <c r="D119" s="146">
        <v>34.200000000000003</v>
      </c>
      <c r="E119" s="72" t="s">
        <v>200</v>
      </c>
      <c r="F119" s="187">
        <v>0.5</v>
      </c>
      <c r="G119" s="73"/>
      <c r="H119" s="49"/>
      <c r="I119" s="209"/>
      <c r="J119" s="209" t="s">
        <v>3091</v>
      </c>
      <c r="K119" s="2"/>
    </row>
    <row r="120" spans="1:11" s="50" customFormat="1" ht="15.75" customHeight="1">
      <c r="A120" s="48"/>
      <c r="B120" s="48"/>
      <c r="C120" s="76">
        <v>35</v>
      </c>
      <c r="D120" s="146">
        <v>35</v>
      </c>
      <c r="E120" s="72" t="s">
        <v>79</v>
      </c>
      <c r="F120" s="187">
        <v>1</v>
      </c>
      <c r="G120" s="73"/>
      <c r="H120" s="49"/>
      <c r="I120" s="209" t="s">
        <v>1403</v>
      </c>
      <c r="J120" s="209" t="s">
        <v>1403</v>
      </c>
      <c r="K120" s="2"/>
    </row>
    <row r="121" spans="1:11" s="50" customFormat="1" ht="15.75" customHeight="1">
      <c r="A121" s="48"/>
      <c r="B121" s="48"/>
      <c r="C121" s="76"/>
      <c r="D121" s="146">
        <v>35.1</v>
      </c>
      <c r="E121" s="72" t="s">
        <v>201</v>
      </c>
      <c r="F121" s="187">
        <v>0.45</v>
      </c>
      <c r="G121" s="73"/>
      <c r="H121" s="49"/>
      <c r="I121" s="209"/>
      <c r="J121" s="209" t="s">
        <v>3091</v>
      </c>
      <c r="K121" s="2"/>
    </row>
    <row r="122" spans="1:11" s="50" customFormat="1" ht="15.75" customHeight="1">
      <c r="A122" s="48"/>
      <c r="B122" s="48"/>
      <c r="C122" s="76"/>
      <c r="D122" s="146">
        <v>35.200000000000003</v>
      </c>
      <c r="E122" s="72" t="s">
        <v>202</v>
      </c>
      <c r="F122" s="187">
        <v>0.45</v>
      </c>
      <c r="G122" s="73"/>
      <c r="H122" s="49"/>
      <c r="I122" s="209"/>
      <c r="J122" s="209" t="s">
        <v>3091</v>
      </c>
      <c r="K122" s="2"/>
    </row>
    <row r="123" spans="1:11" s="50" customFormat="1" ht="15.75" customHeight="1">
      <c r="A123" s="48"/>
      <c r="B123" s="48"/>
      <c r="C123" s="76"/>
      <c r="D123" s="146">
        <v>35.299999999999997</v>
      </c>
      <c r="E123" s="72" t="s">
        <v>203</v>
      </c>
      <c r="F123" s="187">
        <v>0.1</v>
      </c>
      <c r="G123" s="73"/>
      <c r="H123" s="49"/>
      <c r="I123" s="209"/>
      <c r="J123" s="209" t="s">
        <v>3091</v>
      </c>
      <c r="K123" s="2"/>
    </row>
    <row r="124" spans="1:11" s="50" customFormat="1" ht="15.75" customHeight="1">
      <c r="A124" s="48"/>
      <c r="B124" s="48"/>
      <c r="C124" s="76">
        <v>36</v>
      </c>
      <c r="D124" s="146">
        <v>36</v>
      </c>
      <c r="E124" s="72" t="s">
        <v>80</v>
      </c>
      <c r="F124" s="187">
        <v>1</v>
      </c>
      <c r="G124" s="73"/>
      <c r="H124" s="49"/>
      <c r="I124" s="209" t="s">
        <v>1403</v>
      </c>
      <c r="J124" s="209" t="s">
        <v>1403</v>
      </c>
      <c r="K124" s="2"/>
    </row>
    <row r="125" spans="1:11" s="50" customFormat="1" ht="15.75" customHeight="1">
      <c r="A125" s="48"/>
      <c r="B125" s="48"/>
      <c r="C125" s="76"/>
      <c r="D125" s="146">
        <v>36.1</v>
      </c>
      <c r="E125" s="72" t="s">
        <v>204</v>
      </c>
      <c r="F125" s="187">
        <v>0.9</v>
      </c>
      <c r="G125" s="73"/>
      <c r="H125" s="49"/>
      <c r="I125" s="209"/>
      <c r="J125" s="209" t="s">
        <v>3091</v>
      </c>
      <c r="K125" s="2"/>
    </row>
    <row r="126" spans="1:11" s="50" customFormat="1" ht="15.75" customHeight="1">
      <c r="A126" s="48"/>
      <c r="B126" s="48"/>
      <c r="C126" s="76"/>
      <c r="D126" s="146">
        <v>36.200000000000003</v>
      </c>
      <c r="E126" s="72" t="s">
        <v>205</v>
      </c>
      <c r="F126" s="187">
        <v>0.1</v>
      </c>
      <c r="G126" s="73"/>
      <c r="H126" s="49"/>
      <c r="I126" s="209"/>
      <c r="J126" s="209" t="s">
        <v>3091</v>
      </c>
      <c r="K126" s="2"/>
    </row>
    <row r="127" spans="1:11" s="50" customFormat="1" ht="15.75" customHeight="1">
      <c r="A127" s="48"/>
      <c r="B127" s="48"/>
      <c r="C127" s="76">
        <v>37</v>
      </c>
      <c r="D127" s="146">
        <v>37</v>
      </c>
      <c r="E127" s="72" t="s">
        <v>81</v>
      </c>
      <c r="F127" s="187">
        <v>1</v>
      </c>
      <c r="G127" s="73"/>
      <c r="H127" s="49"/>
      <c r="I127" s="209" t="s">
        <v>1403</v>
      </c>
      <c r="J127" s="209" t="s">
        <v>1403</v>
      </c>
      <c r="K127" s="2"/>
    </row>
    <row r="128" spans="1:11" s="50" customFormat="1" ht="15.75" customHeight="1">
      <c r="A128" s="48"/>
      <c r="B128" s="48"/>
      <c r="C128" s="76"/>
      <c r="D128" s="146">
        <v>37.1</v>
      </c>
      <c r="E128" s="72" t="s">
        <v>206</v>
      </c>
      <c r="F128" s="187">
        <v>0.5</v>
      </c>
      <c r="G128" s="73"/>
      <c r="H128" s="49"/>
      <c r="I128" s="209"/>
      <c r="J128" s="209" t="s">
        <v>3091</v>
      </c>
      <c r="K128" s="2"/>
    </row>
    <row r="129" spans="1:11" s="50" customFormat="1" ht="15.75" customHeight="1">
      <c r="A129" s="48"/>
      <c r="B129" s="48"/>
      <c r="C129" s="76"/>
      <c r="D129" s="146">
        <v>37.200000000000003</v>
      </c>
      <c r="E129" s="72" t="s">
        <v>207</v>
      </c>
      <c r="F129" s="187">
        <v>0.5</v>
      </c>
      <c r="G129" s="73"/>
      <c r="H129" s="49"/>
      <c r="I129" s="209"/>
      <c r="J129" s="209" t="s">
        <v>3091</v>
      </c>
      <c r="K129" s="2"/>
    </row>
    <row r="130" spans="1:11" s="50" customFormat="1" ht="15.75" customHeight="1">
      <c r="A130" s="48"/>
      <c r="B130" s="48"/>
      <c r="C130" s="76">
        <v>38</v>
      </c>
      <c r="D130" s="146">
        <v>38</v>
      </c>
      <c r="E130" s="72" t="s">
        <v>82</v>
      </c>
      <c r="F130" s="187">
        <v>1</v>
      </c>
      <c r="G130" s="73"/>
      <c r="H130" s="49"/>
      <c r="I130" s="209" t="s">
        <v>1403</v>
      </c>
      <c r="J130" s="209" t="s">
        <v>1403</v>
      </c>
      <c r="K130" s="2"/>
    </row>
    <row r="131" spans="1:11" s="50" customFormat="1" ht="15.75" customHeight="1">
      <c r="A131" s="48"/>
      <c r="B131" s="48"/>
      <c r="C131" s="76"/>
      <c r="D131" s="146">
        <v>38.1</v>
      </c>
      <c r="E131" s="72" t="s">
        <v>208</v>
      </c>
      <c r="F131" s="187">
        <v>0.34</v>
      </c>
      <c r="G131" s="73"/>
      <c r="H131" s="49"/>
      <c r="I131" s="209"/>
      <c r="J131" s="209" t="s">
        <v>3091</v>
      </c>
      <c r="K131" s="2"/>
    </row>
    <row r="132" spans="1:11" s="50" customFormat="1" ht="15.75" customHeight="1">
      <c r="A132" s="48"/>
      <c r="B132" s="48"/>
      <c r="C132" s="76"/>
      <c r="D132" s="146">
        <v>38.200000000000003</v>
      </c>
      <c r="E132" s="72" t="s">
        <v>209</v>
      </c>
      <c r="F132" s="187">
        <v>0.33</v>
      </c>
      <c r="G132" s="73"/>
      <c r="H132" s="49"/>
      <c r="I132" s="209"/>
      <c r="J132" s="209" t="s">
        <v>3091</v>
      </c>
      <c r="K132" s="2"/>
    </row>
    <row r="133" spans="1:11" s="50" customFormat="1" ht="15.75" customHeight="1">
      <c r="A133" s="48"/>
      <c r="B133" s="48"/>
      <c r="C133" s="76"/>
      <c r="D133" s="146">
        <v>38.299999999999997</v>
      </c>
      <c r="E133" s="72" t="s">
        <v>210</v>
      </c>
      <c r="F133" s="187">
        <v>0.33</v>
      </c>
      <c r="G133" s="73"/>
      <c r="H133" s="49"/>
      <c r="I133" s="209"/>
      <c r="J133" s="209" t="s">
        <v>3091</v>
      </c>
      <c r="K133" s="2"/>
    </row>
    <row r="134" spans="1:11" s="50" customFormat="1" ht="15.75" customHeight="1">
      <c r="A134" s="48"/>
      <c r="B134" s="48"/>
      <c r="C134" s="76">
        <v>39</v>
      </c>
      <c r="D134" s="146">
        <v>39</v>
      </c>
      <c r="E134" s="72" t="s">
        <v>83</v>
      </c>
      <c r="F134" s="187">
        <v>1</v>
      </c>
      <c r="G134" s="73"/>
      <c r="H134" s="49"/>
      <c r="I134" s="209" t="s">
        <v>1403</v>
      </c>
      <c r="J134" s="209" t="s">
        <v>1403</v>
      </c>
      <c r="K134" s="2"/>
    </row>
    <row r="135" spans="1:11" s="50" customFormat="1" ht="15.75" customHeight="1">
      <c r="A135" s="48"/>
      <c r="B135" s="48"/>
      <c r="C135" s="76"/>
      <c r="D135" s="146">
        <v>39.1</v>
      </c>
      <c r="E135" s="72" t="s">
        <v>211</v>
      </c>
      <c r="F135" s="187">
        <v>0.25</v>
      </c>
      <c r="G135" s="73"/>
      <c r="H135" s="49"/>
      <c r="I135" s="209"/>
      <c r="J135" s="209" t="s">
        <v>3091</v>
      </c>
      <c r="K135" s="2"/>
    </row>
    <row r="136" spans="1:11" s="50" customFormat="1" ht="15.75" customHeight="1">
      <c r="A136" s="48"/>
      <c r="B136" s="48"/>
      <c r="C136" s="76"/>
      <c r="D136" s="146">
        <v>39.200000000000003</v>
      </c>
      <c r="E136" s="72" t="s">
        <v>212</v>
      </c>
      <c r="F136" s="187">
        <v>0.25</v>
      </c>
      <c r="G136" s="73"/>
      <c r="H136" s="49"/>
      <c r="I136" s="209"/>
      <c r="J136" s="209" t="s">
        <v>3091</v>
      </c>
      <c r="K136" s="2"/>
    </row>
    <row r="137" spans="1:11" s="50" customFormat="1" ht="15.75" customHeight="1">
      <c r="A137" s="48"/>
      <c r="B137" s="48"/>
      <c r="C137" s="76"/>
      <c r="D137" s="146">
        <v>39.299999999999997</v>
      </c>
      <c r="E137" s="72" t="s">
        <v>213</v>
      </c>
      <c r="F137" s="187">
        <v>0.25</v>
      </c>
      <c r="G137" s="73"/>
      <c r="H137" s="49"/>
      <c r="I137" s="209"/>
      <c r="J137" s="209" t="s">
        <v>3091</v>
      </c>
      <c r="K137" s="2"/>
    </row>
    <row r="138" spans="1:11" s="50" customFormat="1" ht="15.75" customHeight="1">
      <c r="A138" s="48"/>
      <c r="B138" s="48"/>
      <c r="C138" s="76"/>
      <c r="D138" s="146">
        <v>39.4</v>
      </c>
      <c r="E138" s="72" t="s">
        <v>214</v>
      </c>
      <c r="F138" s="187">
        <v>0.25</v>
      </c>
      <c r="G138" s="73"/>
      <c r="H138" s="49"/>
      <c r="I138" s="209"/>
      <c r="J138" s="209" t="s">
        <v>3091</v>
      </c>
      <c r="K138" s="2"/>
    </row>
    <row r="139" spans="1:11" s="50" customFormat="1" ht="15.75" customHeight="1">
      <c r="A139" s="48"/>
      <c r="B139" s="48"/>
      <c r="C139" s="76">
        <v>40</v>
      </c>
      <c r="D139" s="146">
        <v>40</v>
      </c>
      <c r="E139" s="72" t="s">
        <v>84</v>
      </c>
      <c r="F139" s="187">
        <v>0.99999999999999989</v>
      </c>
      <c r="G139" s="73"/>
      <c r="H139" s="49"/>
      <c r="I139" s="209" t="s">
        <v>1403</v>
      </c>
      <c r="J139" s="209" t="s">
        <v>1403</v>
      </c>
      <c r="K139" s="2"/>
    </row>
    <row r="140" spans="1:11" s="50" customFormat="1" ht="15.75" customHeight="1">
      <c r="A140" s="48"/>
      <c r="B140" s="48"/>
      <c r="C140" s="76"/>
      <c r="D140" s="146">
        <v>40.1</v>
      </c>
      <c r="E140" s="72" t="s">
        <v>215</v>
      </c>
      <c r="F140" s="187">
        <v>0.6</v>
      </c>
      <c r="G140" s="73"/>
      <c r="H140" s="49"/>
      <c r="I140" s="209"/>
      <c r="J140" s="209" t="s">
        <v>3091</v>
      </c>
      <c r="K140" s="2"/>
    </row>
    <row r="141" spans="1:11" s="50" customFormat="1" ht="15.75" customHeight="1">
      <c r="A141" s="48"/>
      <c r="B141" s="48"/>
      <c r="C141" s="76"/>
      <c r="D141" s="146">
        <v>40.200000000000003</v>
      </c>
      <c r="E141" s="72" t="s">
        <v>216</v>
      </c>
      <c r="F141" s="187">
        <v>0.3</v>
      </c>
      <c r="G141" s="73"/>
      <c r="H141" s="49"/>
      <c r="I141" s="209"/>
      <c r="J141" s="209" t="s">
        <v>3091</v>
      </c>
      <c r="K141" s="2"/>
    </row>
    <row r="142" spans="1:11" s="50" customFormat="1" ht="15.75" customHeight="1">
      <c r="A142" s="48"/>
      <c r="B142" s="48"/>
      <c r="C142" s="76"/>
      <c r="D142" s="146">
        <v>40.299999999999997</v>
      </c>
      <c r="E142" s="72" t="s">
        <v>217</v>
      </c>
      <c r="F142" s="187">
        <v>0.1</v>
      </c>
      <c r="G142" s="73"/>
      <c r="H142" s="49"/>
      <c r="I142" s="209"/>
      <c r="J142" s="209" t="s">
        <v>3091</v>
      </c>
      <c r="K142" s="2"/>
    </row>
    <row r="143" spans="1:11" s="50" customFormat="1" ht="15.75" customHeight="1">
      <c r="A143" s="48"/>
      <c r="B143" s="48"/>
      <c r="C143" s="76">
        <v>41</v>
      </c>
      <c r="D143" s="146">
        <v>41</v>
      </c>
      <c r="E143" s="72" t="s">
        <v>85</v>
      </c>
      <c r="F143" s="187">
        <v>1</v>
      </c>
      <c r="G143" s="73"/>
      <c r="H143" s="49"/>
      <c r="I143" s="209" t="s">
        <v>1403</v>
      </c>
      <c r="J143" s="209" t="s">
        <v>1403</v>
      </c>
      <c r="K143" s="2"/>
    </row>
    <row r="144" spans="1:11" s="50" customFormat="1" ht="15.75" customHeight="1">
      <c r="A144" s="48"/>
      <c r="B144" s="48"/>
      <c r="C144" s="76"/>
      <c r="D144" s="146">
        <v>41.1</v>
      </c>
      <c r="E144" s="72" t="s">
        <v>218</v>
      </c>
      <c r="F144" s="187">
        <v>0.5</v>
      </c>
      <c r="G144" s="73"/>
      <c r="H144" s="49"/>
      <c r="I144" s="209"/>
      <c r="J144" s="209" t="s">
        <v>3091</v>
      </c>
      <c r="K144" s="2"/>
    </row>
    <row r="145" spans="1:11" s="50" customFormat="1" ht="15.75" customHeight="1">
      <c r="A145" s="48"/>
      <c r="B145" s="48"/>
      <c r="C145" s="76"/>
      <c r="D145" s="146">
        <v>41.2</v>
      </c>
      <c r="E145" s="72" t="s">
        <v>219</v>
      </c>
      <c r="F145" s="187">
        <v>0.5</v>
      </c>
      <c r="G145" s="73"/>
      <c r="H145" s="49"/>
      <c r="I145" s="209"/>
      <c r="J145" s="209" t="s">
        <v>3091</v>
      </c>
      <c r="K145" s="2"/>
    </row>
    <row r="146" spans="1:11" s="50" customFormat="1" ht="15.75" customHeight="1">
      <c r="A146" s="48"/>
      <c r="B146" s="48"/>
      <c r="C146" s="76">
        <v>42</v>
      </c>
      <c r="D146" s="146">
        <v>42</v>
      </c>
      <c r="E146" s="72" t="s">
        <v>86</v>
      </c>
      <c r="F146" s="187">
        <v>1</v>
      </c>
      <c r="G146" s="73"/>
      <c r="H146" s="49"/>
      <c r="I146" s="209" t="s">
        <v>1403</v>
      </c>
      <c r="J146" s="209" t="s">
        <v>1403</v>
      </c>
      <c r="K146" s="2"/>
    </row>
    <row r="147" spans="1:11" s="50" customFormat="1" ht="15.75" customHeight="1">
      <c r="A147" s="48"/>
      <c r="B147" s="48"/>
      <c r="C147" s="76">
        <v>43</v>
      </c>
      <c r="D147" s="146">
        <v>43</v>
      </c>
      <c r="E147" s="72" t="s">
        <v>87</v>
      </c>
      <c r="F147" s="187">
        <v>1</v>
      </c>
      <c r="G147" s="73"/>
      <c r="H147" s="49"/>
      <c r="I147" s="209" t="s">
        <v>1403</v>
      </c>
      <c r="J147" s="209" t="s">
        <v>1403</v>
      </c>
      <c r="K147" s="2"/>
    </row>
    <row r="148" spans="1:11" s="50" customFormat="1" ht="15.75" customHeight="1">
      <c r="A148" s="48"/>
      <c r="B148" s="48"/>
      <c r="C148" s="76"/>
      <c r="D148" s="146">
        <v>43.1</v>
      </c>
      <c r="E148" s="72" t="s">
        <v>220</v>
      </c>
      <c r="F148" s="187">
        <v>0.34</v>
      </c>
      <c r="G148" s="73"/>
      <c r="H148" s="49"/>
      <c r="I148" s="209"/>
      <c r="J148" s="209" t="s">
        <v>3091</v>
      </c>
      <c r="K148" s="2"/>
    </row>
    <row r="149" spans="1:11" s="50" customFormat="1" ht="15.75" customHeight="1">
      <c r="A149" s="48"/>
      <c r="B149" s="48"/>
      <c r="C149" s="76"/>
      <c r="D149" s="146">
        <v>43.2</v>
      </c>
      <c r="E149" s="72" t="s">
        <v>221</v>
      </c>
      <c r="F149" s="187">
        <v>0.33</v>
      </c>
      <c r="G149" s="73"/>
      <c r="H149" s="49"/>
      <c r="I149" s="209"/>
      <c r="J149" s="209" t="s">
        <v>3091</v>
      </c>
      <c r="K149" s="2"/>
    </row>
    <row r="150" spans="1:11" s="50" customFormat="1" ht="15.75" customHeight="1">
      <c r="A150" s="48"/>
      <c r="B150" s="48"/>
      <c r="C150" s="76"/>
      <c r="D150" s="146">
        <v>43.3</v>
      </c>
      <c r="E150" s="72" t="s">
        <v>222</v>
      </c>
      <c r="F150" s="187">
        <v>0.33</v>
      </c>
      <c r="G150" s="73"/>
      <c r="H150" s="49"/>
      <c r="I150" s="209"/>
      <c r="J150" s="209" t="s">
        <v>3091</v>
      </c>
      <c r="K150" s="2"/>
    </row>
    <row r="151" spans="1:11" s="50" customFormat="1" ht="15.75" customHeight="1">
      <c r="A151" s="48"/>
      <c r="B151" s="48"/>
      <c r="C151" s="76">
        <v>44</v>
      </c>
      <c r="D151" s="146">
        <v>44</v>
      </c>
      <c r="E151" s="72" t="s">
        <v>88</v>
      </c>
      <c r="F151" s="187">
        <v>1</v>
      </c>
      <c r="G151" s="73"/>
      <c r="H151" s="49"/>
      <c r="I151" s="209" t="s">
        <v>1403</v>
      </c>
      <c r="J151" s="209" t="s">
        <v>1403</v>
      </c>
      <c r="K151" s="2"/>
    </row>
    <row r="152" spans="1:11" s="50" customFormat="1" ht="15.75" customHeight="1">
      <c r="A152" s="48"/>
      <c r="B152" s="48"/>
      <c r="C152" s="76">
        <v>45</v>
      </c>
      <c r="D152" s="146">
        <v>45</v>
      </c>
      <c r="E152" s="72" t="s">
        <v>89</v>
      </c>
      <c r="F152" s="187">
        <v>1</v>
      </c>
      <c r="G152" s="73"/>
      <c r="H152" s="49"/>
      <c r="I152" s="209" t="s">
        <v>1403</v>
      </c>
      <c r="J152" s="209" t="s">
        <v>1403</v>
      </c>
      <c r="K152" s="2"/>
    </row>
    <row r="153" spans="1:11" s="50" customFormat="1" ht="15.75" customHeight="1">
      <c r="A153" s="48"/>
      <c r="B153" s="48"/>
      <c r="C153" s="76"/>
      <c r="D153" s="146">
        <v>45.1</v>
      </c>
      <c r="E153" s="72" t="s">
        <v>223</v>
      </c>
      <c r="F153" s="187">
        <v>0.1</v>
      </c>
      <c r="G153" s="73"/>
      <c r="H153" s="49"/>
      <c r="I153" s="209"/>
      <c r="J153" s="209" t="s">
        <v>3091</v>
      </c>
      <c r="K153" s="2"/>
    </row>
    <row r="154" spans="1:11" s="50" customFormat="1" ht="15.75" customHeight="1">
      <c r="A154" s="48"/>
      <c r="B154" s="48"/>
      <c r="C154" s="76"/>
      <c r="D154" s="146">
        <v>45.2</v>
      </c>
      <c r="E154" s="72" t="s">
        <v>224</v>
      </c>
      <c r="F154" s="187">
        <v>0.9</v>
      </c>
      <c r="G154" s="73"/>
      <c r="H154" s="49"/>
      <c r="I154" s="209"/>
      <c r="J154" s="209" t="s">
        <v>3091</v>
      </c>
      <c r="K154" s="2"/>
    </row>
    <row r="155" spans="1:11" s="50" customFormat="1" ht="15.75" customHeight="1">
      <c r="A155" s="48"/>
      <c r="B155" s="48"/>
      <c r="C155" s="76">
        <v>46</v>
      </c>
      <c r="D155" s="146">
        <v>46</v>
      </c>
      <c r="E155" s="72" t="s">
        <v>90</v>
      </c>
      <c r="F155" s="187">
        <v>1</v>
      </c>
      <c r="G155" s="73"/>
      <c r="H155" s="49"/>
      <c r="I155" s="209" t="s">
        <v>1403</v>
      </c>
      <c r="J155" s="209" t="s">
        <v>1403</v>
      </c>
      <c r="K155" s="2"/>
    </row>
    <row r="156" spans="1:11" s="50" customFormat="1" ht="15.75" customHeight="1">
      <c r="A156" s="48"/>
      <c r="B156" s="48"/>
      <c r="C156" s="76"/>
      <c r="D156" s="146">
        <v>46.1</v>
      </c>
      <c r="E156" s="72" t="s">
        <v>225</v>
      </c>
      <c r="F156" s="187">
        <v>0.2</v>
      </c>
      <c r="G156" s="73"/>
      <c r="H156" s="49"/>
      <c r="I156" s="209"/>
      <c r="J156" s="209" t="s">
        <v>3091</v>
      </c>
      <c r="K156" s="2"/>
    </row>
    <row r="157" spans="1:11" s="50" customFormat="1" ht="15.75" customHeight="1">
      <c r="A157" s="48"/>
      <c r="B157" s="48"/>
      <c r="C157" s="76"/>
      <c r="D157" s="146">
        <v>46.2</v>
      </c>
      <c r="E157" s="72" t="s">
        <v>226</v>
      </c>
      <c r="F157" s="187">
        <v>0.8</v>
      </c>
      <c r="G157" s="73"/>
      <c r="H157" s="49"/>
      <c r="I157" s="209"/>
      <c r="J157" s="209" t="s">
        <v>3091</v>
      </c>
      <c r="K157" s="2"/>
    </row>
    <row r="158" spans="1:11" s="50" customFormat="1" ht="15.75" customHeight="1">
      <c r="A158" s="48"/>
      <c r="B158" s="48"/>
      <c r="C158" s="76">
        <v>47</v>
      </c>
      <c r="D158" s="146">
        <v>47</v>
      </c>
      <c r="E158" s="72" t="s">
        <v>91</v>
      </c>
      <c r="F158" s="187">
        <v>1</v>
      </c>
      <c r="G158" s="73"/>
      <c r="H158" s="49"/>
      <c r="I158" s="209" t="s">
        <v>1403</v>
      </c>
      <c r="J158" s="209" t="s">
        <v>1403</v>
      </c>
      <c r="K158" s="2"/>
    </row>
    <row r="159" spans="1:11" s="50" customFormat="1" ht="15.75" customHeight="1">
      <c r="A159" s="48"/>
      <c r="B159" s="48"/>
      <c r="C159" s="76"/>
      <c r="D159" s="146">
        <v>47.1</v>
      </c>
      <c r="E159" s="72" t="s">
        <v>227</v>
      </c>
      <c r="F159" s="187">
        <v>0.1</v>
      </c>
      <c r="G159" s="73"/>
      <c r="H159" s="49"/>
      <c r="I159" s="209"/>
      <c r="J159" s="209" t="s">
        <v>3091</v>
      </c>
      <c r="K159" s="2"/>
    </row>
    <row r="160" spans="1:11" s="50" customFormat="1" ht="15.75" customHeight="1">
      <c r="A160" s="48"/>
      <c r="B160" s="48"/>
      <c r="C160" s="76"/>
      <c r="D160" s="146">
        <v>47.2</v>
      </c>
      <c r="E160" s="72" t="s">
        <v>228</v>
      </c>
      <c r="F160" s="187">
        <v>0.65</v>
      </c>
      <c r="G160" s="73"/>
      <c r="H160" s="49"/>
      <c r="I160" s="209"/>
      <c r="J160" s="209" t="s">
        <v>3091</v>
      </c>
      <c r="K160" s="2"/>
    </row>
    <row r="161" spans="1:11" s="50" customFormat="1" ht="15.75" customHeight="1">
      <c r="A161" s="48"/>
      <c r="B161" s="48"/>
      <c r="C161" s="76"/>
      <c r="D161" s="146">
        <v>47.3</v>
      </c>
      <c r="E161" s="72" t="s">
        <v>229</v>
      </c>
      <c r="F161" s="187">
        <v>0.25</v>
      </c>
      <c r="G161" s="73"/>
      <c r="H161" s="49"/>
      <c r="I161" s="209"/>
      <c r="J161" s="209" t="s">
        <v>3091</v>
      </c>
      <c r="K161" s="2"/>
    </row>
    <row r="162" spans="1:11" s="50" customFormat="1" ht="15.75" customHeight="1">
      <c r="A162" s="48"/>
      <c r="B162" s="48"/>
      <c r="C162" s="76">
        <v>48</v>
      </c>
      <c r="D162" s="146">
        <v>48</v>
      </c>
      <c r="E162" s="72" t="s">
        <v>92</v>
      </c>
      <c r="F162" s="187">
        <v>1</v>
      </c>
      <c r="G162" s="73"/>
      <c r="H162" s="49"/>
      <c r="I162" s="209" t="s">
        <v>1403</v>
      </c>
      <c r="J162" s="209" t="s">
        <v>1403</v>
      </c>
      <c r="K162" s="2"/>
    </row>
    <row r="163" spans="1:11" s="50" customFormat="1" ht="15.75" customHeight="1">
      <c r="A163" s="48"/>
      <c r="B163" s="48"/>
      <c r="C163" s="76"/>
      <c r="D163" s="146">
        <v>48.1</v>
      </c>
      <c r="E163" s="72" t="s">
        <v>230</v>
      </c>
      <c r="F163" s="187">
        <v>0.5</v>
      </c>
      <c r="G163" s="73"/>
      <c r="H163" s="49"/>
      <c r="I163" s="209"/>
      <c r="J163" s="209" t="s">
        <v>3091</v>
      </c>
      <c r="K163" s="2"/>
    </row>
    <row r="164" spans="1:11" s="50" customFormat="1" ht="15.75" customHeight="1">
      <c r="A164" s="48"/>
      <c r="B164" s="48"/>
      <c r="C164" s="76"/>
      <c r="D164" s="146">
        <v>48.2</v>
      </c>
      <c r="E164" s="72" t="s">
        <v>231</v>
      </c>
      <c r="F164" s="187">
        <v>0.5</v>
      </c>
      <c r="G164" s="73"/>
      <c r="H164" s="49"/>
      <c r="I164" s="209"/>
      <c r="J164" s="209" t="s">
        <v>3091</v>
      </c>
      <c r="K164" s="2"/>
    </row>
    <row r="165" spans="1:11" s="50" customFormat="1" ht="15.75" customHeight="1">
      <c r="A165" s="48"/>
      <c r="B165" s="48"/>
      <c r="C165" s="76">
        <v>49</v>
      </c>
      <c r="D165" s="146">
        <v>49</v>
      </c>
      <c r="E165" s="72" t="s">
        <v>93</v>
      </c>
      <c r="F165" s="187">
        <v>1</v>
      </c>
      <c r="G165" s="73"/>
      <c r="H165" s="49"/>
      <c r="I165" s="209" t="s">
        <v>1403</v>
      </c>
      <c r="J165" s="209" t="s">
        <v>1403</v>
      </c>
      <c r="K165" s="2"/>
    </row>
    <row r="166" spans="1:11" s="50" customFormat="1" ht="15.75" customHeight="1">
      <c r="A166" s="48"/>
      <c r="B166" s="48"/>
      <c r="C166" s="76"/>
      <c r="D166" s="146">
        <v>49.1</v>
      </c>
      <c r="E166" s="72" t="s">
        <v>232</v>
      </c>
      <c r="F166" s="187">
        <v>0.7</v>
      </c>
      <c r="G166" s="73"/>
      <c r="H166" s="49"/>
      <c r="I166" s="209"/>
      <c r="J166" s="209" t="s">
        <v>3091</v>
      </c>
      <c r="K166" s="2"/>
    </row>
    <row r="167" spans="1:11" s="50" customFormat="1" ht="15.75" customHeight="1">
      <c r="A167" s="48"/>
      <c r="B167" s="48"/>
      <c r="C167" s="76"/>
      <c r="D167" s="146">
        <v>49.2</v>
      </c>
      <c r="E167" s="72" t="s">
        <v>233</v>
      </c>
      <c r="F167" s="187">
        <v>0.3</v>
      </c>
      <c r="G167" s="73"/>
      <c r="H167" s="49"/>
      <c r="I167" s="209"/>
      <c r="J167" s="209" t="s">
        <v>3091</v>
      </c>
      <c r="K167" s="2"/>
    </row>
    <row r="168" spans="1:11" s="50" customFormat="1" ht="15.75" customHeight="1">
      <c r="A168" s="48"/>
      <c r="B168" s="48"/>
      <c r="C168" s="76">
        <v>50</v>
      </c>
      <c r="D168" s="146">
        <v>50</v>
      </c>
      <c r="E168" s="72" t="s">
        <v>94</v>
      </c>
      <c r="F168" s="187">
        <v>1</v>
      </c>
      <c r="G168" s="73"/>
      <c r="H168" s="49"/>
      <c r="I168" s="209" t="s">
        <v>1403</v>
      </c>
      <c r="J168" s="209" t="s">
        <v>1403</v>
      </c>
      <c r="K168" s="2"/>
    </row>
    <row r="169" spans="1:11" s="50" customFormat="1" ht="15.75" customHeight="1">
      <c r="A169" s="48"/>
      <c r="B169" s="48"/>
      <c r="C169" s="76"/>
      <c r="D169" s="146">
        <v>50.1</v>
      </c>
      <c r="E169" s="72" t="s">
        <v>234</v>
      </c>
      <c r="F169" s="187">
        <v>0.5</v>
      </c>
      <c r="G169" s="73"/>
      <c r="H169" s="49"/>
      <c r="I169" s="209"/>
      <c r="J169" s="209" t="s">
        <v>3091</v>
      </c>
      <c r="K169" s="2"/>
    </row>
    <row r="170" spans="1:11" s="50" customFormat="1" ht="15.75" customHeight="1">
      <c r="A170" s="48"/>
      <c r="B170" s="48"/>
      <c r="C170" s="76"/>
      <c r="D170" s="146">
        <v>50.2</v>
      </c>
      <c r="E170" s="72" t="s">
        <v>235</v>
      </c>
      <c r="F170" s="187">
        <v>0.5</v>
      </c>
      <c r="G170" s="73"/>
      <c r="H170" s="49"/>
      <c r="I170" s="209"/>
      <c r="J170" s="209" t="s">
        <v>3091</v>
      </c>
      <c r="K170" s="2"/>
    </row>
    <row r="171" spans="1:11" s="50" customFormat="1" ht="15.75" customHeight="1">
      <c r="A171" s="48"/>
      <c r="B171" s="48"/>
      <c r="C171" s="76">
        <v>51</v>
      </c>
      <c r="D171" s="146">
        <v>51</v>
      </c>
      <c r="E171" s="72" t="s">
        <v>95</v>
      </c>
      <c r="F171" s="187">
        <v>1</v>
      </c>
      <c r="G171" s="73"/>
      <c r="H171" s="49"/>
      <c r="I171" s="209" t="s">
        <v>1403</v>
      </c>
      <c r="J171" s="209" t="s">
        <v>1403</v>
      </c>
      <c r="K171" s="2"/>
    </row>
    <row r="172" spans="1:11" s="50" customFormat="1" ht="15.75" customHeight="1">
      <c r="A172" s="48"/>
      <c r="B172" s="48"/>
      <c r="C172" s="76"/>
      <c r="D172" s="146">
        <v>51.1</v>
      </c>
      <c r="E172" s="72" t="s">
        <v>236</v>
      </c>
      <c r="F172" s="187">
        <v>0.8</v>
      </c>
      <c r="G172" s="73"/>
      <c r="H172" s="49"/>
      <c r="I172" s="209"/>
      <c r="J172" s="209" t="s">
        <v>3091</v>
      </c>
      <c r="K172" s="2"/>
    </row>
    <row r="173" spans="1:11" s="50" customFormat="1" ht="15.75" customHeight="1">
      <c r="A173" s="48"/>
      <c r="B173" s="48"/>
      <c r="C173" s="76"/>
      <c r="D173" s="146">
        <v>51.2</v>
      </c>
      <c r="E173" s="72" t="s">
        <v>237</v>
      </c>
      <c r="F173" s="187">
        <v>0.2</v>
      </c>
      <c r="G173" s="73"/>
      <c r="H173" s="49"/>
      <c r="I173" s="209"/>
      <c r="J173" s="209" t="s">
        <v>3091</v>
      </c>
      <c r="K173" s="2"/>
    </row>
    <row r="174" spans="1:11" s="50" customFormat="1" ht="15.75" customHeight="1">
      <c r="A174" s="48"/>
      <c r="B174" s="48"/>
      <c r="C174" s="76">
        <v>52</v>
      </c>
      <c r="D174" s="146">
        <v>52</v>
      </c>
      <c r="E174" s="72" t="s">
        <v>96</v>
      </c>
      <c r="F174" s="187">
        <v>1</v>
      </c>
      <c r="G174" s="73"/>
      <c r="H174" s="49"/>
      <c r="I174" s="209" t="s">
        <v>1403</v>
      </c>
      <c r="J174" s="209" t="s">
        <v>1403</v>
      </c>
      <c r="K174" s="2"/>
    </row>
    <row r="175" spans="1:11" s="50" customFormat="1" ht="15.75" customHeight="1">
      <c r="A175" s="48"/>
      <c r="B175" s="48"/>
      <c r="C175" s="76"/>
      <c r="D175" s="146">
        <v>52.1</v>
      </c>
      <c r="E175" s="72" t="s">
        <v>238</v>
      </c>
      <c r="F175" s="187">
        <v>0.4</v>
      </c>
      <c r="G175" s="73"/>
      <c r="H175" s="49"/>
      <c r="I175" s="209"/>
      <c r="J175" s="209" t="s">
        <v>3091</v>
      </c>
      <c r="K175" s="2"/>
    </row>
    <row r="176" spans="1:11" s="50" customFormat="1" ht="15.75" customHeight="1">
      <c r="A176" s="48"/>
      <c r="B176" s="48"/>
      <c r="C176" s="76"/>
      <c r="D176" s="146">
        <v>52.2</v>
      </c>
      <c r="E176" s="72" t="s">
        <v>239</v>
      </c>
      <c r="F176" s="187">
        <v>0.1</v>
      </c>
      <c r="G176" s="73"/>
      <c r="H176" s="49"/>
      <c r="I176" s="209"/>
      <c r="J176" s="209" t="s">
        <v>3091</v>
      </c>
      <c r="K176" s="2"/>
    </row>
    <row r="177" spans="1:11" s="50" customFormat="1" ht="15.75" customHeight="1">
      <c r="A177" s="48"/>
      <c r="B177" s="48"/>
      <c r="C177" s="76"/>
      <c r="D177" s="146">
        <v>52.3</v>
      </c>
      <c r="E177" s="72" t="s">
        <v>240</v>
      </c>
      <c r="F177" s="187">
        <v>0.5</v>
      </c>
      <c r="G177" s="73"/>
      <c r="H177" s="49"/>
      <c r="I177" s="209"/>
      <c r="J177" s="209" t="s">
        <v>3091</v>
      </c>
      <c r="K177" s="2"/>
    </row>
    <row r="178" spans="1:11" s="50" customFormat="1" ht="15.75" customHeight="1">
      <c r="A178" s="48"/>
      <c r="B178" s="48"/>
      <c r="C178" s="76">
        <v>53</v>
      </c>
      <c r="D178" s="146">
        <v>53</v>
      </c>
      <c r="E178" s="72" t="s">
        <v>97</v>
      </c>
      <c r="F178" s="187">
        <v>1</v>
      </c>
      <c r="G178" s="73"/>
      <c r="H178" s="49"/>
      <c r="I178" s="209" t="s">
        <v>1403</v>
      </c>
      <c r="J178" s="209" t="s">
        <v>1403</v>
      </c>
      <c r="K178" s="2"/>
    </row>
    <row r="179" spans="1:11" s="50" customFormat="1" ht="15.75" customHeight="1">
      <c r="A179" s="48"/>
      <c r="B179" s="48"/>
      <c r="C179" s="76"/>
      <c r="D179" s="146">
        <v>53.1</v>
      </c>
      <c r="E179" s="72" t="s">
        <v>241</v>
      </c>
      <c r="F179" s="187">
        <v>0.9</v>
      </c>
      <c r="G179" s="73"/>
      <c r="H179" s="49"/>
      <c r="I179" s="209"/>
      <c r="J179" s="209" t="s">
        <v>3091</v>
      </c>
      <c r="K179" s="2"/>
    </row>
    <row r="180" spans="1:11" s="50" customFormat="1" ht="15.75" customHeight="1">
      <c r="A180" s="48"/>
      <c r="B180" s="48"/>
      <c r="C180" s="76"/>
      <c r="D180" s="146">
        <v>53.2</v>
      </c>
      <c r="E180" s="72" t="s">
        <v>242</v>
      </c>
      <c r="F180" s="187">
        <v>0.1</v>
      </c>
      <c r="G180" s="73"/>
      <c r="H180" s="49"/>
      <c r="I180" s="209"/>
      <c r="J180" s="209" t="s">
        <v>3091</v>
      </c>
      <c r="K180" s="2"/>
    </row>
    <row r="181" spans="1:11" s="50" customFormat="1" ht="15.75" customHeight="1">
      <c r="A181" s="48"/>
      <c r="B181" s="48"/>
      <c r="C181" s="76">
        <v>54</v>
      </c>
      <c r="D181" s="146">
        <v>54</v>
      </c>
      <c r="E181" s="72" t="s">
        <v>98</v>
      </c>
      <c r="F181" s="187">
        <v>1.0000000000000002</v>
      </c>
      <c r="G181" s="73"/>
      <c r="H181" s="49"/>
      <c r="I181" s="209" t="s">
        <v>1403</v>
      </c>
      <c r="J181" s="209" t="s">
        <v>1403</v>
      </c>
      <c r="K181" s="2"/>
    </row>
    <row r="182" spans="1:11" s="50" customFormat="1" ht="15.75" customHeight="1">
      <c r="A182" s="48"/>
      <c r="B182" s="48"/>
      <c r="C182" s="76"/>
      <c r="D182" s="146">
        <v>54.1</v>
      </c>
      <c r="E182" s="72" t="s">
        <v>243</v>
      </c>
      <c r="F182" s="187">
        <v>0.4</v>
      </c>
      <c r="G182" s="73"/>
      <c r="H182" s="49"/>
      <c r="I182" s="209"/>
      <c r="J182" s="209" t="s">
        <v>3091</v>
      </c>
      <c r="K182" s="2"/>
    </row>
    <row r="183" spans="1:11" s="50" customFormat="1" ht="15.75" customHeight="1">
      <c r="A183" s="48"/>
      <c r="B183" s="48"/>
      <c r="C183" s="76"/>
      <c r="D183" s="146">
        <v>54.2</v>
      </c>
      <c r="E183" s="72" t="s">
        <v>244</v>
      </c>
      <c r="F183" s="187">
        <v>0.2</v>
      </c>
      <c r="G183" s="73"/>
      <c r="H183" s="49"/>
      <c r="I183" s="209"/>
      <c r="J183" s="209" t="s">
        <v>3091</v>
      </c>
      <c r="K183" s="2"/>
    </row>
    <row r="184" spans="1:11" s="50" customFormat="1" ht="15.75" customHeight="1">
      <c r="A184" s="48"/>
      <c r="B184" s="48"/>
      <c r="C184" s="76"/>
      <c r="D184" s="146">
        <v>54.3</v>
      </c>
      <c r="E184" s="72" t="s">
        <v>245</v>
      </c>
      <c r="F184" s="187">
        <v>0.3</v>
      </c>
      <c r="G184" s="73"/>
      <c r="H184" s="49"/>
      <c r="I184" s="209"/>
      <c r="J184" s="209" t="s">
        <v>3091</v>
      </c>
      <c r="K184" s="2"/>
    </row>
    <row r="185" spans="1:11" s="50" customFormat="1" ht="15.75" customHeight="1">
      <c r="A185" s="48"/>
      <c r="B185" s="48"/>
      <c r="C185" s="76"/>
      <c r="D185" s="146">
        <v>54.4</v>
      </c>
      <c r="E185" s="72" t="s">
        <v>246</v>
      </c>
      <c r="F185" s="187">
        <v>0.1</v>
      </c>
      <c r="G185" s="73"/>
      <c r="H185" s="49"/>
      <c r="I185" s="209"/>
      <c r="J185" s="209" t="s">
        <v>3091</v>
      </c>
      <c r="K185" s="2"/>
    </row>
    <row r="186" spans="1:11" s="50" customFormat="1" ht="15.75" customHeight="1">
      <c r="A186" s="48"/>
      <c r="B186" s="48"/>
      <c r="C186" s="76">
        <v>55</v>
      </c>
      <c r="D186" s="146">
        <v>55</v>
      </c>
      <c r="E186" s="72" t="s">
        <v>99</v>
      </c>
      <c r="F186" s="187">
        <v>1</v>
      </c>
      <c r="G186" s="73"/>
      <c r="H186" s="49"/>
      <c r="I186" s="209" t="s">
        <v>1403</v>
      </c>
      <c r="J186" s="209" t="s">
        <v>1403</v>
      </c>
      <c r="K186" s="2"/>
    </row>
    <row r="187" spans="1:11" s="50" customFormat="1" ht="15.75" customHeight="1">
      <c r="A187" s="48"/>
      <c r="B187" s="48"/>
      <c r="C187" s="76"/>
      <c r="D187" s="146">
        <v>55.1</v>
      </c>
      <c r="E187" s="72" t="s">
        <v>247</v>
      </c>
      <c r="F187" s="187">
        <v>0.33</v>
      </c>
      <c r="G187" s="73"/>
      <c r="H187" s="49"/>
      <c r="I187" s="209"/>
      <c r="J187" s="209" t="s">
        <v>3091</v>
      </c>
      <c r="K187" s="2"/>
    </row>
    <row r="188" spans="1:11" s="50" customFormat="1" ht="15.75" customHeight="1">
      <c r="A188" s="48"/>
      <c r="B188" s="48"/>
      <c r="C188" s="76"/>
      <c r="D188" s="146">
        <v>55.2</v>
      </c>
      <c r="E188" s="72" t="s">
        <v>248</v>
      </c>
      <c r="F188" s="187">
        <v>0.34</v>
      </c>
      <c r="G188" s="73"/>
      <c r="H188" s="49"/>
      <c r="I188" s="209"/>
      <c r="J188" s="209" t="s">
        <v>3091</v>
      </c>
      <c r="K188" s="2"/>
    </row>
    <row r="189" spans="1:11" s="50" customFormat="1" ht="15.75" customHeight="1">
      <c r="A189" s="48"/>
      <c r="B189" s="48"/>
      <c r="C189" s="76"/>
      <c r="D189" s="146">
        <v>55.3</v>
      </c>
      <c r="E189" s="72" t="s">
        <v>249</v>
      </c>
      <c r="F189" s="187">
        <v>0.33</v>
      </c>
      <c r="G189" s="73"/>
      <c r="H189" s="49"/>
      <c r="I189" s="209"/>
      <c r="J189" s="209" t="s">
        <v>3091</v>
      </c>
      <c r="K189" s="2"/>
    </row>
    <row r="190" spans="1:11" s="50" customFormat="1" ht="15.75" customHeight="1">
      <c r="A190" s="48"/>
      <c r="B190" s="48"/>
      <c r="C190" s="76">
        <v>56</v>
      </c>
      <c r="D190" s="146">
        <v>56</v>
      </c>
      <c r="E190" s="72" t="s">
        <v>100</v>
      </c>
      <c r="F190" s="187">
        <v>1</v>
      </c>
      <c r="G190" s="73"/>
      <c r="H190" s="49"/>
      <c r="I190" s="209" t="s">
        <v>1403</v>
      </c>
      <c r="J190" s="209" t="s">
        <v>1403</v>
      </c>
      <c r="K190" s="2"/>
    </row>
    <row r="191" spans="1:11" s="50" customFormat="1" ht="15.75" customHeight="1">
      <c r="A191" s="48"/>
      <c r="B191" s="48"/>
      <c r="C191" s="76">
        <v>57</v>
      </c>
      <c r="D191" s="146">
        <v>57</v>
      </c>
      <c r="E191" s="72" t="s">
        <v>101</v>
      </c>
      <c r="F191" s="187">
        <v>1</v>
      </c>
      <c r="G191" s="73"/>
      <c r="H191" s="49"/>
      <c r="I191" s="209" t="s">
        <v>1403</v>
      </c>
      <c r="J191" s="209" t="s">
        <v>1403</v>
      </c>
      <c r="K191" s="2"/>
    </row>
    <row r="192" spans="1:11" s="50" customFormat="1" ht="15.75" customHeight="1">
      <c r="A192" s="48"/>
      <c r="B192" s="48"/>
      <c r="C192" s="76"/>
      <c r="D192" s="146">
        <v>57.1</v>
      </c>
      <c r="E192" s="72" t="s">
        <v>250</v>
      </c>
      <c r="F192" s="187">
        <v>0.9</v>
      </c>
      <c r="G192" s="73"/>
      <c r="H192" s="49"/>
      <c r="I192" s="209"/>
      <c r="J192" s="209" t="s">
        <v>3091</v>
      </c>
      <c r="K192" s="2"/>
    </row>
    <row r="193" spans="1:11" s="50" customFormat="1" ht="15.75" customHeight="1">
      <c r="A193" s="48"/>
      <c r="B193" s="48"/>
      <c r="C193" s="76"/>
      <c r="D193" s="146">
        <v>57.2</v>
      </c>
      <c r="E193" s="72" t="s">
        <v>251</v>
      </c>
      <c r="F193" s="187">
        <v>0.1</v>
      </c>
      <c r="G193" s="73"/>
      <c r="H193" s="49"/>
      <c r="I193" s="209"/>
      <c r="J193" s="209" t="s">
        <v>3091</v>
      </c>
      <c r="K193" s="2"/>
    </row>
    <row r="194" spans="1:11" s="50" customFormat="1" ht="15.75" customHeight="1">
      <c r="A194" s="48"/>
      <c r="B194" s="48"/>
      <c r="C194" s="76">
        <v>58</v>
      </c>
      <c r="D194" s="146">
        <v>58</v>
      </c>
      <c r="E194" s="72" t="s">
        <v>102</v>
      </c>
      <c r="F194" s="187">
        <v>1</v>
      </c>
      <c r="G194" s="73"/>
      <c r="H194" s="49"/>
      <c r="I194" s="209" t="s">
        <v>1403</v>
      </c>
      <c r="J194" s="209" t="s">
        <v>1403</v>
      </c>
      <c r="K194" s="2"/>
    </row>
    <row r="195" spans="1:11" s="50" customFormat="1" ht="15.75" customHeight="1">
      <c r="A195" s="48"/>
      <c r="B195" s="48"/>
      <c r="C195" s="76"/>
      <c r="D195" s="146">
        <v>58.1</v>
      </c>
      <c r="E195" s="72" t="s">
        <v>252</v>
      </c>
      <c r="F195" s="187">
        <v>0.5</v>
      </c>
      <c r="G195" s="73"/>
      <c r="H195" s="49"/>
      <c r="I195" s="209"/>
      <c r="J195" s="209" t="s">
        <v>3091</v>
      </c>
      <c r="K195" s="2"/>
    </row>
    <row r="196" spans="1:11" s="50" customFormat="1" ht="15.75" customHeight="1">
      <c r="A196" s="48"/>
      <c r="B196" s="48"/>
      <c r="C196" s="76"/>
      <c r="D196" s="146">
        <v>58.2</v>
      </c>
      <c r="E196" s="72" t="s">
        <v>253</v>
      </c>
      <c r="F196" s="187">
        <v>0.5</v>
      </c>
      <c r="G196" s="73"/>
      <c r="H196" s="49"/>
      <c r="I196" s="209"/>
      <c r="J196" s="209" t="s">
        <v>3091</v>
      </c>
      <c r="K196" s="2"/>
    </row>
    <row r="197" spans="1:11" s="50" customFormat="1" ht="15.75" customHeight="1">
      <c r="A197" s="48"/>
      <c r="B197" s="48"/>
      <c r="C197" s="76">
        <v>59</v>
      </c>
      <c r="D197" s="146">
        <v>59</v>
      </c>
      <c r="E197" s="72" t="s">
        <v>103</v>
      </c>
      <c r="F197" s="187">
        <v>1</v>
      </c>
      <c r="G197" s="73"/>
      <c r="H197" s="49"/>
      <c r="I197" s="209" t="s">
        <v>1403</v>
      </c>
      <c r="J197" s="209" t="s">
        <v>1403</v>
      </c>
      <c r="K197" s="2"/>
    </row>
    <row r="198" spans="1:11" s="50" customFormat="1" ht="15.75" customHeight="1">
      <c r="A198" s="48"/>
      <c r="B198" s="48"/>
      <c r="C198" s="76"/>
      <c r="D198" s="146">
        <v>59.1</v>
      </c>
      <c r="E198" s="72" t="s">
        <v>254</v>
      </c>
      <c r="F198" s="187">
        <v>0.99</v>
      </c>
      <c r="G198" s="73"/>
      <c r="H198" s="49"/>
      <c r="I198" s="209"/>
      <c r="J198" s="209" t="s">
        <v>3091</v>
      </c>
      <c r="K198" s="2"/>
    </row>
    <row r="199" spans="1:11" s="50" customFormat="1" ht="15.75" customHeight="1">
      <c r="A199" s="48"/>
      <c r="B199" s="48"/>
      <c r="C199" s="76"/>
      <c r="D199" s="146">
        <v>59.2</v>
      </c>
      <c r="E199" s="72" t="s">
        <v>255</v>
      </c>
      <c r="F199" s="187">
        <v>0.01</v>
      </c>
      <c r="G199" s="73"/>
      <c r="H199" s="49"/>
      <c r="I199" s="209"/>
      <c r="J199" s="209" t="s">
        <v>3091</v>
      </c>
      <c r="K199" s="2"/>
    </row>
    <row r="200" spans="1:11" s="50" customFormat="1" ht="15.75" customHeight="1">
      <c r="A200" s="48"/>
      <c r="B200" s="48"/>
      <c r="C200" s="76">
        <v>60</v>
      </c>
      <c r="D200" s="146">
        <v>60</v>
      </c>
      <c r="E200" s="72" t="s">
        <v>104</v>
      </c>
      <c r="F200" s="187">
        <v>1</v>
      </c>
      <c r="G200" s="73"/>
      <c r="H200" s="49"/>
      <c r="I200" s="209" t="s">
        <v>1403</v>
      </c>
      <c r="J200" s="209" t="s">
        <v>1403</v>
      </c>
      <c r="K200" s="2"/>
    </row>
    <row r="201" spans="1:11" s="50" customFormat="1" ht="15.75" customHeight="1">
      <c r="A201" s="48"/>
      <c r="B201" s="48"/>
      <c r="C201" s="76"/>
      <c r="D201" s="146">
        <v>60.1</v>
      </c>
      <c r="E201" s="72" t="s">
        <v>256</v>
      </c>
      <c r="F201" s="187">
        <v>0.4</v>
      </c>
      <c r="G201" s="73"/>
      <c r="H201" s="49"/>
      <c r="I201" s="209"/>
      <c r="J201" s="209" t="s">
        <v>3091</v>
      </c>
      <c r="K201" s="2"/>
    </row>
    <row r="202" spans="1:11" s="50" customFormat="1" ht="15.75" customHeight="1">
      <c r="A202" s="48"/>
      <c r="B202" s="48"/>
      <c r="C202" s="76"/>
      <c r="D202" s="146">
        <v>60.2</v>
      </c>
      <c r="E202" s="72" t="s">
        <v>257</v>
      </c>
      <c r="F202" s="187">
        <v>0.5</v>
      </c>
      <c r="G202" s="73"/>
      <c r="H202" s="49"/>
      <c r="I202" s="209"/>
      <c r="J202" s="209" t="s">
        <v>3091</v>
      </c>
      <c r="K202" s="2"/>
    </row>
    <row r="203" spans="1:11" s="50" customFormat="1" ht="15.75" customHeight="1">
      <c r="A203" s="48"/>
      <c r="B203" s="48"/>
      <c r="C203" s="76"/>
      <c r="D203" s="146">
        <v>60.3</v>
      </c>
      <c r="E203" s="72" t="s">
        <v>258</v>
      </c>
      <c r="F203" s="187">
        <v>0.1</v>
      </c>
      <c r="G203" s="73"/>
      <c r="H203" s="49"/>
      <c r="I203" s="209"/>
      <c r="J203" s="209" t="s">
        <v>3091</v>
      </c>
      <c r="K203" s="2"/>
    </row>
    <row r="204" spans="1:11" s="50" customFormat="1" ht="15.75" customHeight="1">
      <c r="A204" s="48"/>
      <c r="B204" s="48"/>
      <c r="C204" s="76">
        <v>61</v>
      </c>
      <c r="D204" s="146">
        <v>61</v>
      </c>
      <c r="E204" s="72" t="s">
        <v>105</v>
      </c>
      <c r="F204" s="187">
        <v>1</v>
      </c>
      <c r="G204" s="73"/>
      <c r="H204" s="49"/>
      <c r="I204" s="209" t="s">
        <v>1403</v>
      </c>
      <c r="J204" s="209" t="s">
        <v>1403</v>
      </c>
      <c r="K204" s="2"/>
    </row>
    <row r="205" spans="1:11" s="50" customFormat="1" ht="15.75" customHeight="1">
      <c r="A205" s="48"/>
      <c r="B205" s="48"/>
      <c r="C205" s="76"/>
      <c r="D205" s="146">
        <v>61.1</v>
      </c>
      <c r="E205" s="72" t="s">
        <v>259</v>
      </c>
      <c r="F205" s="187">
        <v>0.5</v>
      </c>
      <c r="G205" s="73"/>
      <c r="H205" s="49"/>
      <c r="I205" s="209"/>
      <c r="J205" s="209" t="s">
        <v>3091</v>
      </c>
      <c r="K205" s="2"/>
    </row>
    <row r="206" spans="1:11" s="50" customFormat="1" ht="15.75" customHeight="1">
      <c r="A206" s="48"/>
      <c r="B206" s="48"/>
      <c r="C206" s="76"/>
      <c r="D206" s="146">
        <v>61.2</v>
      </c>
      <c r="E206" s="72" t="s">
        <v>260</v>
      </c>
      <c r="F206" s="187">
        <v>0.02</v>
      </c>
      <c r="G206" s="73"/>
      <c r="H206" s="49"/>
      <c r="I206" s="209"/>
      <c r="J206" s="209" t="s">
        <v>3091</v>
      </c>
      <c r="K206" s="2"/>
    </row>
    <row r="207" spans="1:11" s="50" customFormat="1" ht="15.75" customHeight="1">
      <c r="A207" s="48"/>
      <c r="B207" s="48"/>
      <c r="C207" s="76"/>
      <c r="D207" s="146">
        <v>61.3</v>
      </c>
      <c r="E207" s="72" t="s">
        <v>261</v>
      </c>
      <c r="F207" s="187">
        <v>0.48</v>
      </c>
      <c r="G207" s="73"/>
      <c r="H207" s="49"/>
      <c r="I207" s="209"/>
      <c r="J207" s="209" t="s">
        <v>3091</v>
      </c>
      <c r="K207" s="2"/>
    </row>
    <row r="208" spans="1:11" s="50" customFormat="1" ht="15.75" customHeight="1">
      <c r="A208" s="48"/>
      <c r="B208" s="48"/>
      <c r="C208" s="76">
        <v>62</v>
      </c>
      <c r="D208" s="146">
        <v>62</v>
      </c>
      <c r="E208" s="72" t="s">
        <v>106</v>
      </c>
      <c r="F208" s="187">
        <v>1</v>
      </c>
      <c r="G208" s="73"/>
      <c r="H208" s="49"/>
      <c r="I208" s="209" t="s">
        <v>1403</v>
      </c>
      <c r="J208" s="209" t="s">
        <v>1403</v>
      </c>
      <c r="K208" s="2"/>
    </row>
    <row r="209" spans="1:11" s="50" customFormat="1" ht="15.75" customHeight="1">
      <c r="A209" s="48"/>
      <c r="B209" s="48"/>
      <c r="C209" s="76"/>
      <c r="D209" s="146">
        <v>62.1</v>
      </c>
      <c r="E209" s="72" t="s">
        <v>262</v>
      </c>
      <c r="F209" s="187">
        <v>0.6</v>
      </c>
      <c r="G209" s="73"/>
      <c r="H209" s="49"/>
      <c r="I209" s="209"/>
      <c r="J209" s="209" t="s">
        <v>3091</v>
      </c>
      <c r="K209" s="2"/>
    </row>
    <row r="210" spans="1:11" s="50" customFormat="1" ht="15.75" customHeight="1">
      <c r="A210" s="48"/>
      <c r="B210" s="48"/>
      <c r="C210" s="76"/>
      <c r="D210" s="146">
        <v>62.2</v>
      </c>
      <c r="E210" s="72" t="s">
        <v>263</v>
      </c>
      <c r="F210" s="187">
        <v>0.4</v>
      </c>
      <c r="G210" s="73"/>
      <c r="H210" s="49"/>
      <c r="I210" s="209"/>
      <c r="J210" s="209" t="s">
        <v>3091</v>
      </c>
      <c r="K210" s="2"/>
    </row>
    <row r="211" spans="1:11" s="50" customFormat="1" ht="15.75" customHeight="1">
      <c r="A211" s="48"/>
      <c r="B211" s="48"/>
      <c r="C211" s="76">
        <v>63</v>
      </c>
      <c r="D211" s="146">
        <v>63</v>
      </c>
      <c r="E211" s="72" t="s">
        <v>107</v>
      </c>
      <c r="F211" s="187">
        <v>1</v>
      </c>
      <c r="G211" s="73"/>
      <c r="H211" s="49"/>
      <c r="I211" s="209" t="s">
        <v>1403</v>
      </c>
      <c r="J211" s="209" t="s">
        <v>1403</v>
      </c>
      <c r="K211" s="2"/>
    </row>
    <row r="212" spans="1:11" s="50" customFormat="1" ht="15.75" customHeight="1">
      <c r="A212" s="48"/>
      <c r="B212" s="48"/>
      <c r="C212" s="76"/>
      <c r="D212" s="146">
        <v>63.1</v>
      </c>
      <c r="E212" s="72" t="s">
        <v>264</v>
      </c>
      <c r="F212" s="187">
        <v>0.45</v>
      </c>
      <c r="G212" s="73"/>
      <c r="H212" s="49"/>
      <c r="I212" s="209"/>
      <c r="J212" s="209" t="s">
        <v>3091</v>
      </c>
      <c r="K212" s="2"/>
    </row>
    <row r="213" spans="1:11" s="50" customFormat="1" ht="15.75" customHeight="1">
      <c r="A213" s="48"/>
      <c r="B213" s="48"/>
      <c r="C213" s="76"/>
      <c r="D213" s="146">
        <v>63.2</v>
      </c>
      <c r="E213" s="72" t="s">
        <v>265</v>
      </c>
      <c r="F213" s="187">
        <v>0.1</v>
      </c>
      <c r="G213" s="73"/>
      <c r="H213" s="49"/>
      <c r="I213" s="209"/>
      <c r="J213" s="209" t="s">
        <v>3091</v>
      </c>
      <c r="K213" s="2"/>
    </row>
    <row r="214" spans="1:11" s="50" customFormat="1" ht="15.75" customHeight="1">
      <c r="A214" s="48"/>
      <c r="B214" s="48"/>
      <c r="C214" s="76"/>
      <c r="D214" s="146">
        <v>63.3</v>
      </c>
      <c r="E214" s="72" t="s">
        <v>266</v>
      </c>
      <c r="F214" s="187">
        <v>0.45</v>
      </c>
      <c r="G214" s="73"/>
      <c r="H214" s="49"/>
      <c r="I214" s="209"/>
      <c r="J214" s="209" t="s">
        <v>3091</v>
      </c>
      <c r="K214" s="2"/>
    </row>
    <row r="215" spans="1:11" s="50" customFormat="1" ht="15.75" customHeight="1">
      <c r="A215" s="48"/>
      <c r="B215" s="48"/>
      <c r="C215" s="76">
        <v>64</v>
      </c>
      <c r="D215" s="146">
        <v>64</v>
      </c>
      <c r="E215" s="72" t="s">
        <v>108</v>
      </c>
      <c r="F215" s="187">
        <v>1</v>
      </c>
      <c r="G215" s="73"/>
      <c r="H215" s="49"/>
      <c r="I215" s="209" t="s">
        <v>1403</v>
      </c>
      <c r="J215" s="209" t="s">
        <v>1403</v>
      </c>
      <c r="K215" s="2"/>
    </row>
    <row r="216" spans="1:11" s="50" customFormat="1" ht="15.75" customHeight="1">
      <c r="A216" s="48"/>
      <c r="B216" s="48"/>
      <c r="C216" s="76"/>
      <c r="D216" s="146">
        <v>64.099999999999994</v>
      </c>
      <c r="E216" s="72" t="s">
        <v>267</v>
      </c>
      <c r="F216" s="187">
        <v>0.25</v>
      </c>
      <c r="G216" s="73"/>
      <c r="H216" s="49"/>
      <c r="I216" s="209"/>
      <c r="J216" s="209" t="s">
        <v>3091</v>
      </c>
      <c r="K216" s="2"/>
    </row>
    <row r="217" spans="1:11" s="50" customFormat="1" ht="15.75" customHeight="1">
      <c r="A217" s="48"/>
      <c r="B217" s="48"/>
      <c r="C217" s="76"/>
      <c r="D217" s="146">
        <v>64.2</v>
      </c>
      <c r="E217" s="72" t="s">
        <v>268</v>
      </c>
      <c r="F217" s="187">
        <v>0.25</v>
      </c>
      <c r="G217" s="73"/>
      <c r="H217" s="49"/>
      <c r="I217" s="209"/>
      <c r="J217" s="209" t="s">
        <v>3091</v>
      </c>
      <c r="K217" s="2"/>
    </row>
    <row r="218" spans="1:11" s="50" customFormat="1" ht="15.75" customHeight="1">
      <c r="A218" s="48"/>
      <c r="B218" s="48"/>
      <c r="C218" s="76"/>
      <c r="D218" s="146">
        <v>64.3</v>
      </c>
      <c r="E218" s="72" t="s">
        <v>269</v>
      </c>
      <c r="F218" s="187">
        <v>0.5</v>
      </c>
      <c r="G218" s="73"/>
      <c r="H218" s="49"/>
      <c r="I218" s="209"/>
      <c r="J218" s="209" t="s">
        <v>3091</v>
      </c>
      <c r="K218" s="2"/>
    </row>
    <row r="219" spans="1:11" s="50" customFormat="1" ht="15.75" customHeight="1">
      <c r="A219" s="48"/>
      <c r="B219" s="48"/>
      <c r="C219" s="76">
        <v>65</v>
      </c>
      <c r="D219" s="146">
        <v>65</v>
      </c>
      <c r="E219" s="72" t="s">
        <v>109</v>
      </c>
      <c r="F219" s="187">
        <v>1</v>
      </c>
      <c r="G219" s="73"/>
      <c r="H219" s="49"/>
      <c r="I219" s="209" t="s">
        <v>1403</v>
      </c>
      <c r="J219" s="209" t="s">
        <v>1403</v>
      </c>
      <c r="K219" s="2"/>
    </row>
    <row r="220" spans="1:11" s="50" customFormat="1" ht="15.75" customHeight="1">
      <c r="A220" s="48"/>
      <c r="B220" s="48"/>
      <c r="C220" s="76"/>
      <c r="D220" s="146">
        <v>65.099999999999994</v>
      </c>
      <c r="E220" s="72" t="s">
        <v>270</v>
      </c>
      <c r="F220" s="187">
        <v>0.33</v>
      </c>
      <c r="G220" s="73"/>
      <c r="H220" s="49"/>
      <c r="I220" s="209"/>
      <c r="J220" s="209" t="s">
        <v>3091</v>
      </c>
      <c r="K220" s="2"/>
    </row>
    <row r="221" spans="1:11" s="50" customFormat="1" ht="15.75" customHeight="1">
      <c r="A221" s="48"/>
      <c r="B221" s="48"/>
      <c r="C221" s="76"/>
      <c r="D221" s="146">
        <v>65.2</v>
      </c>
      <c r="E221" s="72" t="s">
        <v>271</v>
      </c>
      <c r="F221" s="187">
        <v>0.33</v>
      </c>
      <c r="G221" s="73"/>
      <c r="H221" s="49"/>
      <c r="I221" s="209"/>
      <c r="J221" s="209" t="s">
        <v>3091</v>
      </c>
      <c r="K221" s="2"/>
    </row>
    <row r="222" spans="1:11" s="50" customFormat="1" ht="15.75" customHeight="1">
      <c r="A222" s="48"/>
      <c r="B222" s="48"/>
      <c r="C222" s="76"/>
      <c r="D222" s="146">
        <v>65.3</v>
      </c>
      <c r="E222" s="72" t="s">
        <v>272</v>
      </c>
      <c r="F222" s="187">
        <v>0.34</v>
      </c>
      <c r="G222" s="73"/>
      <c r="H222" s="49"/>
      <c r="I222" s="209"/>
      <c r="J222" s="209" t="s">
        <v>3091</v>
      </c>
      <c r="K222" s="2"/>
    </row>
    <row r="223" spans="1:11" s="50" customFormat="1" ht="17.25" customHeight="1">
      <c r="A223" s="48"/>
      <c r="B223" s="48"/>
      <c r="C223" s="76">
        <v>66</v>
      </c>
      <c r="D223" s="146">
        <v>66</v>
      </c>
      <c r="E223" s="72" t="s">
        <v>110</v>
      </c>
      <c r="F223" s="187">
        <v>1</v>
      </c>
      <c r="G223" s="73"/>
      <c r="H223" s="49"/>
      <c r="I223" s="209" t="s">
        <v>1403</v>
      </c>
      <c r="J223" s="209" t="s">
        <v>1403</v>
      </c>
      <c r="K223" s="2"/>
    </row>
    <row r="224" spans="1:11" s="50" customFormat="1" ht="17.25" customHeight="1">
      <c r="A224" s="48"/>
      <c r="B224" s="48"/>
      <c r="C224" s="76"/>
      <c r="D224" s="146">
        <v>66.099999999999994</v>
      </c>
      <c r="E224" s="72" t="s">
        <v>273</v>
      </c>
      <c r="F224" s="187">
        <v>0.5</v>
      </c>
      <c r="G224" s="73"/>
      <c r="H224" s="49"/>
      <c r="I224" s="209"/>
      <c r="J224" s="209" t="s">
        <v>3091</v>
      </c>
      <c r="K224" s="2"/>
    </row>
    <row r="225" spans="1:11" s="50" customFormat="1" ht="17.25" customHeight="1">
      <c r="A225" s="48"/>
      <c r="B225" s="48"/>
      <c r="C225" s="76"/>
      <c r="D225" s="146">
        <v>66.2</v>
      </c>
      <c r="E225" s="72" t="s">
        <v>274</v>
      </c>
      <c r="F225" s="187">
        <v>0.5</v>
      </c>
      <c r="G225" s="73"/>
      <c r="H225" s="49"/>
      <c r="I225" s="209"/>
      <c r="J225" s="209" t="s">
        <v>3091</v>
      </c>
      <c r="K225" s="2"/>
    </row>
    <row r="226" spans="1:11" s="50" customFormat="1" ht="15.75" customHeight="1">
      <c r="A226" s="48"/>
      <c r="B226" s="48"/>
      <c r="C226" s="76">
        <v>67</v>
      </c>
      <c r="D226" s="146">
        <v>67</v>
      </c>
      <c r="E226" s="72" t="s">
        <v>111</v>
      </c>
      <c r="F226" s="187">
        <v>1</v>
      </c>
      <c r="G226" s="73"/>
      <c r="H226" s="49"/>
      <c r="I226" s="209" t="s">
        <v>1403</v>
      </c>
      <c r="J226" s="209" t="s">
        <v>1403</v>
      </c>
      <c r="K226" s="2"/>
    </row>
    <row r="227" spans="1:11" s="50" customFormat="1" ht="15.75" customHeight="1">
      <c r="A227" s="48"/>
      <c r="B227" s="48"/>
      <c r="C227" s="76"/>
      <c r="D227" s="146">
        <v>67.099999999999994</v>
      </c>
      <c r="E227" s="72" t="s">
        <v>275</v>
      </c>
      <c r="F227" s="187">
        <v>0.5</v>
      </c>
      <c r="G227" s="73"/>
      <c r="H227" s="49"/>
      <c r="I227" s="209"/>
      <c r="J227" s="209" t="s">
        <v>3091</v>
      </c>
      <c r="K227" s="2"/>
    </row>
    <row r="228" spans="1:11" s="50" customFormat="1" ht="15.75" customHeight="1">
      <c r="A228" s="48"/>
      <c r="B228" s="48"/>
      <c r="C228" s="76"/>
      <c r="D228" s="146">
        <v>67.2</v>
      </c>
      <c r="E228" s="72" t="s">
        <v>276</v>
      </c>
      <c r="F228" s="187">
        <v>0.4</v>
      </c>
      <c r="G228" s="73"/>
      <c r="H228" s="49"/>
      <c r="I228" s="209"/>
      <c r="J228" s="209" t="s">
        <v>3091</v>
      </c>
      <c r="K228" s="2"/>
    </row>
    <row r="229" spans="1:11" s="50" customFormat="1" ht="15.75" customHeight="1">
      <c r="A229" s="48"/>
      <c r="B229" s="48"/>
      <c r="C229" s="76"/>
      <c r="D229" s="146">
        <v>67.3</v>
      </c>
      <c r="E229" s="72" t="s">
        <v>277</v>
      </c>
      <c r="F229" s="187">
        <v>0.1</v>
      </c>
      <c r="G229" s="73"/>
      <c r="H229" s="49"/>
      <c r="I229" s="209"/>
      <c r="J229" s="209" t="s">
        <v>3091</v>
      </c>
      <c r="K229" s="2"/>
    </row>
    <row r="230" spans="1:11" s="50" customFormat="1" ht="15.75" customHeight="1">
      <c r="A230" s="48"/>
      <c r="B230" s="48"/>
      <c r="C230" s="76">
        <v>68</v>
      </c>
      <c r="D230" s="146">
        <v>68</v>
      </c>
      <c r="E230" s="72" t="s">
        <v>112</v>
      </c>
      <c r="F230" s="187">
        <v>1</v>
      </c>
      <c r="G230" s="73"/>
      <c r="H230" s="49"/>
      <c r="I230" s="209" t="s">
        <v>1403</v>
      </c>
      <c r="J230" s="209" t="s">
        <v>1403</v>
      </c>
      <c r="K230" s="2"/>
    </row>
    <row r="231" spans="1:11" s="50" customFormat="1" ht="15.75" customHeight="1">
      <c r="A231" s="48"/>
      <c r="B231" s="48"/>
      <c r="C231" s="76"/>
      <c r="D231" s="146">
        <v>68.099999999999994</v>
      </c>
      <c r="E231" s="72" t="s">
        <v>278</v>
      </c>
      <c r="F231" s="187">
        <v>0.6</v>
      </c>
      <c r="G231" s="73"/>
      <c r="H231" s="49"/>
      <c r="I231" s="209"/>
      <c r="J231" s="209" t="s">
        <v>3091</v>
      </c>
      <c r="K231" s="2"/>
    </row>
    <row r="232" spans="1:11" s="50" customFormat="1" ht="15.75" customHeight="1">
      <c r="A232" s="48"/>
      <c r="B232" s="48"/>
      <c r="C232" s="76"/>
      <c r="D232" s="146">
        <v>68.2</v>
      </c>
      <c r="E232" s="72" t="s">
        <v>279</v>
      </c>
      <c r="F232" s="187">
        <v>0.4</v>
      </c>
      <c r="G232" s="73"/>
      <c r="H232" s="49"/>
      <c r="I232" s="209"/>
      <c r="J232" s="209" t="s">
        <v>3091</v>
      </c>
      <c r="K232" s="2"/>
    </row>
    <row r="233" spans="1:11" s="50" customFormat="1" ht="15.75" customHeight="1">
      <c r="A233" s="48"/>
      <c r="B233" s="48"/>
      <c r="C233" s="76">
        <v>69</v>
      </c>
      <c r="D233" s="146">
        <v>69</v>
      </c>
      <c r="E233" s="72" t="s">
        <v>113</v>
      </c>
      <c r="F233" s="187">
        <v>1</v>
      </c>
      <c r="G233" s="73"/>
      <c r="H233" s="49"/>
      <c r="I233" s="209" t="s">
        <v>1403</v>
      </c>
      <c r="J233" s="209" t="s">
        <v>1403</v>
      </c>
      <c r="K233" s="2"/>
    </row>
    <row r="234" spans="1:11" s="50" customFormat="1" ht="15.75" customHeight="1">
      <c r="A234" s="48"/>
      <c r="B234" s="48"/>
      <c r="C234" s="76"/>
      <c r="D234" s="146">
        <v>69.099999999999994</v>
      </c>
      <c r="E234" s="72" t="s">
        <v>280</v>
      </c>
      <c r="F234" s="187">
        <v>0.25</v>
      </c>
      <c r="G234" s="73"/>
      <c r="H234" s="49"/>
      <c r="I234" s="209"/>
      <c r="J234" s="209" t="s">
        <v>3091</v>
      </c>
      <c r="K234" s="2"/>
    </row>
    <row r="235" spans="1:11" s="50" customFormat="1" ht="15.75" customHeight="1">
      <c r="A235" s="48"/>
      <c r="B235" s="48"/>
      <c r="C235" s="76"/>
      <c r="D235" s="146">
        <v>69.2</v>
      </c>
      <c r="E235" s="72" t="s">
        <v>281</v>
      </c>
      <c r="F235" s="187">
        <v>0.5</v>
      </c>
      <c r="G235" s="73"/>
      <c r="H235" s="49"/>
      <c r="I235" s="209"/>
      <c r="J235" s="209" t="s">
        <v>3091</v>
      </c>
      <c r="K235" s="2"/>
    </row>
    <row r="236" spans="1:11" s="50" customFormat="1" ht="15.75" customHeight="1">
      <c r="A236" s="48"/>
      <c r="B236" s="48"/>
      <c r="C236" s="76"/>
      <c r="D236" s="146">
        <v>69.3</v>
      </c>
      <c r="E236" s="72" t="s">
        <v>282</v>
      </c>
      <c r="F236" s="187">
        <v>0.25</v>
      </c>
      <c r="G236" s="73"/>
      <c r="H236" s="49"/>
      <c r="I236" s="209"/>
      <c r="J236" s="209" t="s">
        <v>3091</v>
      </c>
      <c r="K236" s="2"/>
    </row>
    <row r="237" spans="1:11" s="50" customFormat="1" ht="15.75" customHeight="1">
      <c r="A237" s="48"/>
      <c r="B237" s="48"/>
      <c r="C237" s="76">
        <v>70</v>
      </c>
      <c r="D237" s="146">
        <v>70</v>
      </c>
      <c r="E237" s="72" t="s">
        <v>114</v>
      </c>
      <c r="F237" s="187">
        <v>1</v>
      </c>
      <c r="G237" s="73"/>
      <c r="H237" s="49"/>
      <c r="I237" s="209" t="s">
        <v>1403</v>
      </c>
      <c r="J237" s="209" t="s">
        <v>1403</v>
      </c>
      <c r="K237" s="2"/>
    </row>
    <row r="238" spans="1:11" s="50" customFormat="1" ht="15.75" customHeight="1">
      <c r="A238" s="48"/>
      <c r="B238" s="48"/>
      <c r="C238" s="76"/>
      <c r="D238" s="146">
        <v>70.099999999999994</v>
      </c>
      <c r="E238" s="72" t="s">
        <v>283</v>
      </c>
      <c r="F238" s="187">
        <v>0.1</v>
      </c>
      <c r="G238" s="73"/>
      <c r="H238" s="49"/>
      <c r="I238" s="209"/>
      <c r="J238" s="209" t="s">
        <v>3091</v>
      </c>
      <c r="K238" s="2"/>
    </row>
    <row r="239" spans="1:11" s="50" customFormat="1" ht="15.75" customHeight="1">
      <c r="A239" s="48"/>
      <c r="B239" s="48"/>
      <c r="C239" s="76"/>
      <c r="D239" s="146">
        <v>70.2</v>
      </c>
      <c r="E239" s="72" t="s">
        <v>284</v>
      </c>
      <c r="F239" s="187">
        <v>0.9</v>
      </c>
      <c r="G239" s="73"/>
      <c r="H239" s="49"/>
      <c r="I239" s="209"/>
      <c r="J239" s="209" t="s">
        <v>3091</v>
      </c>
      <c r="K239" s="2"/>
    </row>
    <row r="240" spans="1:11" s="50" customFormat="1" ht="15.75" customHeight="1">
      <c r="A240" s="48"/>
      <c r="B240" s="48"/>
      <c r="C240" s="76">
        <v>71</v>
      </c>
      <c r="D240" s="146">
        <v>71</v>
      </c>
      <c r="E240" s="72" t="s">
        <v>115</v>
      </c>
      <c r="F240" s="187">
        <v>1</v>
      </c>
      <c r="G240" s="73"/>
      <c r="H240" s="49"/>
      <c r="I240" s="209" t="s">
        <v>1403</v>
      </c>
      <c r="J240" s="209" t="s">
        <v>1403</v>
      </c>
      <c r="K240" s="2"/>
    </row>
    <row r="241" spans="1:11" s="50" customFormat="1" ht="15.75" customHeight="1">
      <c r="A241" s="48"/>
      <c r="B241" s="48"/>
      <c r="C241" s="76"/>
      <c r="D241" s="146">
        <v>71.099999999999994</v>
      </c>
      <c r="E241" s="72" t="s">
        <v>285</v>
      </c>
      <c r="F241" s="187">
        <v>0.5</v>
      </c>
      <c r="G241" s="73"/>
      <c r="H241" s="49"/>
      <c r="I241" s="209"/>
      <c r="J241" s="209" t="s">
        <v>3091</v>
      </c>
      <c r="K241" s="2"/>
    </row>
    <row r="242" spans="1:11" s="50" customFormat="1" ht="15.75" customHeight="1">
      <c r="A242" s="48"/>
      <c r="B242" s="48"/>
      <c r="C242" s="76"/>
      <c r="D242" s="146">
        <v>71.2</v>
      </c>
      <c r="E242" s="72" t="s">
        <v>286</v>
      </c>
      <c r="F242" s="187">
        <v>0.5</v>
      </c>
      <c r="G242" s="73"/>
      <c r="H242" s="49"/>
      <c r="I242" s="209"/>
      <c r="J242" s="209" t="s">
        <v>3091</v>
      </c>
      <c r="K242" s="2"/>
    </row>
    <row r="243" spans="1:11" s="50" customFormat="1" ht="15.75" customHeight="1">
      <c r="A243" s="48"/>
      <c r="B243" s="48"/>
      <c r="C243" s="76">
        <v>72</v>
      </c>
      <c r="D243" s="146">
        <v>72</v>
      </c>
      <c r="E243" s="72" t="s">
        <v>116</v>
      </c>
      <c r="F243" s="187">
        <v>1</v>
      </c>
      <c r="G243" s="73"/>
      <c r="H243" s="49"/>
      <c r="I243" s="209" t="s">
        <v>1403</v>
      </c>
      <c r="J243" s="209" t="s">
        <v>1403</v>
      </c>
      <c r="K243" s="2"/>
    </row>
    <row r="244" spans="1:11" s="50" customFormat="1" ht="15.75" customHeight="1">
      <c r="A244" s="48"/>
      <c r="B244" s="48"/>
      <c r="C244" s="76"/>
      <c r="D244" s="146">
        <v>72.099999999999994</v>
      </c>
      <c r="E244" s="72" t="s">
        <v>287</v>
      </c>
      <c r="F244" s="187">
        <v>0.5</v>
      </c>
      <c r="G244" s="73"/>
      <c r="H244" s="49"/>
      <c r="I244" s="209"/>
      <c r="J244" s="209" t="s">
        <v>3091</v>
      </c>
      <c r="K244" s="2"/>
    </row>
    <row r="245" spans="1:11" s="50" customFormat="1" ht="15.75" customHeight="1">
      <c r="A245" s="48"/>
      <c r="B245" s="48"/>
      <c r="C245" s="76"/>
      <c r="D245" s="146">
        <v>72.2</v>
      </c>
      <c r="E245" s="72" t="s">
        <v>288</v>
      </c>
      <c r="F245" s="187">
        <v>0.5</v>
      </c>
      <c r="G245" s="73"/>
      <c r="H245" s="49"/>
      <c r="I245" s="209"/>
      <c r="J245" s="209" t="s">
        <v>3091</v>
      </c>
      <c r="K245" s="2"/>
    </row>
    <row r="246" spans="1:11" s="50" customFormat="1" ht="15.75" customHeight="1">
      <c r="A246" s="48"/>
      <c r="B246" s="48"/>
      <c r="C246" s="76">
        <v>73</v>
      </c>
      <c r="D246" s="146">
        <v>73</v>
      </c>
      <c r="E246" s="72" t="s">
        <v>117</v>
      </c>
      <c r="F246" s="187">
        <v>1</v>
      </c>
      <c r="G246" s="73"/>
      <c r="H246" s="49"/>
      <c r="I246" s="209" t="s">
        <v>1403</v>
      </c>
      <c r="J246" s="209" t="s">
        <v>1403</v>
      </c>
      <c r="K246" s="2"/>
    </row>
    <row r="247" spans="1:11" s="50" customFormat="1" ht="15.75" customHeight="1">
      <c r="A247" s="48"/>
      <c r="B247" s="48"/>
      <c r="C247" s="76"/>
      <c r="D247" s="146">
        <v>73.099999999999994</v>
      </c>
      <c r="E247" s="72" t="s">
        <v>289</v>
      </c>
      <c r="F247" s="187">
        <v>0.5</v>
      </c>
      <c r="G247" s="73"/>
      <c r="H247" s="49"/>
      <c r="I247" s="209"/>
      <c r="J247" s="209" t="s">
        <v>3091</v>
      </c>
      <c r="K247" s="2"/>
    </row>
    <row r="248" spans="1:11" s="50" customFormat="1" ht="15.75" customHeight="1">
      <c r="A248" s="48"/>
      <c r="B248" s="48"/>
      <c r="C248" s="76"/>
      <c r="D248" s="146">
        <v>73.2</v>
      </c>
      <c r="E248" s="72" t="s">
        <v>290</v>
      </c>
      <c r="F248" s="187">
        <v>0.4</v>
      </c>
      <c r="G248" s="73"/>
      <c r="H248" s="49"/>
      <c r="I248" s="209"/>
      <c r="J248" s="209" t="s">
        <v>3091</v>
      </c>
      <c r="K248" s="2"/>
    </row>
    <row r="249" spans="1:11" s="50" customFormat="1" ht="15.75" customHeight="1">
      <c r="A249" s="48"/>
      <c r="B249" s="48"/>
      <c r="C249" s="76"/>
      <c r="D249" s="146">
        <v>73.3</v>
      </c>
      <c r="E249" s="72" t="s">
        <v>291</v>
      </c>
      <c r="F249" s="187">
        <v>0.1</v>
      </c>
      <c r="G249" s="73"/>
      <c r="H249" s="49"/>
      <c r="I249" s="209"/>
      <c r="J249" s="209" t="s">
        <v>3091</v>
      </c>
      <c r="K249" s="2"/>
    </row>
    <row r="250" spans="1:11" s="50" customFormat="1" ht="15.75" customHeight="1">
      <c r="A250" s="48"/>
      <c r="B250" s="48"/>
      <c r="C250" s="76">
        <v>74</v>
      </c>
      <c r="D250" s="146">
        <v>74</v>
      </c>
      <c r="E250" s="72" t="s">
        <v>118</v>
      </c>
      <c r="F250" s="187">
        <v>1</v>
      </c>
      <c r="G250" s="73"/>
      <c r="H250" s="49"/>
      <c r="I250" s="209" t="s">
        <v>1403</v>
      </c>
      <c r="J250" s="209" t="s">
        <v>1403</v>
      </c>
      <c r="K250" s="2"/>
    </row>
    <row r="251" spans="1:11" s="50" customFormat="1" ht="15.75" customHeight="1">
      <c r="A251" s="48"/>
      <c r="B251" s="48"/>
      <c r="C251" s="76"/>
      <c r="D251" s="146">
        <v>74.099999999999994</v>
      </c>
      <c r="E251" s="72" t="s">
        <v>292</v>
      </c>
      <c r="F251" s="187">
        <v>0.5</v>
      </c>
      <c r="G251" s="73"/>
      <c r="H251" s="49"/>
      <c r="I251" s="209"/>
      <c r="J251" s="209" t="s">
        <v>3091</v>
      </c>
      <c r="K251" s="2"/>
    </row>
    <row r="252" spans="1:11" s="50" customFormat="1" ht="15.75" customHeight="1">
      <c r="A252" s="48"/>
      <c r="B252" s="48"/>
      <c r="C252" s="76"/>
      <c r="D252" s="146">
        <v>74.2</v>
      </c>
      <c r="E252" s="72" t="s">
        <v>293</v>
      </c>
      <c r="F252" s="187">
        <v>0.5</v>
      </c>
      <c r="G252" s="73"/>
      <c r="H252" s="49"/>
      <c r="I252" s="209"/>
      <c r="J252" s="209" t="s">
        <v>3091</v>
      </c>
      <c r="K252" s="2"/>
    </row>
    <row r="253" spans="1:11" s="50" customFormat="1" ht="15.75" customHeight="1">
      <c r="A253" s="48"/>
      <c r="B253" s="48"/>
      <c r="C253" s="76">
        <v>75</v>
      </c>
      <c r="D253" s="146">
        <v>75</v>
      </c>
      <c r="E253" s="72" t="s">
        <v>119</v>
      </c>
      <c r="F253" s="187">
        <v>1</v>
      </c>
      <c r="G253" s="73"/>
      <c r="H253" s="49"/>
      <c r="I253" s="209" t="s">
        <v>1403</v>
      </c>
      <c r="J253" s="209" t="s">
        <v>1403</v>
      </c>
      <c r="K253" s="2"/>
    </row>
    <row r="254" spans="1:11" s="50" customFormat="1" ht="15.75" customHeight="1">
      <c r="A254" s="48"/>
      <c r="B254" s="48"/>
      <c r="C254" s="76"/>
      <c r="D254" s="146">
        <v>75.099999999999994</v>
      </c>
      <c r="E254" s="72" t="s">
        <v>294</v>
      </c>
      <c r="F254" s="187">
        <v>0.5</v>
      </c>
      <c r="G254" s="73"/>
      <c r="H254" s="49"/>
      <c r="I254" s="209"/>
      <c r="J254" s="209" t="s">
        <v>3091</v>
      </c>
      <c r="K254" s="2"/>
    </row>
    <row r="255" spans="1:11" s="50" customFormat="1" ht="15.75" customHeight="1">
      <c r="A255" s="48"/>
      <c r="B255" s="48"/>
      <c r="C255" s="76"/>
      <c r="D255" s="146">
        <v>75.2</v>
      </c>
      <c r="E255" s="72" t="s">
        <v>295</v>
      </c>
      <c r="F255" s="187">
        <v>0.5</v>
      </c>
      <c r="G255" s="73"/>
      <c r="H255" s="49"/>
      <c r="I255" s="209"/>
      <c r="J255" s="209" t="s">
        <v>3091</v>
      </c>
      <c r="K255" s="2"/>
    </row>
    <row r="256" spans="1:11" s="50" customFormat="1" ht="15.75" customHeight="1">
      <c r="A256" s="48"/>
      <c r="B256" s="48"/>
      <c r="C256" s="76">
        <v>76</v>
      </c>
      <c r="D256" s="146">
        <v>76</v>
      </c>
      <c r="E256" s="72" t="s">
        <v>120</v>
      </c>
      <c r="F256" s="187">
        <v>1</v>
      </c>
      <c r="G256" s="73"/>
      <c r="H256" s="49"/>
      <c r="I256" s="209" t="s">
        <v>1403</v>
      </c>
      <c r="J256" s="209" t="s">
        <v>1403</v>
      </c>
      <c r="K256" s="2"/>
    </row>
    <row r="257" spans="1:11" s="50" customFormat="1" ht="15.75" customHeight="1">
      <c r="A257" s="48"/>
      <c r="B257" s="48"/>
      <c r="C257" s="76"/>
      <c r="D257" s="146">
        <v>76.099999999999994</v>
      </c>
      <c r="E257" s="72" t="s">
        <v>296</v>
      </c>
      <c r="F257" s="187">
        <v>0.9</v>
      </c>
      <c r="G257" s="73"/>
      <c r="H257" s="49"/>
      <c r="I257" s="209"/>
      <c r="J257" s="209" t="s">
        <v>3091</v>
      </c>
      <c r="K257" s="2"/>
    </row>
    <row r="258" spans="1:11" s="50" customFormat="1" ht="15.75" customHeight="1">
      <c r="A258" s="48"/>
      <c r="B258" s="48"/>
      <c r="C258" s="76"/>
      <c r="D258" s="146">
        <v>76.2</v>
      </c>
      <c r="E258" s="72" t="s">
        <v>297</v>
      </c>
      <c r="F258" s="187">
        <v>0.1</v>
      </c>
      <c r="G258" s="73"/>
      <c r="H258" s="49"/>
      <c r="I258" s="209"/>
      <c r="J258" s="209" t="s">
        <v>3091</v>
      </c>
      <c r="K258" s="2"/>
    </row>
    <row r="259" spans="1:11" s="50" customFormat="1" ht="15.75" customHeight="1">
      <c r="A259" s="48"/>
      <c r="B259" s="48"/>
      <c r="C259" s="76">
        <v>77</v>
      </c>
      <c r="D259" s="146">
        <v>77</v>
      </c>
      <c r="E259" s="72" t="s">
        <v>121</v>
      </c>
      <c r="F259" s="187">
        <v>1</v>
      </c>
      <c r="G259" s="73"/>
      <c r="H259" s="49"/>
      <c r="I259" s="209" t="s">
        <v>1403</v>
      </c>
      <c r="J259" s="209" t="s">
        <v>1403</v>
      </c>
      <c r="K259" s="2"/>
    </row>
    <row r="260" spans="1:11" s="50" customFormat="1" ht="15.75" customHeight="1">
      <c r="A260" s="48"/>
      <c r="B260" s="48"/>
      <c r="C260" s="76"/>
      <c r="D260" s="146">
        <v>77.099999999999994</v>
      </c>
      <c r="E260" s="72" t="s">
        <v>298</v>
      </c>
      <c r="F260" s="187">
        <v>0.5</v>
      </c>
      <c r="G260" s="73"/>
      <c r="H260" s="49"/>
      <c r="I260" s="209"/>
      <c r="J260" s="209" t="s">
        <v>3091</v>
      </c>
      <c r="K260" s="2"/>
    </row>
    <row r="261" spans="1:11" s="50" customFormat="1" ht="15.75" customHeight="1">
      <c r="A261" s="48"/>
      <c r="B261" s="48"/>
      <c r="C261" s="76"/>
      <c r="D261" s="146">
        <v>77.2</v>
      </c>
      <c r="E261" s="72" t="s">
        <v>299</v>
      </c>
      <c r="F261" s="187">
        <v>0.5</v>
      </c>
      <c r="G261" s="73"/>
      <c r="H261" s="49"/>
      <c r="I261" s="209"/>
      <c r="J261" s="209" t="s">
        <v>3091</v>
      </c>
      <c r="K261" s="2"/>
    </row>
    <row r="262" spans="1:11" s="50" customFormat="1" ht="15.75" customHeight="1">
      <c r="A262" s="48"/>
      <c r="B262" s="48"/>
      <c r="C262" s="76">
        <v>78</v>
      </c>
      <c r="D262" s="146">
        <v>78</v>
      </c>
      <c r="E262" s="72" t="s">
        <v>122</v>
      </c>
      <c r="F262" s="187">
        <v>1</v>
      </c>
      <c r="G262" s="73"/>
      <c r="H262" s="49"/>
      <c r="I262" s="209" t="s">
        <v>1403</v>
      </c>
      <c r="J262" s="209" t="s">
        <v>1403</v>
      </c>
      <c r="K262" s="2"/>
    </row>
    <row r="263" spans="1:11" s="50" customFormat="1" ht="15.75" customHeight="1">
      <c r="A263" s="48"/>
      <c r="B263" s="48"/>
      <c r="C263" s="76"/>
      <c r="D263" s="146">
        <v>78.099999999999994</v>
      </c>
      <c r="E263" s="72" t="s">
        <v>300</v>
      </c>
      <c r="F263" s="187">
        <v>0.5</v>
      </c>
      <c r="G263" s="73"/>
      <c r="H263" s="49"/>
      <c r="I263" s="209"/>
      <c r="J263" s="209" t="s">
        <v>3091</v>
      </c>
      <c r="K263" s="2"/>
    </row>
    <row r="264" spans="1:11" s="50" customFormat="1" ht="15.75" customHeight="1">
      <c r="A264" s="48"/>
      <c r="B264" s="48"/>
      <c r="C264" s="76"/>
      <c r="D264" s="146">
        <v>78.2</v>
      </c>
      <c r="E264" s="72" t="s">
        <v>301</v>
      </c>
      <c r="F264" s="187">
        <v>0.5</v>
      </c>
      <c r="G264" s="73"/>
      <c r="H264" s="49"/>
      <c r="I264" s="209"/>
      <c r="J264" s="209" t="s">
        <v>3091</v>
      </c>
      <c r="K264" s="2"/>
    </row>
    <row r="265" spans="1:11" s="50" customFormat="1" ht="15.75" customHeight="1">
      <c r="A265" s="48"/>
      <c r="B265" s="48"/>
      <c r="C265" s="76">
        <v>79</v>
      </c>
      <c r="D265" s="146">
        <v>79</v>
      </c>
      <c r="E265" s="72" t="s">
        <v>123</v>
      </c>
      <c r="F265" s="187">
        <v>1</v>
      </c>
      <c r="G265" s="73"/>
      <c r="H265" s="49"/>
      <c r="I265" s="209" t="s">
        <v>1403</v>
      </c>
      <c r="J265" s="209" t="s">
        <v>1403</v>
      </c>
      <c r="K265" s="2"/>
    </row>
    <row r="266" spans="1:11" s="50" customFormat="1" ht="15.75" customHeight="1">
      <c r="A266" s="48"/>
      <c r="B266" s="48"/>
      <c r="C266" s="76"/>
      <c r="D266" s="146">
        <v>79.099999999999994</v>
      </c>
      <c r="E266" s="72" t="s">
        <v>302</v>
      </c>
      <c r="F266" s="187">
        <v>0.5</v>
      </c>
      <c r="G266" s="73"/>
      <c r="H266" s="49"/>
      <c r="I266" s="209"/>
      <c r="J266" s="209" t="s">
        <v>3091</v>
      </c>
      <c r="K266" s="2"/>
    </row>
    <row r="267" spans="1:11" s="50" customFormat="1" ht="15.75" customHeight="1">
      <c r="A267" s="48"/>
      <c r="B267" s="48"/>
      <c r="C267" s="76"/>
      <c r="D267" s="146">
        <v>79.2</v>
      </c>
      <c r="E267" s="72" t="s">
        <v>303</v>
      </c>
      <c r="F267" s="187">
        <v>0.1</v>
      </c>
      <c r="G267" s="73"/>
      <c r="H267" s="49"/>
      <c r="I267" s="209"/>
      <c r="J267" s="209" t="s">
        <v>3091</v>
      </c>
      <c r="K267" s="2"/>
    </row>
    <row r="268" spans="1:11" s="50" customFormat="1" ht="15.75" customHeight="1">
      <c r="A268" s="48"/>
      <c r="B268" s="48"/>
      <c r="C268" s="76"/>
      <c r="D268" s="146">
        <v>79.3</v>
      </c>
      <c r="E268" s="72" t="s">
        <v>304</v>
      </c>
      <c r="F268" s="187">
        <v>0.4</v>
      </c>
      <c r="G268" s="73"/>
      <c r="H268" s="49"/>
      <c r="I268" s="209"/>
      <c r="J268" s="209" t="s">
        <v>3091</v>
      </c>
      <c r="K268" s="2"/>
    </row>
    <row r="269" spans="1:11" s="50" customFormat="1" ht="15.75" customHeight="1">
      <c r="A269" s="48"/>
      <c r="B269" s="48"/>
      <c r="C269" s="76">
        <v>80</v>
      </c>
      <c r="D269" s="146">
        <v>80</v>
      </c>
      <c r="E269" s="72" t="s">
        <v>124</v>
      </c>
      <c r="F269" s="187">
        <v>1</v>
      </c>
      <c r="G269" s="73"/>
      <c r="H269" s="49"/>
      <c r="I269" s="209" t="s">
        <v>1403</v>
      </c>
      <c r="J269" s="209" t="s">
        <v>1403</v>
      </c>
      <c r="K269" s="2"/>
    </row>
    <row r="270" spans="1:11" s="50" customFormat="1" ht="15.75" customHeight="1">
      <c r="A270" s="48"/>
      <c r="B270" s="48"/>
      <c r="C270" s="577"/>
      <c r="D270" s="578">
        <v>80.099999999999994</v>
      </c>
      <c r="E270" s="579" t="s">
        <v>305</v>
      </c>
      <c r="F270" s="580">
        <v>0.5</v>
      </c>
      <c r="G270" s="581"/>
      <c r="H270" s="49"/>
      <c r="I270" s="209"/>
      <c r="J270" s="209" t="s">
        <v>3091</v>
      </c>
      <c r="K270" s="2"/>
    </row>
    <row r="271" spans="1:11" s="50" customFormat="1" ht="15.75" customHeight="1">
      <c r="A271" s="48"/>
      <c r="B271" s="48"/>
      <c r="C271" s="577"/>
      <c r="D271" s="578">
        <v>80.2</v>
      </c>
      <c r="E271" s="579" t="s">
        <v>306</v>
      </c>
      <c r="F271" s="580">
        <v>0.5</v>
      </c>
      <c r="G271" s="581"/>
      <c r="H271" s="49"/>
      <c r="I271" s="209"/>
      <c r="J271" s="209" t="s">
        <v>3091</v>
      </c>
      <c r="K271" s="2"/>
    </row>
    <row r="272" spans="1:11" s="50" customFormat="1" ht="3" customHeight="1" thickBot="1">
      <c r="A272" s="48"/>
      <c r="B272" s="48"/>
      <c r="C272" s="330"/>
      <c r="D272" s="332" t="s">
        <v>125</v>
      </c>
      <c r="E272" s="74"/>
      <c r="F272" s="74"/>
      <c r="G272" s="188"/>
      <c r="H272" s="49"/>
      <c r="I272" s="2"/>
      <c r="J272" s="209"/>
      <c r="K272" s="2"/>
    </row>
    <row r="273" spans="1:11" s="50" customFormat="1" ht="15.75" customHeight="1" thickTop="1">
      <c r="A273" s="48"/>
      <c r="B273" s="48"/>
      <c r="C273" s="35"/>
      <c r="D273" s="49"/>
      <c r="E273" s="49"/>
      <c r="F273" s="56"/>
      <c r="G273" s="49"/>
      <c r="H273" s="49"/>
      <c r="I273" s="2"/>
      <c r="J273" s="209"/>
      <c r="K273" s="2"/>
    </row>
    <row r="274" spans="1:11" ht="3.9" customHeight="1">
      <c r="I274" s="2"/>
      <c r="J274" s="2"/>
      <c r="K274" s="2"/>
    </row>
    <row r="275" spans="1:11"/>
    <row r="276" spans="1:11"/>
    <row r="277" spans="1:11"/>
    <row r="278" spans="1:11"/>
    <row r="279" spans="1:11"/>
    <row r="280" spans="1:11"/>
    <row r="281" spans="1:11"/>
    <row r="282" spans="1:11"/>
    <row r="283" spans="1:11"/>
    <row r="284" spans="1:11"/>
    <row r="285" spans="1:11"/>
    <row r="286" spans="1:11"/>
    <row r="287" spans="1:11"/>
    <row r="288" spans="1:11"/>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sheetData>
  <mergeCells count="17">
    <mergeCell ref="I16:I17"/>
    <mergeCell ref="J16:J17"/>
    <mergeCell ref="C16:C17"/>
    <mergeCell ref="D9:F9"/>
    <mergeCell ref="D11:F11"/>
    <mergeCell ref="D13:F13"/>
    <mergeCell ref="D1:F1"/>
    <mergeCell ref="D2:F2"/>
    <mergeCell ref="D3:F3"/>
    <mergeCell ref="D4:F4"/>
    <mergeCell ref="D6:F6"/>
    <mergeCell ref="D7:F7"/>
    <mergeCell ref="G16:G17"/>
    <mergeCell ref="D14:F14"/>
    <mergeCell ref="D16:D17"/>
    <mergeCell ref="E16:E17"/>
    <mergeCell ref="F16:F17"/>
  </mergeCells>
  <conditionalFormatting sqref="J19:J271">
    <cfRule type="expression" dxfId="6401" priority="52">
      <formula>AND(ROW()=CELL("ROW"),COLUMN()=CELL("COL"))</formula>
    </cfRule>
    <cfRule type="cellIs" dxfId="6400" priority="54" operator="notEqual">
      <formula>"CORRECTO"</formula>
    </cfRule>
    <cfRule type="cellIs" dxfId="6399" priority="55" operator="equal">
      <formula>"CORRECTO"</formula>
    </cfRule>
  </conditionalFormatting>
  <conditionalFormatting sqref="D19:G271">
    <cfRule type="expression" dxfId="6398" priority="60">
      <formula>IF($D19-INT($D19)=0,TRUE,FALSE)</formula>
    </cfRule>
    <cfRule type="expression" dxfId="6397" priority="80" stopIfTrue="1">
      <formula>IF($D19-INT($D19)&gt;0,TRUE,FALSE)</formula>
    </cfRule>
  </conditionalFormatting>
  <conditionalFormatting sqref="I19:I271">
    <cfRule type="expression" dxfId="6396" priority="1">
      <formula>AND(ROW()=CELL("ROW"),COLUMN()=CELL("COL"))</formula>
    </cfRule>
    <cfRule type="cellIs" dxfId="6395" priority="2" operator="notEqual">
      <formula>"CORRECTO"</formula>
    </cfRule>
    <cfRule type="cellIs" dxfId="6394" priority="3" operator="equal">
      <formula>"CORRECTO"</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44644"/>
  <sheetViews>
    <sheetView showGridLines="0" zoomScale="55" zoomScaleNormal="55" zoomScaleSheetLayoutView="77" workbookViewId="0"/>
  </sheetViews>
  <sheetFormatPr baseColWidth="10" defaultColWidth="13.109375" defaultRowHeight="15.6" zeroHeight="1"/>
  <cols>
    <col min="1" max="1" width="3.5546875" style="33" bestFit="1" customWidth="1"/>
    <col min="2" max="2" width="6" style="24" customWidth="1"/>
    <col min="3" max="3" width="15.44140625" style="24" customWidth="1"/>
    <col min="4" max="4" width="26.88671875" style="24" customWidth="1"/>
    <col min="5" max="5" width="37.109375" style="24" customWidth="1"/>
    <col min="6" max="6" width="16.6640625" style="24" customWidth="1"/>
    <col min="7" max="7" width="16.109375" style="24" customWidth="1"/>
    <col min="8" max="8" width="17" style="24" customWidth="1"/>
    <col min="9" max="9" width="4.6640625" style="24" customWidth="1"/>
    <col min="10" max="10" width="32.88671875" style="24" customWidth="1"/>
    <col min="11" max="12" width="19.5546875" style="24" customWidth="1"/>
    <col min="13" max="13" width="18.88671875" style="24" customWidth="1"/>
    <col min="14" max="14" width="19" style="24" customWidth="1"/>
    <col min="15" max="15" width="28.33203125" style="24" customWidth="1"/>
    <col min="16" max="16" width="22.88671875" style="24" customWidth="1"/>
    <col min="17" max="17" width="17.5546875" style="24" customWidth="1"/>
    <col min="18" max="18" width="19.88671875" style="24" customWidth="1"/>
    <col min="19" max="19" width="18.44140625" style="24" customWidth="1"/>
    <col min="20" max="20" width="20.6640625" style="24" customWidth="1"/>
    <col min="21" max="21" width="24.5546875" style="24" customWidth="1"/>
    <col min="22" max="22" width="23" style="24" customWidth="1"/>
    <col min="23" max="16384" width="13.109375" style="24"/>
  </cols>
  <sheetData>
    <row r="1" spans="1:22" s="69" customFormat="1" ht="19.95" customHeight="1">
      <c r="A1" s="64"/>
      <c r="B1" s="780" t="s">
        <v>0</v>
      </c>
      <c r="C1" s="780"/>
      <c r="D1" s="780"/>
      <c r="E1" s="780"/>
      <c r="F1" s="780"/>
      <c r="G1" s="780"/>
      <c r="H1" s="780"/>
      <c r="I1" s="780"/>
      <c r="J1" s="780"/>
      <c r="K1" s="780"/>
      <c r="L1" s="780"/>
      <c r="M1" s="780"/>
      <c r="N1" s="780"/>
      <c r="O1" s="780"/>
      <c r="P1" s="780"/>
      <c r="Q1" s="780"/>
      <c r="R1" s="780"/>
      <c r="S1" s="780"/>
      <c r="T1" s="780"/>
      <c r="U1" s="780"/>
      <c r="V1" s="780"/>
    </row>
    <row r="2" spans="1:22" s="69" customFormat="1" ht="19.95" customHeight="1">
      <c r="A2" s="64"/>
      <c r="B2" s="780" t="s">
        <v>1</v>
      </c>
      <c r="C2" s="780"/>
      <c r="D2" s="780"/>
      <c r="E2" s="780"/>
      <c r="F2" s="780"/>
      <c r="G2" s="780"/>
      <c r="H2" s="780"/>
      <c r="I2" s="780"/>
      <c r="J2" s="780"/>
      <c r="K2" s="780"/>
      <c r="L2" s="780"/>
      <c r="M2" s="780"/>
      <c r="N2" s="780"/>
      <c r="O2" s="780"/>
      <c r="P2" s="780"/>
      <c r="Q2" s="780"/>
      <c r="R2" s="780"/>
      <c r="S2" s="780"/>
      <c r="T2" s="780"/>
      <c r="U2" s="780"/>
      <c r="V2" s="780"/>
    </row>
    <row r="3" spans="1:22" s="69" customFormat="1" ht="19.95" customHeight="1">
      <c r="A3" s="64"/>
      <c r="B3" s="780" t="s">
        <v>2</v>
      </c>
      <c r="C3" s="780"/>
      <c r="D3" s="780"/>
      <c r="E3" s="780"/>
      <c r="F3" s="780"/>
      <c r="G3" s="780"/>
      <c r="H3" s="780"/>
      <c r="I3" s="780"/>
      <c r="J3" s="780"/>
      <c r="K3" s="780"/>
      <c r="L3" s="780"/>
      <c r="M3" s="780"/>
      <c r="N3" s="780"/>
      <c r="O3" s="780"/>
      <c r="P3" s="780"/>
      <c r="Q3" s="780"/>
      <c r="R3" s="780"/>
      <c r="S3" s="780"/>
      <c r="T3" s="780"/>
      <c r="U3" s="780"/>
      <c r="V3" s="780"/>
    </row>
    <row r="4" spans="1:22" s="69" customFormat="1" ht="19.95" customHeight="1">
      <c r="A4" s="64"/>
      <c r="B4" s="780" t="s">
        <v>3</v>
      </c>
      <c r="C4" s="780"/>
      <c r="D4" s="780"/>
      <c r="E4" s="780"/>
      <c r="F4" s="780"/>
      <c r="G4" s="780"/>
      <c r="H4" s="780"/>
      <c r="I4" s="780"/>
      <c r="J4" s="780"/>
      <c r="K4" s="780"/>
      <c r="L4" s="780"/>
      <c r="M4" s="780"/>
      <c r="N4" s="780"/>
      <c r="O4" s="780"/>
      <c r="P4" s="780"/>
      <c r="Q4" s="780"/>
      <c r="R4" s="780"/>
      <c r="S4" s="780"/>
      <c r="T4" s="780"/>
      <c r="U4" s="780"/>
      <c r="V4" s="780"/>
    </row>
    <row r="5" spans="1:22" s="69" customFormat="1" ht="19.95" customHeight="1">
      <c r="A5" s="64"/>
      <c r="B5" s="65"/>
      <c r="C5" s="66"/>
      <c r="D5" s="66"/>
      <c r="E5" s="66"/>
      <c r="F5" s="66"/>
      <c r="G5" s="66"/>
      <c r="H5" s="66"/>
      <c r="I5" s="66"/>
      <c r="J5" s="66"/>
      <c r="K5" s="66"/>
      <c r="L5" s="66"/>
      <c r="M5" s="67"/>
      <c r="N5" s="67"/>
      <c r="O5" s="67"/>
      <c r="P5" s="68"/>
      <c r="Q5" s="68"/>
      <c r="R5" s="68"/>
      <c r="S5" s="68"/>
      <c r="T5" s="68"/>
      <c r="U5" s="67"/>
    </row>
    <row r="6" spans="1:22" s="69" customFormat="1" ht="19.95" customHeight="1">
      <c r="A6" s="64"/>
      <c r="B6" s="780" t="s">
        <v>4</v>
      </c>
      <c r="C6" s="780"/>
      <c r="D6" s="780"/>
      <c r="E6" s="780"/>
      <c r="F6" s="780"/>
      <c r="G6" s="780"/>
      <c r="H6" s="780"/>
      <c r="I6" s="780"/>
      <c r="J6" s="780"/>
      <c r="K6" s="780"/>
      <c r="L6" s="780"/>
      <c r="M6" s="780"/>
      <c r="N6" s="780"/>
      <c r="O6" s="780"/>
      <c r="P6" s="780"/>
      <c r="Q6" s="780"/>
      <c r="R6" s="780"/>
      <c r="S6" s="780"/>
      <c r="T6" s="780"/>
      <c r="U6" s="780"/>
      <c r="V6" s="780"/>
    </row>
    <row r="7" spans="1:22" s="69" customFormat="1" ht="19.95" customHeight="1">
      <c r="A7" s="64"/>
      <c r="B7" s="780" t="s">
        <v>5</v>
      </c>
      <c r="C7" s="780"/>
      <c r="D7" s="780"/>
      <c r="E7" s="780"/>
      <c r="F7" s="780"/>
      <c r="G7" s="780"/>
      <c r="H7" s="780"/>
      <c r="I7" s="780"/>
      <c r="J7" s="780"/>
      <c r="K7" s="780"/>
      <c r="L7" s="780"/>
      <c r="M7" s="780"/>
      <c r="N7" s="780"/>
      <c r="O7" s="780"/>
      <c r="P7" s="780"/>
      <c r="Q7" s="780"/>
      <c r="R7" s="780"/>
      <c r="S7" s="780"/>
      <c r="T7" s="780"/>
      <c r="U7" s="780"/>
      <c r="V7" s="780"/>
    </row>
    <row r="8" spans="1:22" s="69" customFormat="1" ht="19.95" customHeight="1">
      <c r="A8" s="64"/>
      <c r="B8" s="65"/>
      <c r="C8" s="66"/>
      <c r="D8" s="66"/>
      <c r="E8" s="66"/>
      <c r="F8" s="66"/>
      <c r="G8" s="66"/>
      <c r="H8" s="66"/>
      <c r="I8" s="66"/>
      <c r="J8" s="66"/>
      <c r="K8" s="66"/>
      <c r="L8" s="66"/>
      <c r="M8" s="67"/>
      <c r="N8" s="67"/>
      <c r="O8" s="67"/>
      <c r="P8" s="68"/>
      <c r="Q8" s="68"/>
      <c r="R8" s="68"/>
      <c r="S8" s="68"/>
      <c r="T8" s="68"/>
      <c r="U8" s="67"/>
    </row>
    <row r="9" spans="1:22" s="69" customFormat="1" ht="19.95" customHeight="1">
      <c r="A9" s="64"/>
      <c r="B9" s="780" t="s">
        <v>1402</v>
      </c>
      <c r="C9" s="780"/>
      <c r="D9" s="780"/>
      <c r="E9" s="780"/>
      <c r="F9" s="780"/>
      <c r="G9" s="780"/>
      <c r="H9" s="780"/>
      <c r="I9" s="780"/>
      <c r="J9" s="780"/>
      <c r="K9" s="780"/>
      <c r="L9" s="780"/>
      <c r="M9" s="780"/>
      <c r="N9" s="780"/>
      <c r="O9" s="780"/>
      <c r="P9" s="780"/>
      <c r="Q9" s="780"/>
      <c r="R9" s="780"/>
      <c r="S9" s="780"/>
      <c r="T9" s="780"/>
      <c r="U9" s="780"/>
      <c r="V9" s="780"/>
    </row>
    <row r="10" spans="1:22" s="69" customFormat="1" ht="19.95" customHeight="1">
      <c r="A10" s="64"/>
      <c r="B10" s="65"/>
      <c r="C10" s="605"/>
      <c r="D10" s="605"/>
      <c r="E10" s="66"/>
      <c r="F10" s="66"/>
      <c r="G10" s="66"/>
      <c r="H10" s="66"/>
      <c r="I10" s="66"/>
      <c r="J10" s="66"/>
      <c r="K10" s="66"/>
      <c r="L10" s="66"/>
      <c r="M10" s="67"/>
      <c r="N10" s="67"/>
      <c r="O10" s="67"/>
      <c r="P10" s="66"/>
      <c r="Q10" s="66"/>
      <c r="R10" s="66"/>
      <c r="S10" s="66"/>
      <c r="T10" s="66"/>
      <c r="U10" s="67"/>
    </row>
    <row r="11" spans="1:22" s="69" customFormat="1" ht="19.95" customHeight="1">
      <c r="A11" s="64"/>
      <c r="B11" s="786"/>
      <c r="C11" s="786"/>
      <c r="D11" s="786"/>
      <c r="E11" s="786"/>
      <c r="F11" s="786"/>
      <c r="G11" s="786"/>
      <c r="H11" s="786"/>
      <c r="I11" s="786"/>
      <c r="J11" s="786"/>
      <c r="K11" s="786"/>
      <c r="L11" s="786"/>
      <c r="M11" s="786"/>
      <c r="N11" s="786"/>
      <c r="O11" s="786"/>
      <c r="P11" s="786"/>
      <c r="Q11" s="786"/>
      <c r="R11" s="786"/>
      <c r="S11" s="786"/>
      <c r="T11" s="786"/>
      <c r="U11" s="786"/>
      <c r="V11" s="786"/>
    </row>
    <row r="12" spans="1:22" s="69" customFormat="1" ht="19.95" customHeight="1">
      <c r="A12" s="64"/>
      <c r="B12" s="65"/>
      <c r="C12" s="605"/>
      <c r="D12" s="605"/>
      <c r="E12" s="66"/>
      <c r="F12" s="66"/>
      <c r="G12" s="66"/>
      <c r="H12" s="66"/>
      <c r="I12" s="66"/>
      <c r="J12" s="66"/>
      <c r="K12" s="66"/>
      <c r="L12" s="66"/>
      <c r="M12" s="67"/>
      <c r="N12" s="67"/>
      <c r="O12" s="67"/>
      <c r="P12" s="66"/>
      <c r="Q12" s="66"/>
      <c r="R12" s="66"/>
      <c r="S12" s="66"/>
      <c r="T12" s="66"/>
      <c r="U12" s="67"/>
    </row>
    <row r="13" spans="1:22" s="69" customFormat="1" ht="19.95" customHeight="1">
      <c r="A13" s="64"/>
      <c r="B13" s="787" t="s">
        <v>307</v>
      </c>
      <c r="C13" s="787"/>
      <c r="D13" s="787"/>
      <c r="E13" s="787"/>
      <c r="F13" s="787"/>
      <c r="G13" s="787"/>
      <c r="H13" s="787"/>
      <c r="I13" s="787"/>
      <c r="J13" s="787"/>
      <c r="K13" s="787"/>
      <c r="L13" s="787"/>
      <c r="M13" s="787"/>
      <c r="N13" s="787"/>
      <c r="O13" s="787"/>
      <c r="P13" s="787"/>
      <c r="Q13" s="787"/>
      <c r="R13" s="787"/>
      <c r="S13" s="787"/>
      <c r="T13" s="787"/>
      <c r="U13" s="787"/>
      <c r="V13" s="787"/>
    </row>
    <row r="14" spans="1:22" s="69" customFormat="1" ht="19.95" customHeight="1">
      <c r="A14" s="64"/>
      <c r="B14" s="787" t="s">
        <v>308</v>
      </c>
      <c r="C14" s="787"/>
      <c r="D14" s="787"/>
      <c r="E14" s="787"/>
      <c r="F14" s="787"/>
      <c r="G14" s="787"/>
      <c r="H14" s="787"/>
      <c r="I14" s="787"/>
      <c r="J14" s="787"/>
      <c r="K14" s="787"/>
      <c r="L14" s="787"/>
      <c r="M14" s="787"/>
      <c r="N14" s="787"/>
      <c r="O14" s="787"/>
      <c r="P14" s="787"/>
      <c r="Q14" s="787"/>
      <c r="R14" s="787"/>
      <c r="S14" s="787"/>
      <c r="T14" s="787"/>
      <c r="U14" s="787"/>
      <c r="V14" s="787"/>
    </row>
    <row r="15" spans="1:22" s="396" customFormat="1" ht="19.95" customHeight="1" thickBot="1">
      <c r="A15" s="395"/>
      <c r="B15" s="458"/>
      <c r="C15" s="606"/>
      <c r="D15" s="606"/>
      <c r="E15" s="458"/>
      <c r="F15" s="458"/>
      <c r="G15" s="458"/>
      <c r="H15" s="458"/>
      <c r="I15" s="458" t="s">
        <v>1403</v>
      </c>
      <c r="J15" s="458"/>
      <c r="K15" s="458"/>
      <c r="L15" s="458"/>
      <c r="M15" s="419"/>
      <c r="N15" s="419"/>
      <c r="O15" s="419"/>
      <c r="P15" s="419"/>
      <c r="Q15" s="419"/>
      <c r="R15" s="419"/>
      <c r="S15" s="419"/>
      <c r="T15" s="419"/>
      <c r="U15" s="419"/>
      <c r="V15" s="419"/>
    </row>
    <row r="16" spans="1:22" s="23" customFormat="1" ht="19.95" customHeight="1">
      <c r="A16" s="22"/>
      <c r="B16" s="214"/>
      <c r="C16" s="399"/>
      <c r="D16" s="607"/>
      <c r="E16" s="214"/>
      <c r="F16" s="214"/>
      <c r="G16" s="214"/>
      <c r="H16" s="214"/>
      <c r="I16" s="214"/>
      <c r="J16" s="214"/>
      <c r="K16" s="214"/>
      <c r="L16" s="214"/>
      <c r="M16" s="214"/>
      <c r="N16" s="214"/>
      <c r="O16" s="214"/>
      <c r="P16" s="572" t="s">
        <v>309</v>
      </c>
      <c r="Q16" s="572" t="s">
        <v>310</v>
      </c>
      <c r="R16" s="573" t="s">
        <v>311</v>
      </c>
      <c r="S16" s="214"/>
      <c r="T16" s="214"/>
      <c r="U16" s="214"/>
      <c r="V16" s="214"/>
    </row>
    <row r="17" spans="1:22" s="23" customFormat="1" ht="19.95" customHeight="1" thickBot="1">
      <c r="A17" s="22"/>
      <c r="B17" s="462"/>
      <c r="C17" s="620"/>
      <c r="D17" s="608"/>
      <c r="E17" s="462"/>
      <c r="F17" s="462"/>
      <c r="G17" s="214"/>
      <c r="H17" s="214"/>
      <c r="I17" s="214"/>
      <c r="J17" s="214"/>
      <c r="K17" s="214"/>
      <c r="L17" s="214"/>
      <c r="M17" s="214"/>
      <c r="N17" s="214"/>
      <c r="O17" s="214"/>
      <c r="P17" s="574">
        <v>0.5</v>
      </c>
      <c r="Q17" s="575">
        <v>27395</v>
      </c>
      <c r="R17" s="576">
        <v>46070</v>
      </c>
      <c r="S17" s="214"/>
      <c r="T17" s="214"/>
      <c r="U17" s="214"/>
      <c r="V17" s="214"/>
    </row>
    <row r="18" spans="1:22" s="23" customFormat="1" ht="19.95" customHeight="1">
      <c r="A18" s="22"/>
      <c r="B18" s="214"/>
      <c r="C18" s="399"/>
      <c r="D18" s="607"/>
      <c r="E18" s="214"/>
      <c r="F18" s="214"/>
      <c r="G18" s="214"/>
      <c r="H18" s="214"/>
      <c r="I18" s="214"/>
      <c r="J18" s="214"/>
      <c r="K18" s="214"/>
      <c r="L18" s="214"/>
      <c r="M18" s="214"/>
      <c r="N18" s="214"/>
      <c r="O18" s="214"/>
      <c r="P18" s="214"/>
      <c r="Q18" s="214"/>
      <c r="R18" s="214"/>
      <c r="S18" s="214"/>
      <c r="T18" s="214"/>
      <c r="U18" s="214"/>
      <c r="V18" s="214"/>
    </row>
    <row r="19" spans="1:22" s="396" customFormat="1" ht="19.95" customHeight="1">
      <c r="A19" s="397"/>
      <c r="B19" s="415">
        <v>9</v>
      </c>
      <c r="C19" s="398">
        <v>3</v>
      </c>
      <c r="D19" s="398">
        <v>4</v>
      </c>
      <c r="E19" s="415">
        <v>5</v>
      </c>
      <c r="F19" s="415">
        <v>6</v>
      </c>
      <c r="G19" s="415">
        <v>7</v>
      </c>
      <c r="H19" s="415">
        <v>8</v>
      </c>
      <c r="I19" s="415">
        <v>9</v>
      </c>
      <c r="J19" s="415">
        <v>10</v>
      </c>
      <c r="K19" s="415">
        <v>11</v>
      </c>
      <c r="L19" s="415">
        <v>12</v>
      </c>
      <c r="M19" s="415">
        <v>13</v>
      </c>
      <c r="N19" s="415">
        <v>14</v>
      </c>
      <c r="O19" s="415">
        <v>15</v>
      </c>
      <c r="P19" s="415">
        <v>16</v>
      </c>
      <c r="Q19" s="415">
        <v>17</v>
      </c>
      <c r="R19" s="415">
        <v>18</v>
      </c>
      <c r="S19" s="415">
        <v>19</v>
      </c>
      <c r="T19" s="415">
        <v>20</v>
      </c>
      <c r="U19" s="415">
        <v>21</v>
      </c>
      <c r="V19" s="415">
        <v>22</v>
      </c>
    </row>
    <row r="20" spans="1:22" s="30" customFormat="1" ht="19.95" customHeight="1" thickBot="1">
      <c r="A20" s="27">
        <v>1</v>
      </c>
      <c r="B20" s="753" t="s">
        <v>312</v>
      </c>
      <c r="C20" s="753"/>
      <c r="D20" s="753"/>
      <c r="E20" s="28">
        <v>1</v>
      </c>
      <c r="F20" s="582" t="s">
        <v>45</v>
      </c>
      <c r="G20" s="416"/>
      <c r="H20" s="416"/>
      <c r="I20" s="414"/>
      <c r="J20" s="414"/>
      <c r="K20" s="414"/>
      <c r="L20" s="414"/>
      <c r="M20" s="29"/>
      <c r="N20" s="29"/>
      <c r="O20" s="416"/>
      <c r="P20" s="416"/>
      <c r="Q20" s="416"/>
      <c r="R20" s="416"/>
      <c r="S20" s="416"/>
      <c r="T20" s="416"/>
      <c r="U20" s="416"/>
      <c r="V20" s="416"/>
    </row>
    <row r="21" spans="1:22" s="23" customFormat="1" ht="25.2" customHeight="1">
      <c r="A21" s="22"/>
      <c r="B21" s="755" t="s">
        <v>313</v>
      </c>
      <c r="C21" s="621" t="s">
        <v>314</v>
      </c>
      <c r="D21" s="609" t="s">
        <v>315</v>
      </c>
      <c r="E21" s="498"/>
      <c r="F21" s="498" t="s">
        <v>316</v>
      </c>
      <c r="G21" s="499"/>
      <c r="H21" s="497" t="s">
        <v>317</v>
      </c>
      <c r="I21" s="772" t="s">
        <v>318</v>
      </c>
      <c r="J21" s="754" t="s">
        <v>319</v>
      </c>
      <c r="K21" s="754" t="s">
        <v>320</v>
      </c>
      <c r="L21" s="754" t="s">
        <v>321</v>
      </c>
      <c r="M21" s="754" t="s">
        <v>322</v>
      </c>
      <c r="N21" s="765" t="s">
        <v>323</v>
      </c>
      <c r="O21" s="766"/>
      <c r="P21" s="767" t="s">
        <v>324</v>
      </c>
      <c r="Q21" s="768"/>
      <c r="R21" s="769" t="s">
        <v>325</v>
      </c>
      <c r="S21" s="736"/>
      <c r="T21" s="783" t="s">
        <v>326</v>
      </c>
      <c r="U21" s="784"/>
      <c r="V21" s="785"/>
    </row>
    <row r="22" spans="1:22" s="23" customFormat="1" ht="90" customHeight="1">
      <c r="A22" s="22"/>
      <c r="B22" s="756"/>
      <c r="C22" s="622" t="s">
        <v>327</v>
      </c>
      <c r="D22" s="610" t="s">
        <v>42</v>
      </c>
      <c r="E22" s="501" t="s">
        <v>328</v>
      </c>
      <c r="F22" s="501" t="s">
        <v>329</v>
      </c>
      <c r="G22" s="571" t="s">
        <v>330</v>
      </c>
      <c r="H22" s="570" t="s">
        <v>331</v>
      </c>
      <c r="I22" s="773"/>
      <c r="J22" s="748"/>
      <c r="K22" s="748"/>
      <c r="L22" s="748"/>
      <c r="M22" s="748"/>
      <c r="N22" s="500" t="s">
        <v>332</v>
      </c>
      <c r="O22" s="501" t="s">
        <v>333</v>
      </c>
      <c r="P22" s="781"/>
      <c r="Q22" s="782"/>
      <c r="R22" s="770"/>
      <c r="S22" s="771"/>
      <c r="T22" s="502" t="s">
        <v>334</v>
      </c>
      <c r="U22" s="503" t="s">
        <v>335</v>
      </c>
      <c r="V22" s="504" t="s">
        <v>336</v>
      </c>
    </row>
    <row r="23" spans="1:22" s="23" customFormat="1" ht="25.2" customHeight="1">
      <c r="A23" s="22"/>
      <c r="B23" s="417"/>
      <c r="C23" s="611">
        <v>3</v>
      </c>
      <c r="D23" s="611">
        <v>4</v>
      </c>
      <c r="E23" s="418">
        <v>5</v>
      </c>
      <c r="F23" s="418">
        <v>6</v>
      </c>
      <c r="G23" s="418">
        <v>7</v>
      </c>
      <c r="H23" s="418">
        <v>8</v>
      </c>
      <c r="I23" s="418">
        <v>9</v>
      </c>
      <c r="J23" s="469"/>
      <c r="K23" s="469"/>
      <c r="L23" s="435"/>
      <c r="M23" s="418"/>
      <c r="N23" s="418">
        <v>14</v>
      </c>
      <c r="O23" s="418">
        <v>15</v>
      </c>
      <c r="P23" s="419">
        <v>16</v>
      </c>
      <c r="Q23" s="463">
        <v>17</v>
      </c>
      <c r="R23" s="419">
        <v>18</v>
      </c>
      <c r="S23" s="463">
        <v>19</v>
      </c>
      <c r="T23" s="420">
        <v>20</v>
      </c>
      <c r="U23" s="421">
        <v>21</v>
      </c>
      <c r="V23" s="422">
        <v>22</v>
      </c>
    </row>
    <row r="24" spans="1:22" s="32" customFormat="1" ht="49.95" customHeight="1">
      <c r="A24" s="31" t="s">
        <v>348</v>
      </c>
      <c r="B24" s="423">
        <v>1</v>
      </c>
      <c r="C24" s="612" t="s">
        <v>337</v>
      </c>
      <c r="D24" s="612" t="s">
        <v>338</v>
      </c>
      <c r="E24" s="424" t="s">
        <v>339</v>
      </c>
      <c r="F24" s="424" t="s">
        <v>340</v>
      </c>
      <c r="G24" s="588">
        <v>0.5</v>
      </c>
      <c r="H24" s="426" t="s">
        <v>341</v>
      </c>
      <c r="I24" s="427">
        <v>2</v>
      </c>
      <c r="J24" s="428" t="s">
        <v>135</v>
      </c>
      <c r="K24" s="429">
        <v>42438</v>
      </c>
      <c r="L24" s="429">
        <v>44398</v>
      </c>
      <c r="M24" s="586">
        <v>10274.27</v>
      </c>
      <c r="N24" s="431">
        <v>5137.1350000000002</v>
      </c>
      <c r="O24" s="432">
        <v>5137.1350000000002</v>
      </c>
      <c r="P24" s="731"/>
      <c r="Q24" s="732"/>
      <c r="R24" s="746"/>
      <c r="S24" s="747"/>
      <c r="T24" s="433" t="s">
        <v>341</v>
      </c>
      <c r="U24" s="363">
        <v>38</v>
      </c>
      <c r="V24" s="434" t="s">
        <v>341</v>
      </c>
    </row>
    <row r="25" spans="1:22" s="32" customFormat="1" ht="25.2" customHeight="1">
      <c r="A25" s="31" t="s">
        <v>1407</v>
      </c>
      <c r="B25" s="759">
        <v>2</v>
      </c>
      <c r="C25" s="761" t="s">
        <v>342</v>
      </c>
      <c r="D25" s="761" t="s">
        <v>343</v>
      </c>
      <c r="E25" s="763" t="s">
        <v>344</v>
      </c>
      <c r="F25" s="424" t="s">
        <v>345</v>
      </c>
      <c r="G25" s="588">
        <v>0.4</v>
      </c>
      <c r="H25" s="727" t="s">
        <v>341</v>
      </c>
      <c r="I25" s="427">
        <v>1</v>
      </c>
      <c r="J25" s="428" t="s">
        <v>134</v>
      </c>
      <c r="K25" s="757">
        <v>43538</v>
      </c>
      <c r="L25" s="729">
        <v>45397</v>
      </c>
      <c r="M25" s="586">
        <v>11277.77</v>
      </c>
      <c r="N25" s="431">
        <v>4511.1080000000002</v>
      </c>
      <c r="O25" s="432">
        <v>4511.1080000000002</v>
      </c>
      <c r="P25" s="731"/>
      <c r="Q25" s="732"/>
      <c r="R25" s="723"/>
      <c r="S25" s="724"/>
      <c r="T25" s="433" t="s">
        <v>341</v>
      </c>
      <c r="U25" s="363">
        <v>6</v>
      </c>
      <c r="V25" s="434" t="s">
        <v>341</v>
      </c>
    </row>
    <row r="26" spans="1:22" s="32" customFormat="1" ht="25.2" customHeight="1">
      <c r="A26" s="31" t="s">
        <v>1408</v>
      </c>
      <c r="B26" s="760"/>
      <c r="C26" s="762"/>
      <c r="D26" s="762"/>
      <c r="E26" s="764"/>
      <c r="F26" s="424" t="s">
        <v>345</v>
      </c>
      <c r="G26" s="588">
        <v>0.25</v>
      </c>
      <c r="H26" s="728"/>
      <c r="I26" s="427">
        <v>3</v>
      </c>
      <c r="J26" s="428" t="s">
        <v>136</v>
      </c>
      <c r="K26" s="758"/>
      <c r="L26" s="730"/>
      <c r="M26" s="586">
        <v>11277.77</v>
      </c>
      <c r="N26" s="431">
        <v>2819.4425000000001</v>
      </c>
      <c r="O26" s="432">
        <v>2819.4425000000001</v>
      </c>
      <c r="P26" s="731"/>
      <c r="Q26" s="732"/>
      <c r="R26" s="725"/>
      <c r="S26" s="726"/>
      <c r="T26" s="433" t="s">
        <v>341</v>
      </c>
      <c r="U26" s="363">
        <v>95</v>
      </c>
      <c r="V26" s="434" t="s">
        <v>341</v>
      </c>
    </row>
    <row r="27" spans="1:22" s="32" customFormat="1" ht="19.95" customHeight="1">
      <c r="A27" s="31" t="s">
        <v>1409</v>
      </c>
      <c r="B27" s="423" t="s">
        <v>1403</v>
      </c>
      <c r="C27" s="612"/>
      <c r="D27" s="612"/>
      <c r="E27" s="424"/>
      <c r="F27" s="424"/>
      <c r="G27" s="425"/>
      <c r="H27" s="426"/>
      <c r="I27" s="427"/>
      <c r="J27" s="428" t="s">
        <v>1403</v>
      </c>
      <c r="K27" s="429"/>
      <c r="L27" s="429"/>
      <c r="M27" s="430"/>
      <c r="N27" s="431" t="s">
        <v>1403</v>
      </c>
      <c r="O27" s="432" t="s">
        <v>1403</v>
      </c>
      <c r="P27" s="731"/>
      <c r="Q27" s="732"/>
      <c r="R27" s="746"/>
      <c r="S27" s="747"/>
      <c r="T27" s="433"/>
      <c r="U27" s="363"/>
      <c r="V27" s="434"/>
    </row>
    <row r="28" spans="1:22" s="32" customFormat="1" ht="19.95" customHeight="1">
      <c r="A28" s="31" t="s">
        <v>1410</v>
      </c>
      <c r="B28" s="423" t="s">
        <v>1403</v>
      </c>
      <c r="C28" s="612"/>
      <c r="D28" s="612"/>
      <c r="E28" s="424"/>
      <c r="F28" s="424"/>
      <c r="G28" s="425"/>
      <c r="H28" s="426"/>
      <c r="I28" s="427"/>
      <c r="J28" s="428" t="s">
        <v>1403</v>
      </c>
      <c r="K28" s="429"/>
      <c r="L28" s="429"/>
      <c r="M28" s="430"/>
      <c r="N28" s="431" t="s">
        <v>1403</v>
      </c>
      <c r="O28" s="432" t="s">
        <v>1403</v>
      </c>
      <c r="P28" s="731"/>
      <c r="Q28" s="732"/>
      <c r="R28" s="746"/>
      <c r="S28" s="747"/>
      <c r="T28" s="433"/>
      <c r="U28" s="363"/>
      <c r="V28" s="434"/>
    </row>
    <row r="29" spans="1:22" s="32" customFormat="1" ht="19.95" customHeight="1">
      <c r="A29" s="31" t="s">
        <v>1411</v>
      </c>
      <c r="B29" s="423" t="s">
        <v>1403</v>
      </c>
      <c r="C29" s="612"/>
      <c r="D29" s="612"/>
      <c r="E29" s="424"/>
      <c r="F29" s="424"/>
      <c r="G29" s="425"/>
      <c r="H29" s="426"/>
      <c r="I29" s="427"/>
      <c r="J29" s="428" t="s">
        <v>1403</v>
      </c>
      <c r="K29" s="429"/>
      <c r="L29" s="429"/>
      <c r="M29" s="430"/>
      <c r="N29" s="431" t="s">
        <v>1403</v>
      </c>
      <c r="O29" s="432" t="s">
        <v>1403</v>
      </c>
      <c r="P29" s="731"/>
      <c r="Q29" s="732"/>
      <c r="R29" s="746"/>
      <c r="S29" s="747"/>
      <c r="T29" s="433"/>
      <c r="U29" s="363"/>
      <c r="V29" s="434"/>
    </row>
    <row r="30" spans="1:22" s="32" customFormat="1" ht="19.95" customHeight="1">
      <c r="A30" s="31" t="s">
        <v>1412</v>
      </c>
      <c r="B30" s="423" t="s">
        <v>1403</v>
      </c>
      <c r="C30" s="612"/>
      <c r="D30" s="612"/>
      <c r="E30" s="424"/>
      <c r="F30" s="424"/>
      <c r="G30" s="425"/>
      <c r="H30" s="426"/>
      <c r="I30" s="427"/>
      <c r="J30" s="428" t="s">
        <v>1403</v>
      </c>
      <c r="K30" s="429"/>
      <c r="L30" s="429"/>
      <c r="M30" s="430"/>
      <c r="N30" s="435" t="s">
        <v>1403</v>
      </c>
      <c r="O30" s="432" t="s">
        <v>1403</v>
      </c>
      <c r="P30" s="731"/>
      <c r="Q30" s="732"/>
      <c r="R30" s="746"/>
      <c r="S30" s="747"/>
      <c r="T30" s="433"/>
      <c r="U30" s="363"/>
      <c r="V30" s="434"/>
    </row>
    <row r="31" spans="1:22" s="32" customFormat="1" ht="19.95" customHeight="1">
      <c r="A31" s="31" t="s">
        <v>1413</v>
      </c>
      <c r="B31" s="423" t="s">
        <v>1403</v>
      </c>
      <c r="C31" s="612"/>
      <c r="D31" s="612"/>
      <c r="E31" s="424"/>
      <c r="F31" s="424"/>
      <c r="G31" s="425"/>
      <c r="H31" s="426"/>
      <c r="I31" s="427"/>
      <c r="J31" s="428" t="s">
        <v>1403</v>
      </c>
      <c r="K31" s="429"/>
      <c r="L31" s="429"/>
      <c r="M31" s="436"/>
      <c r="N31" s="435" t="s">
        <v>1403</v>
      </c>
      <c r="O31" s="432" t="s">
        <v>1403</v>
      </c>
      <c r="P31" s="731"/>
      <c r="Q31" s="732"/>
      <c r="R31" s="746"/>
      <c r="S31" s="747"/>
      <c r="T31" s="433"/>
      <c r="U31" s="363"/>
      <c r="V31" s="434"/>
    </row>
    <row r="32" spans="1:22" s="32" customFormat="1" ht="19.95" customHeight="1">
      <c r="A32" s="31" t="s">
        <v>1414</v>
      </c>
      <c r="B32" s="423" t="s">
        <v>1403</v>
      </c>
      <c r="C32" s="612"/>
      <c r="D32" s="612"/>
      <c r="E32" s="424"/>
      <c r="F32" s="424"/>
      <c r="G32" s="425"/>
      <c r="H32" s="426"/>
      <c r="I32" s="427"/>
      <c r="J32" s="428" t="s">
        <v>1403</v>
      </c>
      <c r="K32" s="429"/>
      <c r="L32" s="429"/>
      <c r="M32" s="436"/>
      <c r="N32" s="435" t="s">
        <v>1403</v>
      </c>
      <c r="O32" s="432" t="s">
        <v>1403</v>
      </c>
      <c r="P32" s="731"/>
      <c r="Q32" s="732"/>
      <c r="R32" s="746"/>
      <c r="S32" s="747"/>
      <c r="T32" s="433"/>
      <c r="U32" s="363"/>
      <c r="V32" s="434"/>
    </row>
    <row r="33" spans="1:22" s="32" customFormat="1" ht="19.95" customHeight="1" thickBot="1">
      <c r="A33" s="31" t="s">
        <v>1415</v>
      </c>
      <c r="B33" s="437" t="s">
        <v>1403</v>
      </c>
      <c r="C33" s="613"/>
      <c r="D33" s="613"/>
      <c r="E33" s="438"/>
      <c r="F33" s="438"/>
      <c r="G33" s="439"/>
      <c r="H33" s="440"/>
      <c r="I33" s="441"/>
      <c r="J33" s="442" t="s">
        <v>1403</v>
      </c>
      <c r="K33" s="443"/>
      <c r="L33" s="443"/>
      <c r="M33" s="444"/>
      <c r="N33" s="435" t="s">
        <v>1403</v>
      </c>
      <c r="O33" s="432" t="s">
        <v>1403</v>
      </c>
      <c r="P33" s="731"/>
      <c r="Q33" s="732"/>
      <c r="R33" s="746"/>
      <c r="S33" s="747"/>
      <c r="T33" s="433"/>
      <c r="U33" s="363"/>
      <c r="V33" s="434"/>
    </row>
    <row r="34" spans="1:22" s="23" customFormat="1" ht="10.199999999999999" customHeight="1">
      <c r="A34" s="31"/>
      <c r="B34" s="459"/>
      <c r="C34" s="614"/>
      <c r="D34" s="614"/>
      <c r="E34" s="445"/>
      <c r="F34" s="445"/>
      <c r="G34" s="445"/>
      <c r="H34" s="445"/>
      <c r="I34" s="445"/>
      <c r="J34" s="445"/>
      <c r="K34" s="445"/>
      <c r="L34" s="445"/>
      <c r="M34" s="445"/>
      <c r="N34" s="445"/>
      <c r="O34" s="460"/>
      <c r="P34" s="445"/>
      <c r="Q34" s="445"/>
      <c r="R34" s="460"/>
      <c r="S34" s="445"/>
      <c r="T34" s="445"/>
      <c r="U34" s="461"/>
      <c r="V34" s="464"/>
    </row>
    <row r="35" spans="1:22" s="23" customFormat="1" ht="19.95" customHeight="1" thickBot="1">
      <c r="A35" s="31" t="s">
        <v>1416</v>
      </c>
      <c r="B35" s="505"/>
      <c r="C35" s="615"/>
      <c r="D35" s="615"/>
      <c r="E35" s="506"/>
      <c r="F35" s="506"/>
      <c r="G35" s="506"/>
      <c r="H35" s="506"/>
      <c r="I35" s="506"/>
      <c r="J35" s="506"/>
      <c r="K35" s="506"/>
      <c r="L35" s="506"/>
      <c r="M35" s="506"/>
      <c r="N35" s="507" t="s">
        <v>346</v>
      </c>
      <c r="O35" s="508">
        <v>6233.8427499999998</v>
      </c>
      <c r="P35" s="506"/>
      <c r="Q35" s="506"/>
      <c r="R35" s="509"/>
      <c r="S35" s="509"/>
      <c r="T35" s="510"/>
      <c r="U35" s="506"/>
      <c r="V35" s="511"/>
    </row>
    <row r="36" spans="1:22" ht="19.95" customHeight="1">
      <c r="B36" s="446"/>
      <c r="C36" s="34"/>
      <c r="D36" s="34"/>
      <c r="E36" s="446"/>
      <c r="F36" s="446"/>
      <c r="G36" s="446"/>
      <c r="H36" s="446"/>
      <c r="I36" s="446"/>
      <c r="J36" s="446"/>
      <c r="K36" s="446"/>
      <c r="L36" s="446"/>
      <c r="M36" s="446"/>
      <c r="N36" s="446"/>
      <c r="O36" s="446"/>
      <c r="P36" s="446"/>
      <c r="Q36" s="446"/>
      <c r="R36" s="446"/>
      <c r="S36" s="446"/>
      <c r="T36" s="446"/>
      <c r="U36" s="446"/>
      <c r="V36" s="446"/>
    </row>
    <row r="37" spans="1:22" s="23" customFormat="1" ht="19.95" customHeight="1" thickBot="1">
      <c r="A37" s="22"/>
      <c r="B37" s="733" t="s">
        <v>347</v>
      </c>
      <c r="C37" s="733"/>
      <c r="D37" s="733"/>
      <c r="E37" s="733"/>
      <c r="F37" s="733"/>
      <c r="G37" s="733"/>
      <c r="H37" s="733"/>
      <c r="I37" s="733"/>
      <c r="J37" s="733"/>
      <c r="K37" s="733"/>
      <c r="L37" s="733"/>
      <c r="M37" s="733"/>
      <c r="N37" s="733"/>
      <c r="O37" s="733"/>
      <c r="P37" s="733"/>
      <c r="Q37" s="733"/>
      <c r="R37" s="733"/>
      <c r="S37" s="733"/>
      <c r="T37" s="733"/>
      <c r="U37" s="733"/>
      <c r="V37" s="733"/>
    </row>
    <row r="38" spans="1:22" s="26" customFormat="1" ht="19.95" customHeight="1">
      <c r="A38" s="83" t="s">
        <v>1417</v>
      </c>
      <c r="B38" s="743" t="s">
        <v>348</v>
      </c>
      <c r="C38" s="734" t="s">
        <v>349</v>
      </c>
      <c r="D38" s="735"/>
      <c r="E38" s="735"/>
      <c r="F38" s="735"/>
      <c r="G38" s="735"/>
      <c r="H38" s="735"/>
      <c r="I38" s="735"/>
      <c r="J38" s="735"/>
      <c r="K38" s="735"/>
      <c r="L38" s="735"/>
      <c r="M38" s="736"/>
      <c r="N38" s="518"/>
      <c r="O38" s="519"/>
      <c r="P38" s="734" t="s">
        <v>350</v>
      </c>
      <c r="Q38" s="735"/>
      <c r="R38" s="735"/>
      <c r="S38" s="736"/>
      <c r="T38" s="769" t="s">
        <v>351</v>
      </c>
      <c r="U38" s="736"/>
      <c r="V38" s="788" t="s">
        <v>1197</v>
      </c>
    </row>
    <row r="39" spans="1:22" s="26" customFormat="1" ht="25.2" customHeight="1">
      <c r="A39" s="83" t="s">
        <v>1418</v>
      </c>
      <c r="B39" s="744"/>
      <c r="C39" s="740" t="s">
        <v>352</v>
      </c>
      <c r="D39" s="741"/>
      <c r="E39" s="742"/>
      <c r="F39" s="514">
        <v>3</v>
      </c>
      <c r="G39" s="774" t="s">
        <v>353</v>
      </c>
      <c r="H39" s="748" t="s">
        <v>354</v>
      </c>
      <c r="I39" s="748"/>
      <c r="J39" s="740" t="s">
        <v>355</v>
      </c>
      <c r="K39" s="795"/>
      <c r="L39" s="515"/>
      <c r="M39" s="515"/>
      <c r="N39" s="520"/>
      <c r="O39" s="521"/>
      <c r="P39" s="737"/>
      <c r="Q39" s="738"/>
      <c r="R39" s="738"/>
      <c r="S39" s="739"/>
      <c r="T39" s="770"/>
      <c r="U39" s="771"/>
      <c r="V39" s="789"/>
    </row>
    <row r="40" spans="1:22" s="26" customFormat="1" ht="30" customHeight="1" thickBot="1">
      <c r="A40" s="83" t="s">
        <v>1419</v>
      </c>
      <c r="B40" s="744"/>
      <c r="C40" s="741" t="s">
        <v>356</v>
      </c>
      <c r="D40" s="742"/>
      <c r="E40" s="516" t="s">
        <v>357</v>
      </c>
      <c r="F40" s="512" t="s">
        <v>358</v>
      </c>
      <c r="G40" s="774"/>
      <c r="H40" s="748"/>
      <c r="I40" s="748"/>
      <c r="J40" s="500" t="s">
        <v>359</v>
      </c>
      <c r="K40" s="513" t="s">
        <v>360</v>
      </c>
      <c r="L40" s="517" t="s">
        <v>361</v>
      </c>
      <c r="M40" s="517"/>
      <c r="N40" s="522" t="s">
        <v>362</v>
      </c>
      <c r="O40" s="523"/>
      <c r="P40" s="529" t="s">
        <v>363</v>
      </c>
      <c r="Q40" s="447">
        <v>2</v>
      </c>
      <c r="R40" s="530" t="s">
        <v>364</v>
      </c>
      <c r="S40" s="447">
        <v>2</v>
      </c>
      <c r="T40" s="791"/>
      <c r="U40" s="792"/>
      <c r="V40" s="790"/>
    </row>
    <row r="41" spans="1:22" s="26" customFormat="1" ht="19.95" customHeight="1">
      <c r="A41" s="83" t="s">
        <v>1420</v>
      </c>
      <c r="B41" s="744"/>
      <c r="C41" s="623">
        <v>1</v>
      </c>
      <c r="D41" s="616" t="s">
        <v>134</v>
      </c>
      <c r="E41" s="448">
        <v>0.45</v>
      </c>
      <c r="F41" s="449">
        <v>4511.1080000000002</v>
      </c>
      <c r="G41" s="449">
        <v>3541.03</v>
      </c>
      <c r="H41" s="778" t="s">
        <v>1197</v>
      </c>
      <c r="I41" s="779"/>
      <c r="J41" s="450" t="s">
        <v>1197</v>
      </c>
      <c r="K41" s="81" t="s">
        <v>1403</v>
      </c>
      <c r="L41" s="393" t="s">
        <v>365</v>
      </c>
      <c r="M41" s="394" t="s">
        <v>1421</v>
      </c>
      <c r="N41" s="345" t="s">
        <v>341</v>
      </c>
      <c r="O41" s="807" t="s">
        <v>130</v>
      </c>
      <c r="P41" s="808"/>
      <c r="Q41" s="798">
        <v>1</v>
      </c>
      <c r="R41" s="801" t="s">
        <v>365</v>
      </c>
      <c r="S41" s="802"/>
      <c r="T41" s="769" t="s">
        <v>366</v>
      </c>
      <c r="U41" s="735"/>
      <c r="V41" s="736"/>
    </row>
    <row r="42" spans="1:22" s="26" customFormat="1" ht="19.95" customHeight="1" thickBot="1">
      <c r="A42" s="83" t="s">
        <v>1422</v>
      </c>
      <c r="B42" s="744"/>
      <c r="C42" s="623">
        <v>2</v>
      </c>
      <c r="D42" s="616" t="s">
        <v>135</v>
      </c>
      <c r="E42" s="448">
        <v>0.45</v>
      </c>
      <c r="F42" s="449">
        <v>5137.1350000000002</v>
      </c>
      <c r="G42" s="449">
        <v>3541.03</v>
      </c>
      <c r="H42" s="778" t="s">
        <v>1197</v>
      </c>
      <c r="I42" s="779"/>
      <c r="J42" s="450" t="s">
        <v>1197</v>
      </c>
      <c r="K42" s="81" t="s">
        <v>1403</v>
      </c>
      <c r="L42" s="393" t="s">
        <v>34</v>
      </c>
      <c r="M42" s="394" t="s">
        <v>1423</v>
      </c>
      <c r="N42" s="345" t="s">
        <v>341</v>
      </c>
      <c r="O42" s="807"/>
      <c r="P42" s="808"/>
      <c r="Q42" s="799"/>
      <c r="R42" s="803"/>
      <c r="S42" s="804"/>
      <c r="T42" s="791"/>
      <c r="U42" s="796"/>
      <c r="V42" s="792"/>
    </row>
    <row r="43" spans="1:22" s="26" customFormat="1" ht="19.95" customHeight="1">
      <c r="A43" s="83" t="s">
        <v>1424</v>
      </c>
      <c r="B43" s="744"/>
      <c r="C43" s="623">
        <v>3</v>
      </c>
      <c r="D43" s="616" t="s">
        <v>136</v>
      </c>
      <c r="E43" s="448">
        <v>0.1</v>
      </c>
      <c r="F43" s="449">
        <v>2819.4425000000001</v>
      </c>
      <c r="G43" s="449">
        <v>3541.03</v>
      </c>
      <c r="H43" s="778" t="s">
        <v>1238</v>
      </c>
      <c r="I43" s="779"/>
      <c r="J43" s="450" t="s">
        <v>1197</v>
      </c>
      <c r="K43" s="81" t="s">
        <v>1403</v>
      </c>
      <c r="L43" s="393" t="s">
        <v>34</v>
      </c>
      <c r="M43" s="394" t="s">
        <v>1423</v>
      </c>
      <c r="N43" s="345" t="s">
        <v>341</v>
      </c>
      <c r="O43" s="809"/>
      <c r="P43" s="810"/>
      <c r="Q43" s="800"/>
      <c r="R43" s="805"/>
      <c r="S43" s="806"/>
      <c r="T43" s="451"/>
      <c r="U43" s="451"/>
      <c r="V43" s="452"/>
    </row>
    <row r="44" spans="1:22" s="26" customFormat="1" ht="19.95" customHeight="1">
      <c r="A44" s="83" t="s">
        <v>1425</v>
      </c>
      <c r="B44" s="744"/>
      <c r="C44" s="623">
        <v>4</v>
      </c>
      <c r="D44" s="616" t="s">
        <v>1403</v>
      </c>
      <c r="E44" s="448" t="s">
        <v>1403</v>
      </c>
      <c r="F44" s="449" t="s">
        <v>1403</v>
      </c>
      <c r="G44" s="449" t="s">
        <v>1403</v>
      </c>
      <c r="H44" s="778" t="s">
        <v>1403</v>
      </c>
      <c r="I44" s="779"/>
      <c r="J44" s="450" t="s">
        <v>1403</v>
      </c>
      <c r="K44" s="81" t="s">
        <v>1403</v>
      </c>
      <c r="L44" s="393"/>
      <c r="M44" s="394" t="s">
        <v>1403</v>
      </c>
      <c r="N44" s="345"/>
      <c r="O44" s="775" t="s">
        <v>368</v>
      </c>
      <c r="P44" s="740" t="s">
        <v>369</v>
      </c>
      <c r="Q44" s="741"/>
      <c r="R44" s="741"/>
      <c r="S44" s="742"/>
      <c r="T44" s="453"/>
      <c r="U44" s="453"/>
      <c r="V44" s="454"/>
    </row>
    <row r="45" spans="1:22" s="26" customFormat="1" ht="19.95" customHeight="1">
      <c r="A45" s="83" t="s">
        <v>1426</v>
      </c>
      <c r="B45" s="744"/>
      <c r="C45" s="623">
        <v>5</v>
      </c>
      <c r="D45" s="616" t="s">
        <v>1403</v>
      </c>
      <c r="E45" s="448" t="s">
        <v>1403</v>
      </c>
      <c r="F45" s="449" t="s">
        <v>1403</v>
      </c>
      <c r="G45" s="449" t="s">
        <v>1403</v>
      </c>
      <c r="H45" s="778" t="s">
        <v>1403</v>
      </c>
      <c r="I45" s="779"/>
      <c r="J45" s="450" t="s">
        <v>1403</v>
      </c>
      <c r="K45" s="81" t="s">
        <v>1403</v>
      </c>
      <c r="L45" s="393"/>
      <c r="M45" s="394" t="s">
        <v>1403</v>
      </c>
      <c r="N45" s="345"/>
      <c r="O45" s="776"/>
      <c r="P45" s="500" t="s">
        <v>370</v>
      </c>
      <c r="Q45" s="500" t="s">
        <v>371</v>
      </c>
      <c r="R45" s="748" t="s">
        <v>372</v>
      </c>
      <c r="S45" s="748"/>
      <c r="T45" s="453"/>
      <c r="U45" s="453"/>
      <c r="V45" s="454"/>
    </row>
    <row r="46" spans="1:22" s="26" customFormat="1" ht="19.95" customHeight="1" thickBot="1">
      <c r="A46" s="83" t="s">
        <v>1427</v>
      </c>
      <c r="B46" s="744"/>
      <c r="C46" s="624">
        <v>6</v>
      </c>
      <c r="D46" s="617" t="s">
        <v>1403</v>
      </c>
      <c r="E46" s="455" t="s">
        <v>1403</v>
      </c>
      <c r="F46" s="449" t="s">
        <v>1403</v>
      </c>
      <c r="G46" s="449" t="s">
        <v>1403</v>
      </c>
      <c r="H46" s="778" t="s">
        <v>1403</v>
      </c>
      <c r="I46" s="779"/>
      <c r="J46" s="450" t="s">
        <v>1403</v>
      </c>
      <c r="K46" s="81" t="s">
        <v>1403</v>
      </c>
      <c r="L46" s="393"/>
      <c r="M46" s="394" t="s">
        <v>1403</v>
      </c>
      <c r="N46" s="391"/>
      <c r="O46" s="293" t="s">
        <v>1197</v>
      </c>
      <c r="P46" s="223">
        <v>1</v>
      </c>
      <c r="Q46" s="456">
        <v>7082.0518531999996</v>
      </c>
      <c r="R46" s="777">
        <v>12467.6855</v>
      </c>
      <c r="S46" s="777"/>
      <c r="T46" s="453"/>
      <c r="U46" s="453"/>
      <c r="V46" s="454"/>
    </row>
    <row r="47" spans="1:22" s="26" customFormat="1" ht="25.2" customHeight="1" thickBot="1">
      <c r="A47" s="83" t="s">
        <v>1428</v>
      </c>
      <c r="B47" s="745"/>
      <c r="C47" s="749" t="s">
        <v>373</v>
      </c>
      <c r="D47" s="750"/>
      <c r="E47" s="467"/>
      <c r="F47" s="751" t="s">
        <v>1403</v>
      </c>
      <c r="G47" s="752"/>
      <c r="H47" s="793" t="s">
        <v>1197</v>
      </c>
      <c r="I47" s="794"/>
      <c r="J47" s="369" t="s">
        <v>1197</v>
      </c>
      <c r="K47" s="293" t="s">
        <v>1197</v>
      </c>
      <c r="L47" s="293" t="s">
        <v>1197</v>
      </c>
      <c r="M47" s="528"/>
      <c r="N47" s="524"/>
      <c r="O47" s="797" t="s">
        <v>1403</v>
      </c>
      <c r="P47" s="797"/>
      <c r="Q47" s="797"/>
      <c r="R47" s="797"/>
      <c r="S47" s="797"/>
      <c r="T47" s="525"/>
      <c r="U47" s="526"/>
      <c r="V47" s="527"/>
    </row>
    <row r="48" spans="1:22" s="321" customFormat="1" ht="19.95" customHeight="1">
      <c r="A48" s="320">
        <v>1</v>
      </c>
      <c r="B48" s="457">
        <v>2</v>
      </c>
      <c r="C48" s="320">
        <v>3</v>
      </c>
      <c r="D48" s="320">
        <v>4</v>
      </c>
      <c r="E48" s="457">
        <v>5</v>
      </c>
      <c r="F48" s="457">
        <v>6</v>
      </c>
      <c r="G48" s="457">
        <v>7</v>
      </c>
      <c r="H48" s="457">
        <v>8</v>
      </c>
      <c r="I48" s="457">
        <v>9</v>
      </c>
      <c r="J48" s="457">
        <v>9</v>
      </c>
      <c r="K48" s="457">
        <v>10</v>
      </c>
      <c r="L48" s="457">
        <v>11</v>
      </c>
      <c r="M48" s="457">
        <v>12</v>
      </c>
      <c r="N48" s="457">
        <v>13</v>
      </c>
      <c r="O48" s="457">
        <v>14</v>
      </c>
      <c r="P48" s="457">
        <v>15</v>
      </c>
      <c r="Q48" s="457">
        <v>16</v>
      </c>
      <c r="R48" s="457">
        <v>17</v>
      </c>
      <c r="S48" s="457">
        <v>18</v>
      </c>
      <c r="T48" s="457">
        <v>19</v>
      </c>
      <c r="U48" s="457">
        <v>20</v>
      </c>
      <c r="V48" s="457">
        <v>21</v>
      </c>
    </row>
    <row r="49" spans="1:22" ht="19.95" customHeight="1">
      <c r="B49" s="446"/>
      <c r="C49" s="34"/>
      <c r="D49" s="34"/>
      <c r="E49" s="446"/>
      <c r="F49" s="446"/>
      <c r="G49" s="446"/>
      <c r="H49" s="446"/>
      <c r="I49" s="446"/>
      <c r="J49" s="446"/>
      <c r="K49" s="446"/>
      <c r="L49" s="446"/>
      <c r="M49" s="446"/>
      <c r="N49" s="446"/>
      <c r="O49" s="446"/>
      <c r="P49" s="446"/>
      <c r="Q49" s="446"/>
      <c r="R49" s="446"/>
      <c r="S49" s="446"/>
      <c r="T49" s="446"/>
      <c r="U49" s="446"/>
      <c r="V49" s="446"/>
    </row>
    <row r="50" spans="1:22" s="30" customFormat="1" ht="19.95" customHeight="1" thickBot="1">
      <c r="A50" s="27">
        <v>2</v>
      </c>
      <c r="B50" s="753" t="s">
        <v>312</v>
      </c>
      <c r="C50" s="753"/>
      <c r="D50" s="753"/>
      <c r="E50" s="28">
        <v>2</v>
      </c>
      <c r="F50" s="582" t="s">
        <v>46</v>
      </c>
      <c r="G50" s="416"/>
      <c r="H50" s="416"/>
      <c r="I50" s="414"/>
      <c r="J50" s="414"/>
      <c r="K50" s="414"/>
      <c r="L50" s="414"/>
      <c r="M50" s="29"/>
      <c r="N50" s="29"/>
      <c r="O50" s="416"/>
      <c r="P50" s="416"/>
      <c r="Q50" s="416"/>
      <c r="R50" s="416"/>
      <c r="S50" s="416"/>
      <c r="T50" s="416"/>
      <c r="U50" s="416"/>
      <c r="V50" s="416"/>
    </row>
    <row r="51" spans="1:22" s="23" customFormat="1" ht="25.2" customHeight="1">
      <c r="A51" s="22"/>
      <c r="B51" s="755" t="s">
        <v>313</v>
      </c>
      <c r="C51" s="621" t="s">
        <v>314</v>
      </c>
      <c r="D51" s="609" t="s">
        <v>315</v>
      </c>
      <c r="E51" s="498"/>
      <c r="F51" s="498" t="s">
        <v>316</v>
      </c>
      <c r="G51" s="499"/>
      <c r="H51" s="497" t="s">
        <v>317</v>
      </c>
      <c r="I51" s="772" t="s">
        <v>318</v>
      </c>
      <c r="J51" s="754" t="s">
        <v>319</v>
      </c>
      <c r="K51" s="754" t="s">
        <v>320</v>
      </c>
      <c r="L51" s="754" t="s">
        <v>321</v>
      </c>
      <c r="M51" s="754" t="s">
        <v>322</v>
      </c>
      <c r="N51" s="765" t="s">
        <v>323</v>
      </c>
      <c r="O51" s="766"/>
      <c r="P51" s="767" t="s">
        <v>324</v>
      </c>
      <c r="Q51" s="768"/>
      <c r="R51" s="769" t="s">
        <v>325</v>
      </c>
      <c r="S51" s="736"/>
      <c r="T51" s="783" t="s">
        <v>326</v>
      </c>
      <c r="U51" s="784"/>
      <c r="V51" s="785"/>
    </row>
    <row r="52" spans="1:22" s="23" customFormat="1" ht="90" customHeight="1">
      <c r="A52" s="22"/>
      <c r="B52" s="756"/>
      <c r="C52" s="622" t="s">
        <v>327</v>
      </c>
      <c r="D52" s="610" t="s">
        <v>42</v>
      </c>
      <c r="E52" s="501" t="s">
        <v>328</v>
      </c>
      <c r="F52" s="501" t="s">
        <v>329</v>
      </c>
      <c r="G52" s="571" t="s">
        <v>330</v>
      </c>
      <c r="H52" s="570" t="s">
        <v>331</v>
      </c>
      <c r="I52" s="773"/>
      <c r="J52" s="748"/>
      <c r="K52" s="748"/>
      <c r="L52" s="748"/>
      <c r="M52" s="748"/>
      <c r="N52" s="500" t="s">
        <v>332</v>
      </c>
      <c r="O52" s="501" t="s">
        <v>333</v>
      </c>
      <c r="P52" s="781"/>
      <c r="Q52" s="782"/>
      <c r="R52" s="770"/>
      <c r="S52" s="771"/>
      <c r="T52" s="502" t="s">
        <v>334</v>
      </c>
      <c r="U52" s="503" t="s">
        <v>335</v>
      </c>
      <c r="V52" s="504" t="s">
        <v>336</v>
      </c>
    </row>
    <row r="53" spans="1:22" s="23" customFormat="1" ht="25.2" customHeight="1">
      <c r="A53" s="22"/>
      <c r="B53" s="417"/>
      <c r="C53" s="611">
        <v>3</v>
      </c>
      <c r="D53" s="611">
        <v>4</v>
      </c>
      <c r="E53" s="418">
        <v>5</v>
      </c>
      <c r="F53" s="418">
        <v>6</v>
      </c>
      <c r="G53" s="418">
        <v>7</v>
      </c>
      <c r="H53" s="418">
        <v>8</v>
      </c>
      <c r="I53" s="418">
        <v>9</v>
      </c>
      <c r="J53" s="469"/>
      <c r="K53" s="469"/>
      <c r="L53" s="435"/>
      <c r="M53" s="418"/>
      <c r="N53" s="418">
        <v>14</v>
      </c>
      <c r="O53" s="418">
        <v>15</v>
      </c>
      <c r="P53" s="419">
        <v>16</v>
      </c>
      <c r="Q53" s="463">
        <v>17</v>
      </c>
      <c r="R53" s="419">
        <v>18</v>
      </c>
      <c r="S53" s="463">
        <v>19</v>
      </c>
      <c r="T53" s="420">
        <v>20</v>
      </c>
      <c r="U53" s="421">
        <v>21</v>
      </c>
      <c r="V53" s="422">
        <v>22</v>
      </c>
    </row>
    <row r="54" spans="1:22" s="32" customFormat="1" ht="49.95" customHeight="1">
      <c r="A54" s="31" t="s">
        <v>1429</v>
      </c>
      <c r="B54" s="423">
        <v>1</v>
      </c>
      <c r="C54" s="612" t="s">
        <v>337</v>
      </c>
      <c r="D54" s="612" t="s">
        <v>374</v>
      </c>
      <c r="E54" s="424" t="s">
        <v>375</v>
      </c>
      <c r="F54" s="424" t="s">
        <v>376</v>
      </c>
      <c r="G54" s="588">
        <v>1</v>
      </c>
      <c r="H54" s="426" t="s">
        <v>341</v>
      </c>
      <c r="I54" s="427">
        <v>1</v>
      </c>
      <c r="J54" s="428" t="s">
        <v>137</v>
      </c>
      <c r="K54" s="429">
        <v>42019</v>
      </c>
      <c r="L54" s="591">
        <v>43753</v>
      </c>
      <c r="M54" s="586">
        <v>3712.89</v>
      </c>
      <c r="N54" s="431">
        <v>3712.89</v>
      </c>
      <c r="O54" s="432">
        <v>3712.89</v>
      </c>
      <c r="P54" s="731"/>
      <c r="Q54" s="732"/>
      <c r="R54" s="746"/>
      <c r="S54" s="747"/>
      <c r="T54" s="433" t="s">
        <v>341</v>
      </c>
      <c r="U54" s="363">
        <v>39</v>
      </c>
      <c r="V54" s="434" t="s">
        <v>341</v>
      </c>
    </row>
    <row r="55" spans="1:22" s="32" customFormat="1" ht="49.95" customHeight="1">
      <c r="A55" s="31" t="s">
        <v>1430</v>
      </c>
      <c r="B55" s="423">
        <v>2</v>
      </c>
      <c r="C55" s="612" t="s">
        <v>377</v>
      </c>
      <c r="D55" s="612" t="s">
        <v>378</v>
      </c>
      <c r="E55" s="424" t="s">
        <v>379</v>
      </c>
      <c r="F55" s="424" t="s">
        <v>340</v>
      </c>
      <c r="G55" s="588">
        <v>0.45</v>
      </c>
      <c r="H55" s="426" t="s">
        <v>341</v>
      </c>
      <c r="I55" s="427">
        <v>1</v>
      </c>
      <c r="J55" s="428" t="s">
        <v>137</v>
      </c>
      <c r="K55" s="591">
        <v>40805</v>
      </c>
      <c r="L55" s="429">
        <v>41730</v>
      </c>
      <c r="M55" s="586">
        <v>9613.85</v>
      </c>
      <c r="N55" s="431">
        <v>4326.2325000000001</v>
      </c>
      <c r="O55" s="432">
        <v>4326.2325000000001</v>
      </c>
      <c r="P55" s="731"/>
      <c r="Q55" s="732"/>
      <c r="R55" s="746"/>
      <c r="S55" s="747"/>
      <c r="T55" s="433" t="s">
        <v>341</v>
      </c>
      <c r="U55" s="363">
        <v>20</v>
      </c>
      <c r="V55" s="434" t="s">
        <v>341</v>
      </c>
    </row>
    <row r="56" spans="1:22" s="32" customFormat="1" ht="19.95" customHeight="1">
      <c r="A56" s="31" t="s">
        <v>1431</v>
      </c>
      <c r="B56" s="423" t="s">
        <v>1403</v>
      </c>
      <c r="C56" s="612"/>
      <c r="D56" s="612"/>
      <c r="E56" s="424"/>
      <c r="F56" s="424"/>
      <c r="G56" s="425"/>
      <c r="H56" s="426"/>
      <c r="I56" s="427"/>
      <c r="J56" s="428" t="s">
        <v>1403</v>
      </c>
      <c r="K56" s="429"/>
      <c r="L56" s="429"/>
      <c r="M56" s="430"/>
      <c r="N56" s="431" t="s">
        <v>1403</v>
      </c>
      <c r="O56" s="432" t="s">
        <v>1403</v>
      </c>
      <c r="P56" s="731"/>
      <c r="Q56" s="732"/>
      <c r="R56" s="746"/>
      <c r="S56" s="747"/>
      <c r="T56" s="433"/>
      <c r="U56" s="363"/>
      <c r="V56" s="434"/>
    </row>
    <row r="57" spans="1:22" s="32" customFormat="1" ht="19.95" customHeight="1">
      <c r="A57" s="31" t="s">
        <v>1432</v>
      </c>
      <c r="B57" s="423" t="s">
        <v>1403</v>
      </c>
      <c r="C57" s="612"/>
      <c r="D57" s="612"/>
      <c r="E57" s="424"/>
      <c r="F57" s="424"/>
      <c r="G57" s="425"/>
      <c r="H57" s="426"/>
      <c r="I57" s="427"/>
      <c r="J57" s="428" t="s">
        <v>1403</v>
      </c>
      <c r="K57" s="429"/>
      <c r="L57" s="429"/>
      <c r="M57" s="430"/>
      <c r="N57" s="431" t="s">
        <v>1403</v>
      </c>
      <c r="O57" s="432" t="s">
        <v>1403</v>
      </c>
      <c r="P57" s="731"/>
      <c r="Q57" s="732"/>
      <c r="R57" s="746"/>
      <c r="S57" s="747"/>
      <c r="T57" s="433"/>
      <c r="U57" s="363"/>
      <c r="V57" s="434"/>
    </row>
    <row r="58" spans="1:22" s="32" customFormat="1" ht="19.95" customHeight="1">
      <c r="A58" s="31" t="s">
        <v>1433</v>
      </c>
      <c r="B58" s="423" t="s">
        <v>1403</v>
      </c>
      <c r="C58" s="612"/>
      <c r="D58" s="612"/>
      <c r="E58" s="424"/>
      <c r="F58" s="424"/>
      <c r="G58" s="425"/>
      <c r="H58" s="426"/>
      <c r="I58" s="427"/>
      <c r="J58" s="428" t="s">
        <v>1403</v>
      </c>
      <c r="K58" s="429"/>
      <c r="L58" s="429"/>
      <c r="M58" s="430"/>
      <c r="N58" s="431" t="s">
        <v>1403</v>
      </c>
      <c r="O58" s="432" t="s">
        <v>1403</v>
      </c>
      <c r="P58" s="731"/>
      <c r="Q58" s="732"/>
      <c r="R58" s="746"/>
      <c r="S58" s="747"/>
      <c r="T58" s="433"/>
      <c r="U58" s="363"/>
      <c r="V58" s="434"/>
    </row>
    <row r="59" spans="1:22" s="32" customFormat="1" ht="19.95" customHeight="1">
      <c r="A59" s="31" t="s">
        <v>1434</v>
      </c>
      <c r="B59" s="423" t="s">
        <v>1403</v>
      </c>
      <c r="C59" s="612"/>
      <c r="D59" s="612"/>
      <c r="E59" s="424"/>
      <c r="F59" s="424"/>
      <c r="G59" s="425"/>
      <c r="H59" s="426"/>
      <c r="I59" s="427"/>
      <c r="J59" s="428" t="s">
        <v>1403</v>
      </c>
      <c r="K59" s="429"/>
      <c r="L59" s="429"/>
      <c r="M59" s="430"/>
      <c r="N59" s="431" t="s">
        <v>1403</v>
      </c>
      <c r="O59" s="432" t="s">
        <v>1403</v>
      </c>
      <c r="P59" s="731"/>
      <c r="Q59" s="732"/>
      <c r="R59" s="746"/>
      <c r="S59" s="747"/>
      <c r="T59" s="433"/>
      <c r="U59" s="363"/>
      <c r="V59" s="434"/>
    </row>
    <row r="60" spans="1:22" s="32" customFormat="1" ht="19.95" customHeight="1">
      <c r="A60" s="31" t="s">
        <v>1435</v>
      </c>
      <c r="B60" s="423" t="s">
        <v>1403</v>
      </c>
      <c r="C60" s="612"/>
      <c r="D60" s="612"/>
      <c r="E60" s="424"/>
      <c r="F60" s="424"/>
      <c r="G60" s="425"/>
      <c r="H60" s="426"/>
      <c r="I60" s="427"/>
      <c r="J60" s="428" t="s">
        <v>1403</v>
      </c>
      <c r="K60" s="429"/>
      <c r="L60" s="429"/>
      <c r="M60" s="430"/>
      <c r="N60" s="435" t="s">
        <v>1403</v>
      </c>
      <c r="O60" s="432" t="s">
        <v>1403</v>
      </c>
      <c r="P60" s="731"/>
      <c r="Q60" s="732"/>
      <c r="R60" s="746"/>
      <c r="S60" s="747"/>
      <c r="T60" s="433"/>
      <c r="U60" s="363"/>
      <c r="V60" s="434"/>
    </row>
    <row r="61" spans="1:22" s="32" customFormat="1" ht="19.95" customHeight="1">
      <c r="A61" s="31" t="s">
        <v>1436</v>
      </c>
      <c r="B61" s="423" t="s">
        <v>1403</v>
      </c>
      <c r="C61" s="612"/>
      <c r="D61" s="612"/>
      <c r="E61" s="424"/>
      <c r="F61" s="424"/>
      <c r="G61" s="425"/>
      <c r="H61" s="426"/>
      <c r="I61" s="427"/>
      <c r="J61" s="428" t="s">
        <v>1403</v>
      </c>
      <c r="K61" s="429"/>
      <c r="L61" s="429"/>
      <c r="M61" s="436"/>
      <c r="N61" s="435" t="s">
        <v>1403</v>
      </c>
      <c r="O61" s="432" t="s">
        <v>1403</v>
      </c>
      <c r="P61" s="731"/>
      <c r="Q61" s="732"/>
      <c r="R61" s="746"/>
      <c r="S61" s="747"/>
      <c r="T61" s="433"/>
      <c r="U61" s="363"/>
      <c r="V61" s="434"/>
    </row>
    <row r="62" spans="1:22" s="32" customFormat="1" ht="19.95" customHeight="1">
      <c r="A62" s="31" t="s">
        <v>1437</v>
      </c>
      <c r="B62" s="423" t="s">
        <v>1403</v>
      </c>
      <c r="C62" s="612"/>
      <c r="D62" s="612"/>
      <c r="E62" s="424"/>
      <c r="F62" s="424"/>
      <c r="G62" s="425"/>
      <c r="H62" s="426"/>
      <c r="I62" s="427"/>
      <c r="J62" s="428" t="s">
        <v>1403</v>
      </c>
      <c r="K62" s="429"/>
      <c r="L62" s="429"/>
      <c r="M62" s="436"/>
      <c r="N62" s="435" t="s">
        <v>1403</v>
      </c>
      <c r="O62" s="432" t="s">
        <v>1403</v>
      </c>
      <c r="P62" s="731"/>
      <c r="Q62" s="732"/>
      <c r="R62" s="746"/>
      <c r="S62" s="747"/>
      <c r="T62" s="433"/>
      <c r="U62" s="363"/>
      <c r="V62" s="434"/>
    </row>
    <row r="63" spans="1:22" s="32" customFormat="1" ht="19.95" customHeight="1" thickBot="1">
      <c r="A63" s="31" t="s">
        <v>1438</v>
      </c>
      <c r="B63" s="437" t="s">
        <v>1403</v>
      </c>
      <c r="C63" s="613"/>
      <c r="D63" s="613"/>
      <c r="E63" s="438"/>
      <c r="F63" s="438"/>
      <c r="G63" s="439"/>
      <c r="H63" s="440"/>
      <c r="I63" s="441"/>
      <c r="J63" s="442" t="s">
        <v>1403</v>
      </c>
      <c r="K63" s="443"/>
      <c r="L63" s="443"/>
      <c r="M63" s="444"/>
      <c r="N63" s="435" t="s">
        <v>1403</v>
      </c>
      <c r="O63" s="432" t="s">
        <v>1403</v>
      </c>
      <c r="P63" s="731"/>
      <c r="Q63" s="732"/>
      <c r="R63" s="746"/>
      <c r="S63" s="747"/>
      <c r="T63" s="433"/>
      <c r="U63" s="363"/>
      <c r="V63" s="434"/>
    </row>
    <row r="64" spans="1:22" s="23" customFormat="1" ht="10.199999999999999" customHeight="1">
      <c r="A64" s="31"/>
      <c r="B64" s="459"/>
      <c r="C64" s="614"/>
      <c r="D64" s="614"/>
      <c r="E64" s="445"/>
      <c r="F64" s="445"/>
      <c r="G64" s="445"/>
      <c r="H64" s="445"/>
      <c r="I64" s="445"/>
      <c r="J64" s="445"/>
      <c r="K64" s="445"/>
      <c r="L64" s="445"/>
      <c r="M64" s="445"/>
      <c r="N64" s="445"/>
      <c r="O64" s="460"/>
      <c r="P64" s="445"/>
      <c r="Q64" s="445"/>
      <c r="R64" s="460"/>
      <c r="S64" s="445"/>
      <c r="T64" s="445"/>
      <c r="U64" s="461"/>
      <c r="V64" s="464"/>
    </row>
    <row r="65" spans="1:22" s="23" customFormat="1" ht="19.95" customHeight="1" thickBot="1">
      <c r="A65" s="31" t="s">
        <v>1439</v>
      </c>
      <c r="B65" s="505"/>
      <c r="C65" s="615"/>
      <c r="D65" s="615"/>
      <c r="E65" s="506"/>
      <c r="F65" s="506"/>
      <c r="G65" s="506"/>
      <c r="H65" s="506"/>
      <c r="I65" s="506"/>
      <c r="J65" s="506"/>
      <c r="K65" s="506"/>
      <c r="L65" s="506"/>
      <c r="M65" s="506"/>
      <c r="N65" s="507" t="s">
        <v>346</v>
      </c>
      <c r="O65" s="508">
        <v>4019.5612499999997</v>
      </c>
      <c r="P65" s="506"/>
      <c r="Q65" s="506"/>
      <c r="R65" s="509"/>
      <c r="S65" s="509"/>
      <c r="T65" s="510"/>
      <c r="U65" s="506"/>
      <c r="V65" s="511"/>
    </row>
    <row r="66" spans="1:22" ht="19.95" customHeight="1">
      <c r="B66" s="446"/>
      <c r="C66" s="34"/>
      <c r="D66" s="34"/>
      <c r="E66" s="446"/>
      <c r="F66" s="446"/>
      <c r="G66" s="446"/>
      <c r="H66" s="446"/>
      <c r="I66" s="446"/>
      <c r="J66" s="446"/>
      <c r="K66" s="446"/>
      <c r="L66" s="446"/>
      <c r="M66" s="446"/>
      <c r="N66" s="446"/>
      <c r="O66" s="446"/>
      <c r="P66" s="446"/>
      <c r="Q66" s="446"/>
      <c r="R66" s="446"/>
      <c r="S66" s="446"/>
      <c r="T66" s="446"/>
      <c r="U66" s="446"/>
      <c r="V66" s="446"/>
    </row>
    <row r="67" spans="1:22" s="23" customFormat="1" ht="19.95" customHeight="1" thickBot="1">
      <c r="A67" s="22"/>
      <c r="B67" s="733" t="s">
        <v>347</v>
      </c>
      <c r="C67" s="733"/>
      <c r="D67" s="733"/>
      <c r="E67" s="733"/>
      <c r="F67" s="733"/>
      <c r="G67" s="733"/>
      <c r="H67" s="733"/>
      <c r="I67" s="733"/>
      <c r="J67" s="733"/>
      <c r="K67" s="733"/>
      <c r="L67" s="733"/>
      <c r="M67" s="733"/>
      <c r="N67" s="733"/>
      <c r="O67" s="733"/>
      <c r="P67" s="733"/>
      <c r="Q67" s="733"/>
      <c r="R67" s="733"/>
      <c r="S67" s="733"/>
      <c r="T67" s="733"/>
      <c r="U67" s="733"/>
      <c r="V67" s="733"/>
    </row>
    <row r="68" spans="1:22" s="26" customFormat="1" ht="19.95" customHeight="1">
      <c r="A68" s="83" t="s">
        <v>1440</v>
      </c>
      <c r="B68" s="743" t="s">
        <v>348</v>
      </c>
      <c r="C68" s="734" t="s">
        <v>349</v>
      </c>
      <c r="D68" s="735"/>
      <c r="E68" s="735"/>
      <c r="F68" s="735"/>
      <c r="G68" s="735"/>
      <c r="H68" s="735"/>
      <c r="I68" s="735"/>
      <c r="J68" s="735"/>
      <c r="K68" s="735"/>
      <c r="L68" s="735"/>
      <c r="M68" s="736"/>
      <c r="N68" s="518"/>
      <c r="O68" s="519"/>
      <c r="P68" s="734" t="s">
        <v>350</v>
      </c>
      <c r="Q68" s="735"/>
      <c r="R68" s="735"/>
      <c r="S68" s="736"/>
      <c r="T68" s="769" t="s">
        <v>351</v>
      </c>
      <c r="U68" s="736"/>
      <c r="V68" s="788" t="s">
        <v>1197</v>
      </c>
    </row>
    <row r="69" spans="1:22" s="26" customFormat="1" ht="25.2" customHeight="1">
      <c r="A69" s="83" t="s">
        <v>1441</v>
      </c>
      <c r="B69" s="744"/>
      <c r="C69" s="740" t="s">
        <v>352</v>
      </c>
      <c r="D69" s="741"/>
      <c r="E69" s="742"/>
      <c r="F69" s="514">
        <v>2</v>
      </c>
      <c r="G69" s="774" t="s">
        <v>353</v>
      </c>
      <c r="H69" s="748" t="s">
        <v>354</v>
      </c>
      <c r="I69" s="748"/>
      <c r="J69" s="740" t="s">
        <v>355</v>
      </c>
      <c r="K69" s="795"/>
      <c r="L69" s="515"/>
      <c r="M69" s="515"/>
      <c r="N69" s="520"/>
      <c r="O69" s="521"/>
      <c r="P69" s="737"/>
      <c r="Q69" s="738"/>
      <c r="R69" s="738"/>
      <c r="S69" s="739"/>
      <c r="T69" s="770"/>
      <c r="U69" s="771"/>
      <c r="V69" s="789"/>
    </row>
    <row r="70" spans="1:22" s="26" customFormat="1" ht="30" customHeight="1" thickBot="1">
      <c r="A70" s="83" t="s">
        <v>1442</v>
      </c>
      <c r="B70" s="744"/>
      <c r="C70" s="741" t="s">
        <v>356</v>
      </c>
      <c r="D70" s="742"/>
      <c r="E70" s="516" t="s">
        <v>357</v>
      </c>
      <c r="F70" s="512" t="s">
        <v>358</v>
      </c>
      <c r="G70" s="774"/>
      <c r="H70" s="748"/>
      <c r="I70" s="748"/>
      <c r="J70" s="500" t="s">
        <v>359</v>
      </c>
      <c r="K70" s="513" t="s">
        <v>360</v>
      </c>
      <c r="L70" s="517" t="s">
        <v>361</v>
      </c>
      <c r="M70" s="517"/>
      <c r="N70" s="522" t="s">
        <v>362</v>
      </c>
      <c r="O70" s="523"/>
      <c r="P70" s="529" t="s">
        <v>363</v>
      </c>
      <c r="Q70" s="447">
        <v>2</v>
      </c>
      <c r="R70" s="530" t="s">
        <v>364</v>
      </c>
      <c r="S70" s="447">
        <v>2</v>
      </c>
      <c r="T70" s="791"/>
      <c r="U70" s="792"/>
      <c r="V70" s="790"/>
    </row>
    <row r="71" spans="1:22" s="26" customFormat="1" ht="19.95" customHeight="1">
      <c r="A71" s="83" t="s">
        <v>1443</v>
      </c>
      <c r="B71" s="744"/>
      <c r="C71" s="623">
        <v>1</v>
      </c>
      <c r="D71" s="616" t="s">
        <v>137</v>
      </c>
      <c r="E71" s="448">
        <v>0.9</v>
      </c>
      <c r="F71" s="449">
        <v>8039.1224999999995</v>
      </c>
      <c r="G71" s="449">
        <v>3541.03</v>
      </c>
      <c r="H71" s="778" t="s">
        <v>1197</v>
      </c>
      <c r="I71" s="779"/>
      <c r="J71" s="450" t="s">
        <v>1197</v>
      </c>
      <c r="K71" s="81" t="s">
        <v>1403</v>
      </c>
      <c r="L71" s="393" t="s">
        <v>34</v>
      </c>
      <c r="M71" s="394" t="s">
        <v>1423</v>
      </c>
      <c r="N71" s="345" t="s">
        <v>341</v>
      </c>
      <c r="O71" s="807" t="s">
        <v>130</v>
      </c>
      <c r="P71" s="808"/>
      <c r="Q71" s="798">
        <v>2</v>
      </c>
      <c r="R71" s="801" t="s">
        <v>365</v>
      </c>
      <c r="S71" s="802"/>
      <c r="T71" s="769" t="s">
        <v>366</v>
      </c>
      <c r="U71" s="735"/>
      <c r="V71" s="736"/>
    </row>
    <row r="72" spans="1:22" s="26" customFormat="1" ht="19.95" customHeight="1" thickBot="1">
      <c r="A72" s="83" t="s">
        <v>1444</v>
      </c>
      <c r="B72" s="744"/>
      <c r="C72" s="623">
        <v>2</v>
      </c>
      <c r="D72" s="616" t="s">
        <v>138</v>
      </c>
      <c r="E72" s="448">
        <v>0.1</v>
      </c>
      <c r="F72" s="449" t="s">
        <v>1445</v>
      </c>
      <c r="G72" s="449">
        <v>3541.03</v>
      </c>
      <c r="H72" s="778" t="s">
        <v>1238</v>
      </c>
      <c r="I72" s="779"/>
      <c r="J72" s="450" t="s">
        <v>1197</v>
      </c>
      <c r="K72" s="81" t="s">
        <v>1403</v>
      </c>
      <c r="L72" s="393" t="s">
        <v>365</v>
      </c>
      <c r="M72" s="394" t="s">
        <v>1421</v>
      </c>
      <c r="N72" s="345" t="s">
        <v>341</v>
      </c>
      <c r="O72" s="807"/>
      <c r="P72" s="808"/>
      <c r="Q72" s="799"/>
      <c r="R72" s="803"/>
      <c r="S72" s="804"/>
      <c r="T72" s="791"/>
      <c r="U72" s="796"/>
      <c r="V72" s="792"/>
    </row>
    <row r="73" spans="1:22" s="26" customFormat="1" ht="19.95" customHeight="1">
      <c r="A73" s="83" t="s">
        <v>1446</v>
      </c>
      <c r="B73" s="744"/>
      <c r="C73" s="623">
        <v>3</v>
      </c>
      <c r="D73" s="616" t="s">
        <v>1403</v>
      </c>
      <c r="E73" s="448" t="s">
        <v>1403</v>
      </c>
      <c r="F73" s="449" t="s">
        <v>1403</v>
      </c>
      <c r="G73" s="449" t="s">
        <v>1403</v>
      </c>
      <c r="H73" s="778" t="s">
        <v>1403</v>
      </c>
      <c r="I73" s="779"/>
      <c r="J73" s="450" t="s">
        <v>1403</v>
      </c>
      <c r="K73" s="81" t="s">
        <v>1403</v>
      </c>
      <c r="L73" s="393"/>
      <c r="M73" s="394" t="s">
        <v>1403</v>
      </c>
      <c r="N73" s="345"/>
      <c r="O73" s="809"/>
      <c r="P73" s="810"/>
      <c r="Q73" s="800"/>
      <c r="R73" s="805"/>
      <c r="S73" s="806"/>
      <c r="T73" s="451"/>
      <c r="U73" s="451"/>
      <c r="V73" s="452"/>
    </row>
    <row r="74" spans="1:22" s="26" customFormat="1" ht="19.95" customHeight="1">
      <c r="A74" s="83" t="s">
        <v>1447</v>
      </c>
      <c r="B74" s="744"/>
      <c r="C74" s="623">
        <v>4</v>
      </c>
      <c r="D74" s="616" t="s">
        <v>1403</v>
      </c>
      <c r="E74" s="448" t="s">
        <v>1403</v>
      </c>
      <c r="F74" s="449" t="s">
        <v>1403</v>
      </c>
      <c r="G74" s="449" t="s">
        <v>1403</v>
      </c>
      <c r="H74" s="778" t="s">
        <v>1403</v>
      </c>
      <c r="I74" s="779"/>
      <c r="J74" s="450" t="s">
        <v>1403</v>
      </c>
      <c r="K74" s="81" t="s">
        <v>1403</v>
      </c>
      <c r="L74" s="393"/>
      <c r="M74" s="394" t="s">
        <v>1403</v>
      </c>
      <c r="N74" s="345"/>
      <c r="O74" s="775" t="s">
        <v>368</v>
      </c>
      <c r="P74" s="740" t="s">
        <v>369</v>
      </c>
      <c r="Q74" s="741"/>
      <c r="R74" s="741"/>
      <c r="S74" s="742"/>
      <c r="T74" s="453"/>
      <c r="U74" s="453"/>
      <c r="V74" s="454"/>
    </row>
    <row r="75" spans="1:22" s="26" customFormat="1" ht="19.95" customHeight="1">
      <c r="A75" s="83" t="s">
        <v>1448</v>
      </c>
      <c r="B75" s="744"/>
      <c r="C75" s="623">
        <v>5</v>
      </c>
      <c r="D75" s="616" t="s">
        <v>1403</v>
      </c>
      <c r="E75" s="448" t="s">
        <v>1403</v>
      </c>
      <c r="F75" s="449" t="s">
        <v>1403</v>
      </c>
      <c r="G75" s="449" t="s">
        <v>1403</v>
      </c>
      <c r="H75" s="778" t="s">
        <v>1403</v>
      </c>
      <c r="I75" s="779"/>
      <c r="J75" s="450" t="s">
        <v>1403</v>
      </c>
      <c r="K75" s="81" t="s">
        <v>1403</v>
      </c>
      <c r="L75" s="393"/>
      <c r="M75" s="394" t="s">
        <v>1403</v>
      </c>
      <c r="N75" s="345"/>
      <c r="O75" s="776"/>
      <c r="P75" s="500" t="s">
        <v>370</v>
      </c>
      <c r="Q75" s="500" t="s">
        <v>371</v>
      </c>
      <c r="R75" s="748" t="s">
        <v>372</v>
      </c>
      <c r="S75" s="748"/>
      <c r="T75" s="453"/>
      <c r="U75" s="453"/>
      <c r="V75" s="454"/>
    </row>
    <row r="76" spans="1:22" s="26" customFormat="1" ht="19.95" customHeight="1" thickBot="1">
      <c r="A76" s="83" t="s">
        <v>1449</v>
      </c>
      <c r="B76" s="744"/>
      <c r="C76" s="624">
        <v>6</v>
      </c>
      <c r="D76" s="617" t="s">
        <v>1403</v>
      </c>
      <c r="E76" s="455" t="s">
        <v>1403</v>
      </c>
      <c r="F76" s="449" t="s">
        <v>1403</v>
      </c>
      <c r="G76" s="449" t="s">
        <v>1403</v>
      </c>
      <c r="H76" s="778" t="s">
        <v>1403</v>
      </c>
      <c r="I76" s="779"/>
      <c r="J76" s="450" t="s">
        <v>1403</v>
      </c>
      <c r="K76" s="81" t="s">
        <v>1403</v>
      </c>
      <c r="L76" s="393"/>
      <c r="M76" s="394" t="s">
        <v>1403</v>
      </c>
      <c r="N76" s="391"/>
      <c r="O76" s="293" t="s">
        <v>1197</v>
      </c>
      <c r="P76" s="223">
        <v>1</v>
      </c>
      <c r="Q76" s="456">
        <v>7082.0518531999996</v>
      </c>
      <c r="R76" s="777">
        <v>8039.1224999999995</v>
      </c>
      <c r="S76" s="777"/>
      <c r="T76" s="453"/>
      <c r="U76" s="453"/>
      <c r="V76" s="454"/>
    </row>
    <row r="77" spans="1:22" s="26" customFormat="1" ht="25.2" customHeight="1" thickBot="1">
      <c r="A77" s="83" t="s">
        <v>1450</v>
      </c>
      <c r="B77" s="745"/>
      <c r="C77" s="749" t="s">
        <v>373</v>
      </c>
      <c r="D77" s="750"/>
      <c r="E77" s="467"/>
      <c r="F77" s="751" t="s">
        <v>1403</v>
      </c>
      <c r="G77" s="752"/>
      <c r="H77" s="793" t="s">
        <v>1197</v>
      </c>
      <c r="I77" s="794"/>
      <c r="J77" s="369" t="s">
        <v>1197</v>
      </c>
      <c r="K77" s="293" t="s">
        <v>1197</v>
      </c>
      <c r="L77" s="293" t="s">
        <v>1197</v>
      </c>
      <c r="M77" s="528"/>
      <c r="N77" s="524"/>
      <c r="O77" s="797" t="s">
        <v>1403</v>
      </c>
      <c r="P77" s="797"/>
      <c r="Q77" s="797"/>
      <c r="R77" s="797"/>
      <c r="S77" s="797"/>
      <c r="T77" s="525"/>
      <c r="U77" s="526"/>
      <c r="V77" s="527"/>
    </row>
    <row r="78" spans="1:22" ht="19.95" customHeight="1"/>
    <row r="79" spans="1:22" ht="19.95" customHeight="1"/>
    <row r="80" spans="1:22" s="30" customFormat="1" ht="19.95" customHeight="1" thickBot="1">
      <c r="A80" s="27">
        <v>3</v>
      </c>
      <c r="B80" s="753" t="s">
        <v>312</v>
      </c>
      <c r="C80" s="753"/>
      <c r="D80" s="753"/>
      <c r="E80" s="28">
        <v>3</v>
      </c>
      <c r="F80" s="582" t="s">
        <v>47</v>
      </c>
      <c r="G80" s="416"/>
      <c r="H80" s="416"/>
      <c r="I80" s="414"/>
      <c r="J80" s="414"/>
      <c r="K80" s="414"/>
      <c r="L80" s="414"/>
      <c r="M80" s="29"/>
      <c r="N80" s="29"/>
      <c r="O80" s="416"/>
      <c r="P80" s="416"/>
      <c r="Q80" s="416"/>
      <c r="R80" s="416"/>
      <c r="S80" s="416"/>
      <c r="T80" s="416"/>
      <c r="U80" s="416"/>
      <c r="V80" s="416"/>
    </row>
    <row r="81" spans="1:22" s="23" customFormat="1" ht="25.2" customHeight="1">
      <c r="A81" s="22"/>
      <c r="B81" s="755" t="s">
        <v>313</v>
      </c>
      <c r="C81" s="621" t="s">
        <v>314</v>
      </c>
      <c r="D81" s="609" t="s">
        <v>315</v>
      </c>
      <c r="E81" s="498"/>
      <c r="F81" s="498" t="s">
        <v>316</v>
      </c>
      <c r="G81" s="499"/>
      <c r="H81" s="497" t="s">
        <v>317</v>
      </c>
      <c r="I81" s="772" t="s">
        <v>318</v>
      </c>
      <c r="J81" s="754" t="s">
        <v>319</v>
      </c>
      <c r="K81" s="754" t="s">
        <v>320</v>
      </c>
      <c r="L81" s="754" t="s">
        <v>321</v>
      </c>
      <c r="M81" s="754" t="s">
        <v>322</v>
      </c>
      <c r="N81" s="765" t="s">
        <v>323</v>
      </c>
      <c r="O81" s="766"/>
      <c r="P81" s="767" t="s">
        <v>324</v>
      </c>
      <c r="Q81" s="768"/>
      <c r="R81" s="769" t="s">
        <v>325</v>
      </c>
      <c r="S81" s="736"/>
      <c r="T81" s="783" t="s">
        <v>326</v>
      </c>
      <c r="U81" s="784"/>
      <c r="V81" s="785"/>
    </row>
    <row r="82" spans="1:22" s="23" customFormat="1" ht="90" customHeight="1">
      <c r="A82" s="22"/>
      <c r="B82" s="756"/>
      <c r="C82" s="622" t="s">
        <v>327</v>
      </c>
      <c r="D82" s="610" t="s">
        <v>42</v>
      </c>
      <c r="E82" s="501" t="s">
        <v>328</v>
      </c>
      <c r="F82" s="501" t="s">
        <v>329</v>
      </c>
      <c r="G82" s="571" t="s">
        <v>330</v>
      </c>
      <c r="H82" s="570" t="s">
        <v>331</v>
      </c>
      <c r="I82" s="773"/>
      <c r="J82" s="748"/>
      <c r="K82" s="748"/>
      <c r="L82" s="748"/>
      <c r="M82" s="748"/>
      <c r="N82" s="500" t="s">
        <v>332</v>
      </c>
      <c r="O82" s="501" t="s">
        <v>333</v>
      </c>
      <c r="P82" s="781"/>
      <c r="Q82" s="782"/>
      <c r="R82" s="770"/>
      <c r="S82" s="771"/>
      <c r="T82" s="502" t="s">
        <v>334</v>
      </c>
      <c r="U82" s="503" t="s">
        <v>335</v>
      </c>
      <c r="V82" s="504" t="s">
        <v>336</v>
      </c>
    </row>
    <row r="83" spans="1:22" s="23" customFormat="1" ht="25.2" customHeight="1">
      <c r="A83" s="22"/>
      <c r="B83" s="417"/>
      <c r="C83" s="611">
        <v>3</v>
      </c>
      <c r="D83" s="611">
        <v>4</v>
      </c>
      <c r="E83" s="418">
        <v>5</v>
      </c>
      <c r="F83" s="418">
        <v>6</v>
      </c>
      <c r="G83" s="418">
        <v>7</v>
      </c>
      <c r="H83" s="418">
        <v>8</v>
      </c>
      <c r="I83" s="418">
        <v>9</v>
      </c>
      <c r="J83" s="469"/>
      <c r="K83" s="469"/>
      <c r="L83" s="435"/>
      <c r="M83" s="418"/>
      <c r="N83" s="418">
        <v>14</v>
      </c>
      <c r="O83" s="418">
        <v>15</v>
      </c>
      <c r="P83" s="419">
        <v>16</v>
      </c>
      <c r="Q83" s="463">
        <v>17</v>
      </c>
      <c r="R83" s="419">
        <v>18</v>
      </c>
      <c r="S83" s="463">
        <v>19</v>
      </c>
      <c r="T83" s="420">
        <v>20</v>
      </c>
      <c r="U83" s="421">
        <v>21</v>
      </c>
      <c r="V83" s="422">
        <v>22</v>
      </c>
    </row>
    <row r="84" spans="1:22" s="32" customFormat="1" ht="49.95" customHeight="1">
      <c r="A84" s="31" t="s">
        <v>1451</v>
      </c>
      <c r="B84" s="759">
        <v>1</v>
      </c>
      <c r="C84" s="761" t="s">
        <v>380</v>
      </c>
      <c r="D84" s="761" t="s">
        <v>381</v>
      </c>
      <c r="E84" s="763" t="s">
        <v>382</v>
      </c>
      <c r="F84" s="424" t="s">
        <v>340</v>
      </c>
      <c r="G84" s="588">
        <v>0.1</v>
      </c>
      <c r="H84" s="727" t="s">
        <v>341</v>
      </c>
      <c r="I84" s="427">
        <v>1</v>
      </c>
      <c r="J84" s="428" t="s">
        <v>139</v>
      </c>
      <c r="K84" s="729">
        <v>41123</v>
      </c>
      <c r="L84" s="729">
        <v>42809</v>
      </c>
      <c r="M84" s="586">
        <v>13911.68</v>
      </c>
      <c r="N84" s="431">
        <v>1391.1680000000001</v>
      </c>
      <c r="O84" s="432">
        <v>1391.1679999999999</v>
      </c>
      <c r="P84" s="731"/>
      <c r="Q84" s="732"/>
      <c r="R84" s="723"/>
      <c r="S84" s="724"/>
      <c r="T84" s="433" t="s">
        <v>341</v>
      </c>
      <c r="U84" s="363">
        <v>53</v>
      </c>
      <c r="V84" s="434" t="s">
        <v>341</v>
      </c>
    </row>
    <row r="85" spans="1:22" s="32" customFormat="1" ht="49.95" customHeight="1">
      <c r="A85" s="31" t="s">
        <v>1452</v>
      </c>
      <c r="B85" s="760"/>
      <c r="C85" s="762"/>
      <c r="D85" s="762"/>
      <c r="E85" s="764"/>
      <c r="F85" s="424" t="s">
        <v>340</v>
      </c>
      <c r="G85" s="588">
        <v>0.6</v>
      </c>
      <c r="H85" s="728"/>
      <c r="I85" s="427">
        <v>2</v>
      </c>
      <c r="J85" s="428" t="s">
        <v>140</v>
      </c>
      <c r="K85" s="730"/>
      <c r="L85" s="730"/>
      <c r="M85" s="586">
        <v>13911.68</v>
      </c>
      <c r="N85" s="431">
        <v>8347.0079999999998</v>
      </c>
      <c r="O85" s="432">
        <v>8347.0079999999998</v>
      </c>
      <c r="P85" s="731"/>
      <c r="Q85" s="732"/>
      <c r="R85" s="725"/>
      <c r="S85" s="726"/>
      <c r="T85" s="433" t="s">
        <v>341</v>
      </c>
      <c r="U85" s="363">
        <v>19</v>
      </c>
      <c r="V85" s="434" t="s">
        <v>341</v>
      </c>
    </row>
    <row r="86" spans="1:22" s="32" customFormat="1" ht="19.95" customHeight="1">
      <c r="A86" s="31" t="s">
        <v>1453</v>
      </c>
      <c r="B86" s="423" t="s">
        <v>1403</v>
      </c>
      <c r="C86" s="612"/>
      <c r="D86" s="612"/>
      <c r="E86" s="424"/>
      <c r="F86" s="424"/>
      <c r="G86" s="425"/>
      <c r="H86" s="426"/>
      <c r="I86" s="427"/>
      <c r="J86" s="428" t="s">
        <v>1403</v>
      </c>
      <c r="K86" s="429"/>
      <c r="L86" s="429"/>
      <c r="M86" s="430"/>
      <c r="N86" s="431" t="s">
        <v>1403</v>
      </c>
      <c r="O86" s="432" t="s">
        <v>1403</v>
      </c>
      <c r="P86" s="731"/>
      <c r="Q86" s="732"/>
      <c r="R86" s="746"/>
      <c r="S86" s="747"/>
      <c r="T86" s="433"/>
      <c r="U86" s="363"/>
      <c r="V86" s="434"/>
    </row>
    <row r="87" spans="1:22" s="32" customFormat="1" ht="19.95" customHeight="1">
      <c r="A87" s="31" t="s">
        <v>1454</v>
      </c>
      <c r="B87" s="423" t="s">
        <v>1403</v>
      </c>
      <c r="C87" s="612"/>
      <c r="D87" s="612"/>
      <c r="E87" s="424"/>
      <c r="F87" s="424"/>
      <c r="G87" s="425"/>
      <c r="H87" s="426"/>
      <c r="I87" s="427"/>
      <c r="J87" s="428" t="s">
        <v>1403</v>
      </c>
      <c r="K87" s="429"/>
      <c r="L87" s="429"/>
      <c r="M87" s="430"/>
      <c r="N87" s="431" t="s">
        <v>1403</v>
      </c>
      <c r="O87" s="432" t="s">
        <v>1403</v>
      </c>
      <c r="P87" s="731"/>
      <c r="Q87" s="732"/>
      <c r="R87" s="746"/>
      <c r="S87" s="747"/>
      <c r="T87" s="433"/>
      <c r="U87" s="363"/>
      <c r="V87" s="434"/>
    </row>
    <row r="88" spans="1:22" s="32" customFormat="1" ht="19.95" customHeight="1">
      <c r="A88" s="31" t="s">
        <v>1455</v>
      </c>
      <c r="B88" s="423" t="s">
        <v>1403</v>
      </c>
      <c r="C88" s="612"/>
      <c r="D88" s="612"/>
      <c r="E88" s="424"/>
      <c r="F88" s="424"/>
      <c r="G88" s="425"/>
      <c r="H88" s="426"/>
      <c r="I88" s="427"/>
      <c r="J88" s="428" t="s">
        <v>1403</v>
      </c>
      <c r="K88" s="429"/>
      <c r="L88" s="429"/>
      <c r="M88" s="430"/>
      <c r="N88" s="431" t="s">
        <v>1403</v>
      </c>
      <c r="O88" s="432" t="s">
        <v>1403</v>
      </c>
      <c r="P88" s="731"/>
      <c r="Q88" s="732"/>
      <c r="R88" s="746"/>
      <c r="S88" s="747"/>
      <c r="T88" s="433"/>
      <c r="U88" s="363"/>
      <c r="V88" s="434"/>
    </row>
    <row r="89" spans="1:22" s="32" customFormat="1" ht="19.95" customHeight="1">
      <c r="A89" s="31" t="s">
        <v>1456</v>
      </c>
      <c r="B89" s="423" t="s">
        <v>1403</v>
      </c>
      <c r="C89" s="612"/>
      <c r="D89" s="612"/>
      <c r="E89" s="424"/>
      <c r="F89" s="424"/>
      <c r="G89" s="425"/>
      <c r="H89" s="426"/>
      <c r="I89" s="427"/>
      <c r="J89" s="428" t="s">
        <v>1403</v>
      </c>
      <c r="K89" s="429"/>
      <c r="L89" s="429"/>
      <c r="M89" s="430"/>
      <c r="N89" s="431" t="s">
        <v>1403</v>
      </c>
      <c r="O89" s="432" t="s">
        <v>1403</v>
      </c>
      <c r="P89" s="731"/>
      <c r="Q89" s="732"/>
      <c r="R89" s="746"/>
      <c r="S89" s="747"/>
      <c r="T89" s="433"/>
      <c r="U89" s="363"/>
      <c r="V89" s="434"/>
    </row>
    <row r="90" spans="1:22" s="32" customFormat="1" ht="19.95" customHeight="1">
      <c r="A90" s="31" t="s">
        <v>1457</v>
      </c>
      <c r="B90" s="423" t="s">
        <v>1403</v>
      </c>
      <c r="C90" s="612"/>
      <c r="D90" s="612"/>
      <c r="E90" s="424"/>
      <c r="F90" s="424"/>
      <c r="G90" s="425"/>
      <c r="H90" s="426"/>
      <c r="I90" s="427"/>
      <c r="J90" s="428" t="s">
        <v>1403</v>
      </c>
      <c r="K90" s="429"/>
      <c r="L90" s="429"/>
      <c r="M90" s="430"/>
      <c r="N90" s="435" t="s">
        <v>1403</v>
      </c>
      <c r="O90" s="432" t="s">
        <v>1403</v>
      </c>
      <c r="P90" s="731"/>
      <c r="Q90" s="732"/>
      <c r="R90" s="746"/>
      <c r="S90" s="747"/>
      <c r="T90" s="433"/>
      <c r="U90" s="363"/>
      <c r="V90" s="434"/>
    </row>
    <row r="91" spans="1:22" s="32" customFormat="1" ht="19.95" customHeight="1">
      <c r="A91" s="31" t="s">
        <v>1458</v>
      </c>
      <c r="B91" s="423" t="s">
        <v>1403</v>
      </c>
      <c r="C91" s="612"/>
      <c r="D91" s="612"/>
      <c r="E91" s="424"/>
      <c r="F91" s="424"/>
      <c r="G91" s="425"/>
      <c r="H91" s="426"/>
      <c r="I91" s="427"/>
      <c r="J91" s="428" t="s">
        <v>1403</v>
      </c>
      <c r="K91" s="429"/>
      <c r="L91" s="429"/>
      <c r="M91" s="436"/>
      <c r="N91" s="435" t="s">
        <v>1403</v>
      </c>
      <c r="O91" s="432" t="s">
        <v>1403</v>
      </c>
      <c r="P91" s="731"/>
      <c r="Q91" s="732"/>
      <c r="R91" s="746"/>
      <c r="S91" s="747"/>
      <c r="T91" s="433"/>
      <c r="U91" s="363"/>
      <c r="V91" s="434"/>
    </row>
    <row r="92" spans="1:22" s="32" customFormat="1" ht="19.95" customHeight="1">
      <c r="A92" s="31" t="s">
        <v>1459</v>
      </c>
      <c r="B92" s="423" t="s">
        <v>1403</v>
      </c>
      <c r="C92" s="612"/>
      <c r="D92" s="612"/>
      <c r="E92" s="424"/>
      <c r="F92" s="424"/>
      <c r="G92" s="425"/>
      <c r="H92" s="426"/>
      <c r="I92" s="427"/>
      <c r="J92" s="428" t="s">
        <v>1403</v>
      </c>
      <c r="K92" s="429"/>
      <c r="L92" s="429"/>
      <c r="M92" s="436"/>
      <c r="N92" s="435" t="s">
        <v>1403</v>
      </c>
      <c r="O92" s="432" t="s">
        <v>1403</v>
      </c>
      <c r="P92" s="731"/>
      <c r="Q92" s="732"/>
      <c r="R92" s="746"/>
      <c r="S92" s="747"/>
      <c r="T92" s="433"/>
      <c r="U92" s="363"/>
      <c r="V92" s="434"/>
    </row>
    <row r="93" spans="1:22" s="32" customFormat="1" ht="19.95" customHeight="1" thickBot="1">
      <c r="A93" s="31" t="s">
        <v>1460</v>
      </c>
      <c r="B93" s="437" t="s">
        <v>1403</v>
      </c>
      <c r="C93" s="613"/>
      <c r="D93" s="613"/>
      <c r="E93" s="438"/>
      <c r="F93" s="438"/>
      <c r="G93" s="439"/>
      <c r="H93" s="440"/>
      <c r="I93" s="441"/>
      <c r="J93" s="442" t="s">
        <v>1403</v>
      </c>
      <c r="K93" s="443"/>
      <c r="L93" s="443"/>
      <c r="M93" s="444"/>
      <c r="N93" s="435" t="s">
        <v>1403</v>
      </c>
      <c r="O93" s="432" t="s">
        <v>1403</v>
      </c>
      <c r="P93" s="731"/>
      <c r="Q93" s="732"/>
      <c r="R93" s="746"/>
      <c r="S93" s="747"/>
      <c r="T93" s="433"/>
      <c r="U93" s="363"/>
      <c r="V93" s="434"/>
    </row>
    <row r="94" spans="1:22" s="23" customFormat="1" ht="10.199999999999999" customHeight="1">
      <c r="A94" s="31"/>
      <c r="B94" s="459"/>
      <c r="C94" s="614"/>
      <c r="D94" s="614"/>
      <c r="E94" s="445"/>
      <c r="F94" s="445"/>
      <c r="G94" s="445"/>
      <c r="H94" s="445"/>
      <c r="I94" s="445"/>
      <c r="J94" s="445"/>
      <c r="K94" s="445"/>
      <c r="L94" s="445"/>
      <c r="M94" s="445"/>
      <c r="N94" s="445"/>
      <c r="O94" s="460"/>
      <c r="P94" s="445"/>
      <c r="Q94" s="445"/>
      <c r="R94" s="460"/>
      <c r="S94" s="445"/>
      <c r="T94" s="445"/>
      <c r="U94" s="461"/>
      <c r="V94" s="464"/>
    </row>
    <row r="95" spans="1:22" s="23" customFormat="1" ht="19.95" customHeight="1" thickBot="1">
      <c r="A95" s="31" t="s">
        <v>1461</v>
      </c>
      <c r="B95" s="505"/>
      <c r="C95" s="615"/>
      <c r="D95" s="615"/>
      <c r="E95" s="506"/>
      <c r="F95" s="506"/>
      <c r="G95" s="506"/>
      <c r="H95" s="506"/>
      <c r="I95" s="506"/>
      <c r="J95" s="506"/>
      <c r="K95" s="506"/>
      <c r="L95" s="506"/>
      <c r="M95" s="506"/>
      <c r="N95" s="507" t="s">
        <v>346</v>
      </c>
      <c r="O95" s="508">
        <v>9738.1759999999995</v>
      </c>
      <c r="P95" s="506"/>
      <c r="Q95" s="506"/>
      <c r="R95" s="509"/>
      <c r="S95" s="509"/>
      <c r="T95" s="510"/>
      <c r="U95" s="506"/>
      <c r="V95" s="511"/>
    </row>
    <row r="96" spans="1:22" ht="19.95" customHeight="1">
      <c r="B96" s="446"/>
      <c r="C96" s="34"/>
      <c r="D96" s="34"/>
      <c r="E96" s="446"/>
      <c r="F96" s="446"/>
      <c r="G96" s="446"/>
      <c r="H96" s="446"/>
      <c r="I96" s="446"/>
      <c r="J96" s="446"/>
      <c r="K96" s="446"/>
      <c r="L96" s="446"/>
      <c r="M96" s="446"/>
      <c r="N96" s="446"/>
      <c r="O96" s="446"/>
      <c r="P96" s="446"/>
      <c r="Q96" s="446"/>
      <c r="R96" s="446"/>
      <c r="S96" s="446"/>
      <c r="T96" s="446"/>
      <c r="U96" s="446"/>
      <c r="V96" s="446"/>
    </row>
    <row r="97" spans="1:22" s="23" customFormat="1" ht="19.95" customHeight="1" thickBot="1">
      <c r="A97" s="22"/>
      <c r="B97" s="733" t="s">
        <v>347</v>
      </c>
      <c r="C97" s="733"/>
      <c r="D97" s="733"/>
      <c r="E97" s="733"/>
      <c r="F97" s="733"/>
      <c r="G97" s="733"/>
      <c r="H97" s="733"/>
      <c r="I97" s="733"/>
      <c r="J97" s="733"/>
      <c r="K97" s="733"/>
      <c r="L97" s="733"/>
      <c r="M97" s="733"/>
      <c r="N97" s="733"/>
      <c r="O97" s="733"/>
      <c r="P97" s="733"/>
      <c r="Q97" s="733"/>
      <c r="R97" s="733"/>
      <c r="S97" s="733"/>
      <c r="T97" s="733"/>
      <c r="U97" s="733"/>
      <c r="V97" s="733"/>
    </row>
    <row r="98" spans="1:22" s="26" customFormat="1" ht="19.95" customHeight="1">
      <c r="A98" s="83" t="s">
        <v>1462</v>
      </c>
      <c r="B98" s="743" t="s">
        <v>348</v>
      </c>
      <c r="C98" s="734" t="s">
        <v>349</v>
      </c>
      <c r="D98" s="735"/>
      <c r="E98" s="735"/>
      <c r="F98" s="735"/>
      <c r="G98" s="735"/>
      <c r="H98" s="735"/>
      <c r="I98" s="735"/>
      <c r="J98" s="735"/>
      <c r="K98" s="735"/>
      <c r="L98" s="735"/>
      <c r="M98" s="736"/>
      <c r="N98" s="518"/>
      <c r="O98" s="519"/>
      <c r="P98" s="734" t="s">
        <v>350</v>
      </c>
      <c r="Q98" s="735"/>
      <c r="R98" s="735"/>
      <c r="S98" s="736"/>
      <c r="T98" s="769" t="s">
        <v>351</v>
      </c>
      <c r="U98" s="736"/>
      <c r="V98" s="788" t="s">
        <v>1197</v>
      </c>
    </row>
    <row r="99" spans="1:22" s="26" customFormat="1" ht="25.2" customHeight="1">
      <c r="A99" s="83" t="s">
        <v>1463</v>
      </c>
      <c r="B99" s="744"/>
      <c r="C99" s="740" t="s">
        <v>352</v>
      </c>
      <c r="D99" s="741"/>
      <c r="E99" s="742"/>
      <c r="F99" s="514">
        <v>2</v>
      </c>
      <c r="G99" s="774" t="s">
        <v>353</v>
      </c>
      <c r="H99" s="748" t="s">
        <v>354</v>
      </c>
      <c r="I99" s="748"/>
      <c r="J99" s="740" t="s">
        <v>355</v>
      </c>
      <c r="K99" s="795"/>
      <c r="L99" s="515"/>
      <c r="M99" s="515"/>
      <c r="N99" s="520"/>
      <c r="O99" s="521"/>
      <c r="P99" s="737"/>
      <c r="Q99" s="738"/>
      <c r="R99" s="738"/>
      <c r="S99" s="739"/>
      <c r="T99" s="770"/>
      <c r="U99" s="771"/>
      <c r="V99" s="789"/>
    </row>
    <row r="100" spans="1:22" s="26" customFormat="1" ht="30" customHeight="1" thickBot="1">
      <c r="A100" s="83" t="s">
        <v>1464</v>
      </c>
      <c r="B100" s="744"/>
      <c r="C100" s="741" t="s">
        <v>356</v>
      </c>
      <c r="D100" s="742"/>
      <c r="E100" s="516" t="s">
        <v>357</v>
      </c>
      <c r="F100" s="512" t="s">
        <v>358</v>
      </c>
      <c r="G100" s="774"/>
      <c r="H100" s="748"/>
      <c r="I100" s="748"/>
      <c r="J100" s="500" t="s">
        <v>359</v>
      </c>
      <c r="K100" s="513" t="s">
        <v>360</v>
      </c>
      <c r="L100" s="517" t="s">
        <v>361</v>
      </c>
      <c r="M100" s="517"/>
      <c r="N100" s="522" t="s">
        <v>362</v>
      </c>
      <c r="O100" s="523"/>
      <c r="P100" s="529" t="s">
        <v>363</v>
      </c>
      <c r="Q100" s="447">
        <v>1</v>
      </c>
      <c r="R100" s="530" t="s">
        <v>364</v>
      </c>
      <c r="S100" s="447">
        <v>1</v>
      </c>
      <c r="T100" s="791"/>
      <c r="U100" s="792"/>
      <c r="V100" s="790"/>
    </row>
    <row r="101" spans="1:22" s="26" customFormat="1" ht="19.95" customHeight="1">
      <c r="A101" s="83" t="s">
        <v>1465</v>
      </c>
      <c r="B101" s="744"/>
      <c r="C101" s="623">
        <v>1</v>
      </c>
      <c r="D101" s="616" t="s">
        <v>139</v>
      </c>
      <c r="E101" s="448">
        <v>0.5</v>
      </c>
      <c r="F101" s="449">
        <v>1391.1679999999999</v>
      </c>
      <c r="G101" s="449">
        <v>3541.03</v>
      </c>
      <c r="H101" s="778" t="s">
        <v>1238</v>
      </c>
      <c r="I101" s="779"/>
      <c r="J101" s="450" t="s">
        <v>1197</v>
      </c>
      <c r="K101" s="81" t="s">
        <v>1403</v>
      </c>
      <c r="L101" s="393" t="s">
        <v>365</v>
      </c>
      <c r="M101" s="394" t="s">
        <v>1421</v>
      </c>
      <c r="N101" s="345" t="s">
        <v>341</v>
      </c>
      <c r="O101" s="807" t="s">
        <v>130</v>
      </c>
      <c r="P101" s="808"/>
      <c r="Q101" s="798">
        <v>3</v>
      </c>
      <c r="R101" s="801" t="s">
        <v>365</v>
      </c>
      <c r="S101" s="802"/>
      <c r="T101" s="769" t="s">
        <v>366</v>
      </c>
      <c r="U101" s="735"/>
      <c r="V101" s="736"/>
    </row>
    <row r="102" spans="1:22" s="26" customFormat="1" ht="19.95" customHeight="1" thickBot="1">
      <c r="A102" s="83" t="s">
        <v>1466</v>
      </c>
      <c r="B102" s="744"/>
      <c r="C102" s="623">
        <v>2</v>
      </c>
      <c r="D102" s="616" t="s">
        <v>140</v>
      </c>
      <c r="E102" s="448">
        <v>0.5</v>
      </c>
      <c r="F102" s="449">
        <v>8347.0079999999998</v>
      </c>
      <c r="G102" s="449">
        <v>3541.03</v>
      </c>
      <c r="H102" s="778" t="s">
        <v>1197</v>
      </c>
      <c r="I102" s="779"/>
      <c r="J102" s="450" t="s">
        <v>1197</v>
      </c>
      <c r="K102" s="81" t="s">
        <v>1403</v>
      </c>
      <c r="L102" s="393" t="s">
        <v>34</v>
      </c>
      <c r="M102" s="394" t="s">
        <v>1423</v>
      </c>
      <c r="N102" s="345" t="s">
        <v>341</v>
      </c>
      <c r="O102" s="807"/>
      <c r="P102" s="808"/>
      <c r="Q102" s="799"/>
      <c r="R102" s="803"/>
      <c r="S102" s="804"/>
      <c r="T102" s="791"/>
      <c r="U102" s="796"/>
      <c r="V102" s="792"/>
    </row>
    <row r="103" spans="1:22" s="26" customFormat="1" ht="19.95" customHeight="1">
      <c r="A103" s="83" t="s">
        <v>1467</v>
      </c>
      <c r="B103" s="744"/>
      <c r="C103" s="623">
        <v>3</v>
      </c>
      <c r="D103" s="616" t="s">
        <v>1403</v>
      </c>
      <c r="E103" s="448" t="s">
        <v>1403</v>
      </c>
      <c r="F103" s="449" t="s">
        <v>1403</v>
      </c>
      <c r="G103" s="449" t="s">
        <v>1403</v>
      </c>
      <c r="H103" s="778" t="s">
        <v>1403</v>
      </c>
      <c r="I103" s="779"/>
      <c r="J103" s="450" t="s">
        <v>1403</v>
      </c>
      <c r="K103" s="81" t="s">
        <v>1403</v>
      </c>
      <c r="L103" s="393"/>
      <c r="M103" s="394" t="s">
        <v>1403</v>
      </c>
      <c r="N103" s="345"/>
      <c r="O103" s="809"/>
      <c r="P103" s="810"/>
      <c r="Q103" s="800"/>
      <c r="R103" s="805"/>
      <c r="S103" s="806"/>
      <c r="T103" s="451"/>
      <c r="U103" s="451"/>
      <c r="V103" s="452"/>
    </row>
    <row r="104" spans="1:22" s="26" customFormat="1" ht="19.95" customHeight="1">
      <c r="A104" s="83" t="s">
        <v>1468</v>
      </c>
      <c r="B104" s="744"/>
      <c r="C104" s="623">
        <v>4</v>
      </c>
      <c r="D104" s="616" t="s">
        <v>1403</v>
      </c>
      <c r="E104" s="448" t="s">
        <v>1403</v>
      </c>
      <c r="F104" s="449" t="s">
        <v>1403</v>
      </c>
      <c r="G104" s="449" t="s">
        <v>1403</v>
      </c>
      <c r="H104" s="778" t="s">
        <v>1403</v>
      </c>
      <c r="I104" s="779"/>
      <c r="J104" s="450" t="s">
        <v>1403</v>
      </c>
      <c r="K104" s="81" t="s">
        <v>1403</v>
      </c>
      <c r="L104" s="393"/>
      <c r="M104" s="394" t="s">
        <v>1403</v>
      </c>
      <c r="N104" s="345"/>
      <c r="O104" s="775" t="s">
        <v>368</v>
      </c>
      <c r="P104" s="740" t="s">
        <v>369</v>
      </c>
      <c r="Q104" s="741"/>
      <c r="R104" s="741"/>
      <c r="S104" s="742"/>
      <c r="T104" s="453"/>
      <c r="U104" s="453"/>
      <c r="V104" s="454"/>
    </row>
    <row r="105" spans="1:22" s="26" customFormat="1" ht="19.95" customHeight="1">
      <c r="A105" s="83" t="s">
        <v>1469</v>
      </c>
      <c r="B105" s="744"/>
      <c r="C105" s="623">
        <v>5</v>
      </c>
      <c r="D105" s="616" t="s">
        <v>1403</v>
      </c>
      <c r="E105" s="448" t="s">
        <v>1403</v>
      </c>
      <c r="F105" s="449" t="s">
        <v>1403</v>
      </c>
      <c r="G105" s="449" t="s">
        <v>1403</v>
      </c>
      <c r="H105" s="778" t="s">
        <v>1403</v>
      </c>
      <c r="I105" s="779"/>
      <c r="J105" s="450" t="s">
        <v>1403</v>
      </c>
      <c r="K105" s="81" t="s">
        <v>1403</v>
      </c>
      <c r="L105" s="393"/>
      <c r="M105" s="394" t="s">
        <v>1403</v>
      </c>
      <c r="N105" s="345"/>
      <c r="O105" s="776"/>
      <c r="P105" s="500" t="s">
        <v>370</v>
      </c>
      <c r="Q105" s="500" t="s">
        <v>371</v>
      </c>
      <c r="R105" s="748" t="s">
        <v>372</v>
      </c>
      <c r="S105" s="748"/>
      <c r="T105" s="453"/>
      <c r="U105" s="453"/>
      <c r="V105" s="454"/>
    </row>
    <row r="106" spans="1:22" s="26" customFormat="1" ht="19.95" customHeight="1" thickBot="1">
      <c r="A106" s="83" t="s">
        <v>1470</v>
      </c>
      <c r="B106" s="744"/>
      <c r="C106" s="624">
        <v>6</v>
      </c>
      <c r="D106" s="617" t="s">
        <v>1403</v>
      </c>
      <c r="E106" s="455" t="s">
        <v>1403</v>
      </c>
      <c r="F106" s="449" t="s">
        <v>1403</v>
      </c>
      <c r="G106" s="449" t="s">
        <v>1403</v>
      </c>
      <c r="H106" s="778" t="s">
        <v>1403</v>
      </c>
      <c r="I106" s="779"/>
      <c r="J106" s="450" t="s">
        <v>1403</v>
      </c>
      <c r="K106" s="81" t="s">
        <v>1403</v>
      </c>
      <c r="L106" s="393"/>
      <c r="M106" s="394" t="s">
        <v>1403</v>
      </c>
      <c r="N106" s="391"/>
      <c r="O106" s="293" t="s">
        <v>1197</v>
      </c>
      <c r="P106" s="223">
        <v>1</v>
      </c>
      <c r="Q106" s="456">
        <v>7082.0518531999996</v>
      </c>
      <c r="R106" s="777">
        <v>9738.1759999999995</v>
      </c>
      <c r="S106" s="777"/>
      <c r="T106" s="453"/>
      <c r="U106" s="453"/>
      <c r="V106" s="454"/>
    </row>
    <row r="107" spans="1:22" s="26" customFormat="1" ht="25.2" customHeight="1" thickBot="1">
      <c r="A107" s="83" t="s">
        <v>1471</v>
      </c>
      <c r="B107" s="745"/>
      <c r="C107" s="749" t="s">
        <v>373</v>
      </c>
      <c r="D107" s="750"/>
      <c r="E107" s="467"/>
      <c r="F107" s="751" t="s">
        <v>1403</v>
      </c>
      <c r="G107" s="752"/>
      <c r="H107" s="793" t="s">
        <v>1197</v>
      </c>
      <c r="I107" s="794"/>
      <c r="J107" s="369" t="s">
        <v>1197</v>
      </c>
      <c r="K107" s="293" t="s">
        <v>1197</v>
      </c>
      <c r="L107" s="293" t="s">
        <v>1197</v>
      </c>
      <c r="M107" s="528"/>
      <c r="N107" s="524"/>
      <c r="O107" s="797" t="s">
        <v>1403</v>
      </c>
      <c r="P107" s="797"/>
      <c r="Q107" s="797"/>
      <c r="R107" s="797"/>
      <c r="S107" s="797"/>
      <c r="T107" s="525"/>
      <c r="U107" s="526"/>
      <c r="V107" s="527"/>
    </row>
    <row r="108" spans="1:22" ht="19.95" customHeight="1"/>
    <row r="109" spans="1:22" ht="19.95" customHeight="1"/>
    <row r="110" spans="1:22" s="30" customFormat="1" ht="19.95" customHeight="1" thickBot="1">
      <c r="A110" s="27">
        <v>4</v>
      </c>
      <c r="B110" s="753" t="s">
        <v>312</v>
      </c>
      <c r="C110" s="753"/>
      <c r="D110" s="753"/>
      <c r="E110" s="28">
        <v>4</v>
      </c>
      <c r="F110" s="582" t="s">
        <v>48</v>
      </c>
      <c r="G110" s="416"/>
      <c r="H110" s="416"/>
      <c r="I110" s="414"/>
      <c r="J110" s="414"/>
      <c r="K110" s="414"/>
      <c r="L110" s="414"/>
      <c r="M110" s="29"/>
      <c r="N110" s="29"/>
      <c r="O110" s="416"/>
      <c r="P110" s="416"/>
      <c r="Q110" s="416"/>
      <c r="R110" s="416"/>
      <c r="S110" s="416"/>
      <c r="T110" s="416"/>
      <c r="U110" s="416"/>
      <c r="V110" s="416"/>
    </row>
    <row r="111" spans="1:22" s="23" customFormat="1" ht="25.2" customHeight="1">
      <c r="A111" s="22"/>
      <c r="B111" s="755" t="s">
        <v>313</v>
      </c>
      <c r="C111" s="621" t="s">
        <v>314</v>
      </c>
      <c r="D111" s="609" t="s">
        <v>315</v>
      </c>
      <c r="E111" s="498"/>
      <c r="F111" s="498" t="s">
        <v>316</v>
      </c>
      <c r="G111" s="499"/>
      <c r="H111" s="497" t="s">
        <v>317</v>
      </c>
      <c r="I111" s="772" t="s">
        <v>318</v>
      </c>
      <c r="J111" s="754" t="s">
        <v>319</v>
      </c>
      <c r="K111" s="754" t="s">
        <v>320</v>
      </c>
      <c r="L111" s="754" t="s">
        <v>321</v>
      </c>
      <c r="M111" s="754" t="s">
        <v>322</v>
      </c>
      <c r="N111" s="765" t="s">
        <v>323</v>
      </c>
      <c r="O111" s="766"/>
      <c r="P111" s="767" t="s">
        <v>324</v>
      </c>
      <c r="Q111" s="768"/>
      <c r="R111" s="769" t="s">
        <v>325</v>
      </c>
      <c r="S111" s="736"/>
      <c r="T111" s="783" t="s">
        <v>326</v>
      </c>
      <c r="U111" s="784"/>
      <c r="V111" s="785"/>
    </row>
    <row r="112" spans="1:22" s="23" customFormat="1" ht="90" customHeight="1">
      <c r="A112" s="22"/>
      <c r="B112" s="756"/>
      <c r="C112" s="622" t="s">
        <v>327</v>
      </c>
      <c r="D112" s="610" t="s">
        <v>42</v>
      </c>
      <c r="E112" s="501" t="s">
        <v>328</v>
      </c>
      <c r="F112" s="501" t="s">
        <v>329</v>
      </c>
      <c r="G112" s="571" t="s">
        <v>330</v>
      </c>
      <c r="H112" s="570" t="s">
        <v>331</v>
      </c>
      <c r="I112" s="773"/>
      <c r="J112" s="748"/>
      <c r="K112" s="748"/>
      <c r="L112" s="748"/>
      <c r="M112" s="748"/>
      <c r="N112" s="500" t="s">
        <v>332</v>
      </c>
      <c r="O112" s="501" t="s">
        <v>333</v>
      </c>
      <c r="P112" s="781"/>
      <c r="Q112" s="782"/>
      <c r="R112" s="770"/>
      <c r="S112" s="771"/>
      <c r="T112" s="502" t="s">
        <v>334</v>
      </c>
      <c r="U112" s="503" t="s">
        <v>335</v>
      </c>
      <c r="V112" s="504" t="s">
        <v>336</v>
      </c>
    </row>
    <row r="113" spans="1:22" s="23" customFormat="1" ht="25.2" customHeight="1">
      <c r="A113" s="22"/>
      <c r="B113" s="417"/>
      <c r="C113" s="611">
        <v>3</v>
      </c>
      <c r="D113" s="611">
        <v>4</v>
      </c>
      <c r="E113" s="418">
        <v>5</v>
      </c>
      <c r="F113" s="418">
        <v>6</v>
      </c>
      <c r="G113" s="418">
        <v>7</v>
      </c>
      <c r="H113" s="418">
        <v>8</v>
      </c>
      <c r="I113" s="418">
        <v>9</v>
      </c>
      <c r="J113" s="469"/>
      <c r="K113" s="469"/>
      <c r="L113" s="435"/>
      <c r="M113" s="418"/>
      <c r="N113" s="418">
        <v>14</v>
      </c>
      <c r="O113" s="418">
        <v>15</v>
      </c>
      <c r="P113" s="419">
        <v>16</v>
      </c>
      <c r="Q113" s="463">
        <v>17</v>
      </c>
      <c r="R113" s="419">
        <v>18</v>
      </c>
      <c r="S113" s="463">
        <v>19</v>
      </c>
      <c r="T113" s="420">
        <v>20</v>
      </c>
      <c r="U113" s="421">
        <v>21</v>
      </c>
      <c r="V113" s="422">
        <v>22</v>
      </c>
    </row>
    <row r="114" spans="1:22" s="32" customFormat="1" ht="49.95" customHeight="1">
      <c r="A114" s="31" t="s">
        <v>1472</v>
      </c>
      <c r="B114" s="423">
        <v>1</v>
      </c>
      <c r="C114" s="612" t="s">
        <v>383</v>
      </c>
      <c r="D114" s="612" t="s">
        <v>384</v>
      </c>
      <c r="E114" s="424" t="s">
        <v>385</v>
      </c>
      <c r="F114" s="424" t="s">
        <v>376</v>
      </c>
      <c r="G114" s="588">
        <v>1</v>
      </c>
      <c r="H114" s="426" t="s">
        <v>341</v>
      </c>
      <c r="I114" s="427">
        <v>1</v>
      </c>
      <c r="J114" s="428" t="s">
        <v>141</v>
      </c>
      <c r="K114" s="429">
        <v>38096</v>
      </c>
      <c r="L114" s="429">
        <v>39325</v>
      </c>
      <c r="M114" s="586">
        <v>14798.9</v>
      </c>
      <c r="N114" s="431">
        <v>14798.9</v>
      </c>
      <c r="O114" s="432">
        <v>14798.9</v>
      </c>
      <c r="P114" s="731"/>
      <c r="Q114" s="732"/>
      <c r="R114" s="746"/>
      <c r="S114" s="747"/>
      <c r="T114" s="433" t="s">
        <v>341</v>
      </c>
      <c r="U114" s="363">
        <v>25</v>
      </c>
      <c r="V114" s="434" t="s">
        <v>341</v>
      </c>
    </row>
    <row r="115" spans="1:22" s="32" customFormat="1" ht="49.95" customHeight="1">
      <c r="A115" s="31" t="s">
        <v>1473</v>
      </c>
      <c r="B115" s="423">
        <v>2</v>
      </c>
      <c r="C115" s="612" t="s">
        <v>383</v>
      </c>
      <c r="D115" s="612" t="s">
        <v>386</v>
      </c>
      <c r="E115" s="424" t="s">
        <v>387</v>
      </c>
      <c r="F115" s="424" t="s">
        <v>376</v>
      </c>
      <c r="G115" s="588">
        <v>1</v>
      </c>
      <c r="H115" s="426" t="s">
        <v>341</v>
      </c>
      <c r="I115" s="427">
        <v>1</v>
      </c>
      <c r="J115" s="428" t="s">
        <v>141</v>
      </c>
      <c r="K115" s="429">
        <v>38679</v>
      </c>
      <c r="L115" s="429">
        <v>39895</v>
      </c>
      <c r="M115" s="586">
        <v>7468.81</v>
      </c>
      <c r="N115" s="431">
        <v>7468.81</v>
      </c>
      <c r="O115" s="432">
        <v>7468.81</v>
      </c>
      <c r="P115" s="731"/>
      <c r="Q115" s="732"/>
      <c r="R115" s="746"/>
      <c r="S115" s="747"/>
      <c r="T115" s="433" t="s">
        <v>341</v>
      </c>
      <c r="U115" s="363">
        <v>47</v>
      </c>
      <c r="V115" s="434" t="s">
        <v>341</v>
      </c>
    </row>
    <row r="116" spans="1:22" s="32" customFormat="1" ht="49.95" customHeight="1">
      <c r="A116" s="31" t="s">
        <v>1474</v>
      </c>
      <c r="B116" s="423">
        <v>3</v>
      </c>
      <c r="C116" s="612" t="s">
        <v>388</v>
      </c>
      <c r="D116" s="612" t="s">
        <v>389</v>
      </c>
      <c r="E116" s="424" t="s">
        <v>390</v>
      </c>
      <c r="F116" s="424" t="s">
        <v>376</v>
      </c>
      <c r="G116" s="588">
        <v>1</v>
      </c>
      <c r="H116" s="426" t="s">
        <v>341</v>
      </c>
      <c r="I116" s="427">
        <v>1</v>
      </c>
      <c r="J116" s="428" t="s">
        <v>141</v>
      </c>
      <c r="K116" s="429">
        <v>39954</v>
      </c>
      <c r="L116" s="429">
        <v>43024</v>
      </c>
      <c r="M116" s="586">
        <v>7070.52</v>
      </c>
      <c r="N116" s="431">
        <v>7070.52</v>
      </c>
      <c r="O116" s="432">
        <v>7070.52</v>
      </c>
      <c r="P116" s="731"/>
      <c r="Q116" s="732"/>
      <c r="R116" s="746"/>
      <c r="S116" s="747"/>
      <c r="T116" s="433" t="s">
        <v>341</v>
      </c>
      <c r="U116" s="363">
        <v>162</v>
      </c>
      <c r="V116" s="434" t="s">
        <v>341</v>
      </c>
    </row>
    <row r="117" spans="1:22" s="32" customFormat="1" ht="49.95" customHeight="1">
      <c r="A117" s="31" t="s">
        <v>1475</v>
      </c>
      <c r="B117" s="423">
        <v>4</v>
      </c>
      <c r="C117" s="625" t="s">
        <v>391</v>
      </c>
      <c r="D117" s="612" t="s">
        <v>392</v>
      </c>
      <c r="E117" s="424" t="s">
        <v>393</v>
      </c>
      <c r="F117" s="424" t="s">
        <v>376</v>
      </c>
      <c r="G117" s="588">
        <v>1</v>
      </c>
      <c r="H117" s="426" t="s">
        <v>341</v>
      </c>
      <c r="I117" s="427">
        <v>2</v>
      </c>
      <c r="J117" s="428" t="s">
        <v>142</v>
      </c>
      <c r="K117" s="429">
        <v>31201</v>
      </c>
      <c r="L117" s="429">
        <v>33054</v>
      </c>
      <c r="M117" s="586">
        <v>4917.83</v>
      </c>
      <c r="N117" s="431">
        <v>4917.83</v>
      </c>
      <c r="O117" s="432">
        <v>4917.83</v>
      </c>
      <c r="P117" s="731"/>
      <c r="Q117" s="732"/>
      <c r="R117" s="746"/>
      <c r="S117" s="747"/>
      <c r="T117" s="433" t="s">
        <v>341</v>
      </c>
      <c r="U117" s="363">
        <v>38</v>
      </c>
      <c r="V117" s="434" t="s">
        <v>341</v>
      </c>
    </row>
    <row r="118" spans="1:22" s="32" customFormat="1" ht="49.95" customHeight="1">
      <c r="A118" s="31" t="s">
        <v>1476</v>
      </c>
      <c r="B118" s="423">
        <v>5</v>
      </c>
      <c r="C118" s="625" t="s">
        <v>391</v>
      </c>
      <c r="D118" s="612" t="s">
        <v>394</v>
      </c>
      <c r="E118" s="424" t="s">
        <v>395</v>
      </c>
      <c r="F118" s="424" t="s">
        <v>376</v>
      </c>
      <c r="G118" s="588">
        <v>1</v>
      </c>
      <c r="H118" s="426" t="s">
        <v>341</v>
      </c>
      <c r="I118" s="427">
        <v>2</v>
      </c>
      <c r="J118" s="428" t="s">
        <v>142</v>
      </c>
      <c r="K118" s="429">
        <v>29752</v>
      </c>
      <c r="L118" s="429">
        <v>33358</v>
      </c>
      <c r="M118" s="586">
        <v>5712.74</v>
      </c>
      <c r="N118" s="431">
        <v>5712.74</v>
      </c>
      <c r="O118" s="432">
        <v>5712.74</v>
      </c>
      <c r="P118" s="731"/>
      <c r="Q118" s="732"/>
      <c r="R118" s="746"/>
      <c r="S118" s="747"/>
      <c r="T118" s="433" t="s">
        <v>341</v>
      </c>
      <c r="U118" s="363">
        <v>39</v>
      </c>
      <c r="V118" s="434" t="s">
        <v>341</v>
      </c>
    </row>
    <row r="119" spans="1:22" s="32" customFormat="1" ht="19.95" customHeight="1">
      <c r="A119" s="31" t="s">
        <v>1477</v>
      </c>
      <c r="B119" s="423" t="s">
        <v>1403</v>
      </c>
      <c r="C119" s="612"/>
      <c r="D119" s="612"/>
      <c r="E119" s="424"/>
      <c r="F119" s="424"/>
      <c r="G119" s="425"/>
      <c r="H119" s="426"/>
      <c r="I119" s="427"/>
      <c r="J119" s="428" t="s">
        <v>1403</v>
      </c>
      <c r="K119" s="429"/>
      <c r="L119" s="429"/>
      <c r="M119" s="430"/>
      <c r="N119" s="431" t="s">
        <v>1403</v>
      </c>
      <c r="O119" s="432" t="s">
        <v>1403</v>
      </c>
      <c r="P119" s="731"/>
      <c r="Q119" s="732"/>
      <c r="R119" s="746"/>
      <c r="S119" s="747"/>
      <c r="T119" s="433"/>
      <c r="U119" s="363"/>
      <c r="V119" s="434"/>
    </row>
    <row r="120" spans="1:22" s="32" customFormat="1" ht="19.95" customHeight="1">
      <c r="A120" s="31" t="s">
        <v>1478</v>
      </c>
      <c r="B120" s="423" t="s">
        <v>1403</v>
      </c>
      <c r="C120" s="612"/>
      <c r="D120" s="612"/>
      <c r="E120" s="424"/>
      <c r="F120" s="424"/>
      <c r="G120" s="425"/>
      <c r="H120" s="426"/>
      <c r="I120" s="427"/>
      <c r="J120" s="428" t="s">
        <v>1403</v>
      </c>
      <c r="K120" s="429"/>
      <c r="L120" s="429"/>
      <c r="M120" s="430"/>
      <c r="N120" s="435" t="s">
        <v>1403</v>
      </c>
      <c r="O120" s="432" t="s">
        <v>1403</v>
      </c>
      <c r="P120" s="731"/>
      <c r="Q120" s="732"/>
      <c r="R120" s="746"/>
      <c r="S120" s="747"/>
      <c r="T120" s="433"/>
      <c r="U120" s="363"/>
      <c r="V120" s="434"/>
    </row>
    <row r="121" spans="1:22" s="32" customFormat="1" ht="19.95" customHeight="1">
      <c r="A121" s="31" t="s">
        <v>1479</v>
      </c>
      <c r="B121" s="423" t="s">
        <v>1403</v>
      </c>
      <c r="C121" s="612"/>
      <c r="D121" s="612"/>
      <c r="E121" s="424"/>
      <c r="F121" s="424"/>
      <c r="G121" s="425"/>
      <c r="H121" s="426"/>
      <c r="I121" s="427"/>
      <c r="J121" s="428" t="s">
        <v>1403</v>
      </c>
      <c r="K121" s="429"/>
      <c r="L121" s="429"/>
      <c r="M121" s="436"/>
      <c r="N121" s="435" t="s">
        <v>1403</v>
      </c>
      <c r="O121" s="432" t="s">
        <v>1403</v>
      </c>
      <c r="P121" s="731"/>
      <c r="Q121" s="732"/>
      <c r="R121" s="746"/>
      <c r="S121" s="747"/>
      <c r="T121" s="433"/>
      <c r="U121" s="363"/>
      <c r="V121" s="434"/>
    </row>
    <row r="122" spans="1:22" s="32" customFormat="1" ht="19.95" customHeight="1">
      <c r="A122" s="31" t="s">
        <v>1480</v>
      </c>
      <c r="B122" s="423" t="s">
        <v>1403</v>
      </c>
      <c r="C122" s="612"/>
      <c r="D122" s="612"/>
      <c r="E122" s="424"/>
      <c r="F122" s="424"/>
      <c r="G122" s="425"/>
      <c r="H122" s="426"/>
      <c r="I122" s="427"/>
      <c r="J122" s="428" t="s">
        <v>1403</v>
      </c>
      <c r="K122" s="429"/>
      <c r="L122" s="429"/>
      <c r="M122" s="436"/>
      <c r="N122" s="435" t="s">
        <v>1403</v>
      </c>
      <c r="O122" s="432" t="s">
        <v>1403</v>
      </c>
      <c r="P122" s="731"/>
      <c r="Q122" s="732"/>
      <c r="R122" s="746"/>
      <c r="S122" s="747"/>
      <c r="T122" s="433"/>
      <c r="U122" s="363"/>
      <c r="V122" s="434"/>
    </row>
    <row r="123" spans="1:22" s="32" customFormat="1" ht="19.95" customHeight="1" thickBot="1">
      <c r="A123" s="31" t="s">
        <v>1481</v>
      </c>
      <c r="B123" s="437" t="s">
        <v>1403</v>
      </c>
      <c r="C123" s="613"/>
      <c r="D123" s="613"/>
      <c r="E123" s="438"/>
      <c r="F123" s="438"/>
      <c r="G123" s="439"/>
      <c r="H123" s="440"/>
      <c r="I123" s="441"/>
      <c r="J123" s="442" t="s">
        <v>1403</v>
      </c>
      <c r="K123" s="443"/>
      <c r="L123" s="443"/>
      <c r="M123" s="444"/>
      <c r="N123" s="435" t="s">
        <v>1403</v>
      </c>
      <c r="O123" s="432" t="s">
        <v>1403</v>
      </c>
      <c r="P123" s="731"/>
      <c r="Q123" s="732"/>
      <c r="R123" s="746"/>
      <c r="S123" s="747"/>
      <c r="T123" s="433"/>
      <c r="U123" s="363"/>
      <c r="V123" s="434"/>
    </row>
    <row r="124" spans="1:22" s="23" customFormat="1" ht="10.199999999999999" customHeight="1">
      <c r="A124" s="31"/>
      <c r="B124" s="459"/>
      <c r="C124" s="614"/>
      <c r="D124" s="614"/>
      <c r="E124" s="445"/>
      <c r="F124" s="445"/>
      <c r="G124" s="445"/>
      <c r="H124" s="445"/>
      <c r="I124" s="445"/>
      <c r="J124" s="445"/>
      <c r="K124" s="445"/>
      <c r="L124" s="445"/>
      <c r="M124" s="445"/>
      <c r="N124" s="445"/>
      <c r="O124" s="460"/>
      <c r="P124" s="445"/>
      <c r="Q124" s="445"/>
      <c r="R124" s="460"/>
      <c r="S124" s="445"/>
      <c r="T124" s="445"/>
      <c r="U124" s="461"/>
      <c r="V124" s="464"/>
    </row>
    <row r="125" spans="1:22" s="23" customFormat="1" ht="19.95" customHeight="1" thickBot="1">
      <c r="A125" s="31" t="s">
        <v>1482</v>
      </c>
      <c r="B125" s="505"/>
      <c r="C125" s="615"/>
      <c r="D125" s="615"/>
      <c r="E125" s="506"/>
      <c r="F125" s="506"/>
      <c r="G125" s="506"/>
      <c r="H125" s="506"/>
      <c r="I125" s="506"/>
      <c r="J125" s="506"/>
      <c r="K125" s="506"/>
      <c r="L125" s="506"/>
      <c r="M125" s="506"/>
      <c r="N125" s="507" t="s">
        <v>346</v>
      </c>
      <c r="O125" s="508">
        <v>7993.7599999999993</v>
      </c>
      <c r="P125" s="506"/>
      <c r="Q125" s="506"/>
      <c r="R125" s="509"/>
      <c r="S125" s="509"/>
      <c r="T125" s="510"/>
      <c r="U125" s="506"/>
      <c r="V125" s="511"/>
    </row>
    <row r="126" spans="1:22" ht="19.95" customHeight="1">
      <c r="B126" s="446"/>
      <c r="C126" s="34"/>
      <c r="D126" s="34"/>
      <c r="E126" s="446"/>
      <c r="F126" s="446"/>
      <c r="G126" s="446"/>
      <c r="H126" s="446"/>
      <c r="I126" s="446"/>
      <c r="J126" s="446"/>
      <c r="K126" s="446"/>
      <c r="L126" s="446"/>
      <c r="M126" s="446"/>
      <c r="N126" s="446"/>
      <c r="O126" s="446"/>
      <c r="P126" s="446"/>
      <c r="Q126" s="446"/>
      <c r="R126" s="446"/>
      <c r="S126" s="446"/>
      <c r="T126" s="446"/>
      <c r="U126" s="446"/>
      <c r="V126" s="446"/>
    </row>
    <row r="127" spans="1:22" s="23" customFormat="1" ht="19.95" customHeight="1" thickBot="1">
      <c r="A127" s="22"/>
      <c r="B127" s="733" t="s">
        <v>347</v>
      </c>
      <c r="C127" s="733"/>
      <c r="D127" s="733"/>
      <c r="E127" s="733"/>
      <c r="F127" s="733"/>
      <c r="G127" s="733"/>
      <c r="H127" s="733"/>
      <c r="I127" s="733"/>
      <c r="J127" s="733"/>
      <c r="K127" s="733"/>
      <c r="L127" s="733"/>
      <c r="M127" s="733"/>
      <c r="N127" s="733"/>
      <c r="O127" s="733"/>
      <c r="P127" s="733"/>
      <c r="Q127" s="733"/>
      <c r="R127" s="733"/>
      <c r="S127" s="733"/>
      <c r="T127" s="733"/>
      <c r="U127" s="733"/>
      <c r="V127" s="733"/>
    </row>
    <row r="128" spans="1:22" s="26" customFormat="1" ht="19.95" customHeight="1">
      <c r="A128" s="83" t="s">
        <v>1483</v>
      </c>
      <c r="B128" s="743" t="s">
        <v>348</v>
      </c>
      <c r="C128" s="734" t="s">
        <v>349</v>
      </c>
      <c r="D128" s="735"/>
      <c r="E128" s="735"/>
      <c r="F128" s="735"/>
      <c r="G128" s="735"/>
      <c r="H128" s="735"/>
      <c r="I128" s="735"/>
      <c r="J128" s="735"/>
      <c r="K128" s="735"/>
      <c r="L128" s="735"/>
      <c r="M128" s="736"/>
      <c r="N128" s="518"/>
      <c r="O128" s="519"/>
      <c r="P128" s="734" t="s">
        <v>350</v>
      </c>
      <c r="Q128" s="735"/>
      <c r="R128" s="735"/>
      <c r="S128" s="736"/>
      <c r="T128" s="769" t="s">
        <v>351</v>
      </c>
      <c r="U128" s="736"/>
      <c r="V128" s="788" t="s">
        <v>1197</v>
      </c>
    </row>
    <row r="129" spans="1:22" s="26" customFormat="1" ht="25.2" customHeight="1">
      <c r="A129" s="83" t="s">
        <v>1484</v>
      </c>
      <c r="B129" s="744"/>
      <c r="C129" s="740" t="s">
        <v>352</v>
      </c>
      <c r="D129" s="741"/>
      <c r="E129" s="742"/>
      <c r="F129" s="514">
        <v>2</v>
      </c>
      <c r="G129" s="774" t="s">
        <v>353</v>
      </c>
      <c r="H129" s="748" t="s">
        <v>354</v>
      </c>
      <c r="I129" s="748"/>
      <c r="J129" s="740" t="s">
        <v>355</v>
      </c>
      <c r="K129" s="795"/>
      <c r="L129" s="515"/>
      <c r="M129" s="515"/>
      <c r="N129" s="520"/>
      <c r="O129" s="521"/>
      <c r="P129" s="737"/>
      <c r="Q129" s="738"/>
      <c r="R129" s="738"/>
      <c r="S129" s="739"/>
      <c r="T129" s="770"/>
      <c r="U129" s="771"/>
      <c r="V129" s="789"/>
    </row>
    <row r="130" spans="1:22" s="26" customFormat="1" ht="30" customHeight="1" thickBot="1">
      <c r="A130" s="83" t="s">
        <v>1485</v>
      </c>
      <c r="B130" s="744"/>
      <c r="C130" s="741" t="s">
        <v>356</v>
      </c>
      <c r="D130" s="742"/>
      <c r="E130" s="516" t="s">
        <v>357</v>
      </c>
      <c r="F130" s="512" t="s">
        <v>358</v>
      </c>
      <c r="G130" s="774"/>
      <c r="H130" s="748"/>
      <c r="I130" s="748"/>
      <c r="J130" s="500" t="s">
        <v>359</v>
      </c>
      <c r="K130" s="513" t="s">
        <v>360</v>
      </c>
      <c r="L130" s="517" t="s">
        <v>361</v>
      </c>
      <c r="M130" s="517"/>
      <c r="N130" s="522" t="s">
        <v>362</v>
      </c>
      <c r="O130" s="523"/>
      <c r="P130" s="529" t="s">
        <v>363</v>
      </c>
      <c r="Q130" s="447">
        <v>5</v>
      </c>
      <c r="R130" s="530" t="s">
        <v>364</v>
      </c>
      <c r="S130" s="447">
        <v>5</v>
      </c>
      <c r="T130" s="791"/>
      <c r="U130" s="792"/>
      <c r="V130" s="790"/>
    </row>
    <row r="131" spans="1:22" s="26" customFormat="1" ht="19.95" customHeight="1">
      <c r="A131" s="83" t="s">
        <v>1486</v>
      </c>
      <c r="B131" s="744"/>
      <c r="C131" s="623">
        <v>1</v>
      </c>
      <c r="D131" s="616" t="s">
        <v>141</v>
      </c>
      <c r="E131" s="448">
        <v>0.5</v>
      </c>
      <c r="F131" s="449">
        <v>29338.23</v>
      </c>
      <c r="G131" s="449">
        <v>3541.03</v>
      </c>
      <c r="H131" s="778" t="s">
        <v>1197</v>
      </c>
      <c r="I131" s="779"/>
      <c r="J131" s="450" t="s">
        <v>1197</v>
      </c>
      <c r="K131" s="81" t="s">
        <v>1403</v>
      </c>
      <c r="L131" s="393" t="s">
        <v>365</v>
      </c>
      <c r="M131" s="394" t="s">
        <v>1421</v>
      </c>
      <c r="N131" s="345" t="s">
        <v>341</v>
      </c>
      <c r="O131" s="807" t="s">
        <v>130</v>
      </c>
      <c r="P131" s="808"/>
      <c r="Q131" s="798">
        <v>4</v>
      </c>
      <c r="R131" s="801" t="s">
        <v>365</v>
      </c>
      <c r="S131" s="802"/>
      <c r="T131" s="769" t="s">
        <v>366</v>
      </c>
      <c r="U131" s="735"/>
      <c r="V131" s="736"/>
    </row>
    <row r="132" spans="1:22" s="26" customFormat="1" ht="19.95" customHeight="1" thickBot="1">
      <c r="A132" s="83" t="s">
        <v>1487</v>
      </c>
      <c r="B132" s="744"/>
      <c r="C132" s="623">
        <v>2</v>
      </c>
      <c r="D132" s="616" t="s">
        <v>142</v>
      </c>
      <c r="E132" s="448">
        <v>0.5</v>
      </c>
      <c r="F132" s="449">
        <v>10630.57</v>
      </c>
      <c r="G132" s="449">
        <v>3541.03</v>
      </c>
      <c r="H132" s="778" t="s">
        <v>1197</v>
      </c>
      <c r="I132" s="779"/>
      <c r="J132" s="450" t="s">
        <v>1197</v>
      </c>
      <c r="K132" s="81" t="s">
        <v>1403</v>
      </c>
      <c r="L132" s="393" t="s">
        <v>365</v>
      </c>
      <c r="M132" s="394" t="s">
        <v>1421</v>
      </c>
      <c r="N132" s="345" t="s">
        <v>341</v>
      </c>
      <c r="O132" s="807"/>
      <c r="P132" s="808"/>
      <c r="Q132" s="799"/>
      <c r="R132" s="803"/>
      <c r="S132" s="804"/>
      <c r="T132" s="791"/>
      <c r="U132" s="796"/>
      <c r="V132" s="792"/>
    </row>
    <row r="133" spans="1:22" s="26" customFormat="1" ht="19.95" customHeight="1">
      <c r="A133" s="83" t="s">
        <v>1488</v>
      </c>
      <c r="B133" s="744"/>
      <c r="C133" s="623">
        <v>3</v>
      </c>
      <c r="D133" s="616" t="s">
        <v>1403</v>
      </c>
      <c r="E133" s="448" t="s">
        <v>1403</v>
      </c>
      <c r="F133" s="449" t="s">
        <v>1403</v>
      </c>
      <c r="G133" s="449" t="s">
        <v>1403</v>
      </c>
      <c r="H133" s="778" t="s">
        <v>1403</v>
      </c>
      <c r="I133" s="779"/>
      <c r="J133" s="450" t="s">
        <v>1403</v>
      </c>
      <c r="K133" s="81" t="s">
        <v>1403</v>
      </c>
      <c r="L133" s="393"/>
      <c r="M133" s="394" t="s">
        <v>1403</v>
      </c>
      <c r="N133" s="345"/>
      <c r="O133" s="809"/>
      <c r="P133" s="810"/>
      <c r="Q133" s="800"/>
      <c r="R133" s="805"/>
      <c r="S133" s="806"/>
      <c r="T133" s="451"/>
      <c r="U133" s="451"/>
      <c r="V133" s="452"/>
    </row>
    <row r="134" spans="1:22" s="26" customFormat="1" ht="19.95" customHeight="1">
      <c r="A134" s="83" t="s">
        <v>1489</v>
      </c>
      <c r="B134" s="744"/>
      <c r="C134" s="623">
        <v>4</v>
      </c>
      <c r="D134" s="616" t="s">
        <v>1403</v>
      </c>
      <c r="E134" s="448" t="s">
        <v>1403</v>
      </c>
      <c r="F134" s="449" t="s">
        <v>1403</v>
      </c>
      <c r="G134" s="449" t="s">
        <v>1403</v>
      </c>
      <c r="H134" s="778" t="s">
        <v>1403</v>
      </c>
      <c r="I134" s="779"/>
      <c r="J134" s="450" t="s">
        <v>1403</v>
      </c>
      <c r="K134" s="81" t="s">
        <v>1403</v>
      </c>
      <c r="L134" s="393"/>
      <c r="M134" s="394" t="s">
        <v>1403</v>
      </c>
      <c r="N134" s="345"/>
      <c r="O134" s="775" t="s">
        <v>368</v>
      </c>
      <c r="P134" s="740" t="s">
        <v>369</v>
      </c>
      <c r="Q134" s="741"/>
      <c r="R134" s="741"/>
      <c r="S134" s="742"/>
      <c r="T134" s="453"/>
      <c r="U134" s="453"/>
      <c r="V134" s="454"/>
    </row>
    <row r="135" spans="1:22" s="26" customFormat="1" ht="19.95" customHeight="1">
      <c r="A135" s="83" t="s">
        <v>1490</v>
      </c>
      <c r="B135" s="744"/>
      <c r="C135" s="623">
        <v>5</v>
      </c>
      <c r="D135" s="616" t="s">
        <v>1403</v>
      </c>
      <c r="E135" s="448" t="s">
        <v>1403</v>
      </c>
      <c r="F135" s="449" t="s">
        <v>1403</v>
      </c>
      <c r="G135" s="449" t="s">
        <v>1403</v>
      </c>
      <c r="H135" s="778" t="s">
        <v>1403</v>
      </c>
      <c r="I135" s="779"/>
      <c r="J135" s="450" t="s">
        <v>1403</v>
      </c>
      <c r="K135" s="81" t="s">
        <v>1403</v>
      </c>
      <c r="L135" s="393"/>
      <c r="M135" s="394" t="s">
        <v>1403</v>
      </c>
      <c r="N135" s="345"/>
      <c r="O135" s="776"/>
      <c r="P135" s="500" t="s">
        <v>370</v>
      </c>
      <c r="Q135" s="500" t="s">
        <v>371</v>
      </c>
      <c r="R135" s="748" t="s">
        <v>372</v>
      </c>
      <c r="S135" s="748"/>
      <c r="T135" s="453"/>
      <c r="U135" s="453"/>
      <c r="V135" s="454"/>
    </row>
    <row r="136" spans="1:22" s="26" customFormat="1" ht="19.95" customHeight="1" thickBot="1">
      <c r="A136" s="83" t="s">
        <v>1491</v>
      </c>
      <c r="B136" s="744"/>
      <c r="C136" s="624">
        <v>6</v>
      </c>
      <c r="D136" s="617" t="s">
        <v>1403</v>
      </c>
      <c r="E136" s="455" t="s">
        <v>1403</v>
      </c>
      <c r="F136" s="449" t="s">
        <v>1403</v>
      </c>
      <c r="G136" s="449" t="s">
        <v>1403</v>
      </c>
      <c r="H136" s="778" t="s">
        <v>1403</v>
      </c>
      <c r="I136" s="779"/>
      <c r="J136" s="450" t="s">
        <v>1403</v>
      </c>
      <c r="K136" s="81" t="s">
        <v>1403</v>
      </c>
      <c r="L136" s="393"/>
      <c r="M136" s="394" t="s">
        <v>1403</v>
      </c>
      <c r="N136" s="391"/>
      <c r="O136" s="293" t="s">
        <v>1197</v>
      </c>
      <c r="P136" s="223">
        <v>1</v>
      </c>
      <c r="Q136" s="456">
        <v>7082.0518531999996</v>
      </c>
      <c r="R136" s="777">
        <v>39968.799999999996</v>
      </c>
      <c r="S136" s="777"/>
      <c r="T136" s="453"/>
      <c r="U136" s="453"/>
      <c r="V136" s="454"/>
    </row>
    <row r="137" spans="1:22" s="26" customFormat="1" ht="25.2" customHeight="1" thickBot="1">
      <c r="A137" s="83" t="s">
        <v>1492</v>
      </c>
      <c r="B137" s="745"/>
      <c r="C137" s="749" t="s">
        <v>373</v>
      </c>
      <c r="D137" s="750"/>
      <c r="E137" s="467"/>
      <c r="F137" s="751" t="s">
        <v>1403</v>
      </c>
      <c r="G137" s="752"/>
      <c r="H137" s="793" t="s">
        <v>1197</v>
      </c>
      <c r="I137" s="794"/>
      <c r="J137" s="369" t="s">
        <v>1197</v>
      </c>
      <c r="K137" s="293" t="s">
        <v>1197</v>
      </c>
      <c r="L137" s="293" t="s">
        <v>1197</v>
      </c>
      <c r="M137" s="528"/>
      <c r="N137" s="524"/>
      <c r="O137" s="797" t="s">
        <v>1403</v>
      </c>
      <c r="P137" s="797"/>
      <c r="Q137" s="797"/>
      <c r="R137" s="797"/>
      <c r="S137" s="797"/>
      <c r="T137" s="525"/>
      <c r="U137" s="526"/>
      <c r="V137" s="527"/>
    </row>
    <row r="138" spans="1:22" ht="19.95" customHeight="1"/>
    <row r="139" spans="1:22" ht="19.95" customHeight="1"/>
    <row r="140" spans="1:22" s="30" customFormat="1" ht="19.95" customHeight="1" thickBot="1">
      <c r="A140" s="27">
        <v>5</v>
      </c>
      <c r="B140" s="753" t="s">
        <v>312</v>
      </c>
      <c r="C140" s="753"/>
      <c r="D140" s="753"/>
      <c r="E140" s="28">
        <v>5</v>
      </c>
      <c r="F140" s="582" t="s">
        <v>49</v>
      </c>
      <c r="G140" s="416"/>
      <c r="H140" s="416"/>
      <c r="I140" s="414"/>
      <c r="J140" s="414"/>
      <c r="K140" s="414"/>
      <c r="L140" s="414"/>
      <c r="M140" s="29"/>
      <c r="N140" s="29"/>
      <c r="O140" s="416"/>
      <c r="P140" s="416"/>
      <c r="Q140" s="416"/>
      <c r="R140" s="416"/>
      <c r="S140" s="416"/>
      <c r="T140" s="416"/>
      <c r="U140" s="416"/>
      <c r="V140" s="416"/>
    </row>
    <row r="141" spans="1:22" s="23" customFormat="1" ht="25.2" customHeight="1">
      <c r="A141" s="22"/>
      <c r="B141" s="755" t="s">
        <v>313</v>
      </c>
      <c r="C141" s="621" t="s">
        <v>314</v>
      </c>
      <c r="D141" s="609" t="s">
        <v>315</v>
      </c>
      <c r="E141" s="498"/>
      <c r="F141" s="498" t="s">
        <v>316</v>
      </c>
      <c r="G141" s="499"/>
      <c r="H141" s="497" t="s">
        <v>317</v>
      </c>
      <c r="I141" s="772" t="s">
        <v>318</v>
      </c>
      <c r="J141" s="754" t="s">
        <v>319</v>
      </c>
      <c r="K141" s="754" t="s">
        <v>320</v>
      </c>
      <c r="L141" s="754" t="s">
        <v>321</v>
      </c>
      <c r="M141" s="754" t="s">
        <v>322</v>
      </c>
      <c r="N141" s="765" t="s">
        <v>323</v>
      </c>
      <c r="O141" s="766"/>
      <c r="P141" s="767" t="s">
        <v>324</v>
      </c>
      <c r="Q141" s="768"/>
      <c r="R141" s="769" t="s">
        <v>325</v>
      </c>
      <c r="S141" s="736"/>
      <c r="T141" s="783" t="s">
        <v>326</v>
      </c>
      <c r="U141" s="784"/>
      <c r="V141" s="785"/>
    </row>
    <row r="142" spans="1:22" s="23" customFormat="1" ht="90" customHeight="1">
      <c r="A142" s="22"/>
      <c r="B142" s="756"/>
      <c r="C142" s="622" t="s">
        <v>327</v>
      </c>
      <c r="D142" s="610" t="s">
        <v>42</v>
      </c>
      <c r="E142" s="501" t="s">
        <v>328</v>
      </c>
      <c r="F142" s="501" t="s">
        <v>329</v>
      </c>
      <c r="G142" s="571" t="s">
        <v>330</v>
      </c>
      <c r="H142" s="570" t="s">
        <v>331</v>
      </c>
      <c r="I142" s="773"/>
      <c r="J142" s="748"/>
      <c r="K142" s="748"/>
      <c r="L142" s="748"/>
      <c r="M142" s="748"/>
      <c r="N142" s="500" t="s">
        <v>332</v>
      </c>
      <c r="O142" s="501" t="s">
        <v>333</v>
      </c>
      <c r="P142" s="781"/>
      <c r="Q142" s="782"/>
      <c r="R142" s="770"/>
      <c r="S142" s="771"/>
      <c r="T142" s="502" t="s">
        <v>334</v>
      </c>
      <c r="U142" s="503" t="s">
        <v>335</v>
      </c>
      <c r="V142" s="504" t="s">
        <v>336</v>
      </c>
    </row>
    <row r="143" spans="1:22" s="23" customFormat="1" ht="25.2" customHeight="1">
      <c r="A143" s="22"/>
      <c r="B143" s="417"/>
      <c r="C143" s="611">
        <v>3</v>
      </c>
      <c r="D143" s="611">
        <v>4</v>
      </c>
      <c r="E143" s="418">
        <v>5</v>
      </c>
      <c r="F143" s="418">
        <v>6</v>
      </c>
      <c r="G143" s="418">
        <v>7</v>
      </c>
      <c r="H143" s="418">
        <v>8</v>
      </c>
      <c r="I143" s="418">
        <v>9</v>
      </c>
      <c r="J143" s="469"/>
      <c r="K143" s="469"/>
      <c r="L143" s="435"/>
      <c r="M143" s="418"/>
      <c r="N143" s="418">
        <v>14</v>
      </c>
      <c r="O143" s="418">
        <v>15</v>
      </c>
      <c r="P143" s="419">
        <v>16</v>
      </c>
      <c r="Q143" s="463">
        <v>17</v>
      </c>
      <c r="R143" s="419">
        <v>18</v>
      </c>
      <c r="S143" s="463">
        <v>19</v>
      </c>
      <c r="T143" s="420">
        <v>20</v>
      </c>
      <c r="U143" s="421">
        <v>21</v>
      </c>
      <c r="V143" s="422">
        <v>22</v>
      </c>
    </row>
    <row r="144" spans="1:22" s="32" customFormat="1" ht="49.95" customHeight="1">
      <c r="A144" s="31" t="s">
        <v>1493</v>
      </c>
      <c r="B144" s="423">
        <v>1</v>
      </c>
      <c r="C144" s="612" t="s">
        <v>396</v>
      </c>
      <c r="D144" s="612" t="s">
        <v>397</v>
      </c>
      <c r="E144" s="424" t="s">
        <v>398</v>
      </c>
      <c r="F144" s="424" t="s">
        <v>340</v>
      </c>
      <c r="G144" s="588">
        <v>0.9</v>
      </c>
      <c r="H144" s="426" t="s">
        <v>341</v>
      </c>
      <c r="I144" s="427" t="s">
        <v>376</v>
      </c>
      <c r="J144" s="428" t="s">
        <v>49</v>
      </c>
      <c r="K144" s="429">
        <v>35730</v>
      </c>
      <c r="L144" s="429">
        <v>36459</v>
      </c>
      <c r="M144" s="586">
        <v>5682.99</v>
      </c>
      <c r="N144" s="431">
        <v>5114.6909999999998</v>
      </c>
      <c r="O144" s="432">
        <v>5114.6909999999998</v>
      </c>
      <c r="P144" s="731"/>
      <c r="Q144" s="732"/>
      <c r="R144" s="746"/>
      <c r="S144" s="747"/>
      <c r="T144" s="433" t="s">
        <v>341</v>
      </c>
      <c r="U144" s="363">
        <v>51</v>
      </c>
      <c r="V144" s="434" t="s">
        <v>341</v>
      </c>
    </row>
    <row r="145" spans="1:22" s="32" customFormat="1" ht="49.95" customHeight="1">
      <c r="A145" s="31" t="s">
        <v>1494</v>
      </c>
      <c r="B145" s="423">
        <v>2</v>
      </c>
      <c r="C145" s="612" t="s">
        <v>399</v>
      </c>
      <c r="D145" s="612" t="s">
        <v>400</v>
      </c>
      <c r="E145" s="424" t="s">
        <v>401</v>
      </c>
      <c r="F145" s="424" t="s">
        <v>340</v>
      </c>
      <c r="G145" s="588">
        <v>0.3</v>
      </c>
      <c r="H145" s="426" t="s">
        <v>341</v>
      </c>
      <c r="I145" s="427" t="s">
        <v>376</v>
      </c>
      <c r="J145" s="428" t="s">
        <v>49</v>
      </c>
      <c r="K145" s="591">
        <v>41638</v>
      </c>
      <c r="L145" s="429">
        <v>43809</v>
      </c>
      <c r="M145" s="586">
        <v>17815.96</v>
      </c>
      <c r="N145" s="431">
        <v>5344.7879999999996</v>
      </c>
      <c r="O145" s="432">
        <v>5344.7879999999996</v>
      </c>
      <c r="P145" s="731"/>
      <c r="Q145" s="732"/>
      <c r="R145" s="746"/>
      <c r="S145" s="747"/>
      <c r="T145" s="433" t="s">
        <v>341</v>
      </c>
      <c r="U145" s="363">
        <v>100</v>
      </c>
      <c r="V145" s="434" t="s">
        <v>341</v>
      </c>
    </row>
    <row r="146" spans="1:22" s="32" customFormat="1" ht="19.95" customHeight="1">
      <c r="A146" s="31" t="s">
        <v>1495</v>
      </c>
      <c r="B146" s="423" t="s">
        <v>1403</v>
      </c>
      <c r="C146" s="612"/>
      <c r="D146" s="612"/>
      <c r="E146" s="424"/>
      <c r="F146" s="424"/>
      <c r="G146" s="425"/>
      <c r="H146" s="426"/>
      <c r="I146" s="427"/>
      <c r="J146" s="428" t="s">
        <v>1403</v>
      </c>
      <c r="K146" s="429"/>
      <c r="L146" s="429"/>
      <c r="M146" s="430"/>
      <c r="N146" s="431" t="s">
        <v>1403</v>
      </c>
      <c r="O146" s="432" t="s">
        <v>1403</v>
      </c>
      <c r="P146" s="731"/>
      <c r="Q146" s="732"/>
      <c r="R146" s="746"/>
      <c r="S146" s="747"/>
      <c r="T146" s="433"/>
      <c r="U146" s="363"/>
      <c r="V146" s="434"/>
    </row>
    <row r="147" spans="1:22" s="32" customFormat="1" ht="19.95" customHeight="1">
      <c r="A147" s="31" t="s">
        <v>1496</v>
      </c>
      <c r="B147" s="423" t="s">
        <v>1403</v>
      </c>
      <c r="C147" s="612"/>
      <c r="D147" s="612"/>
      <c r="E147" s="424"/>
      <c r="F147" s="424"/>
      <c r="G147" s="425"/>
      <c r="H147" s="426"/>
      <c r="I147" s="427"/>
      <c r="J147" s="428" t="s">
        <v>1403</v>
      </c>
      <c r="K147" s="429"/>
      <c r="L147" s="429"/>
      <c r="M147" s="430"/>
      <c r="N147" s="431" t="s">
        <v>1403</v>
      </c>
      <c r="O147" s="432" t="s">
        <v>1403</v>
      </c>
      <c r="P147" s="731"/>
      <c r="Q147" s="732"/>
      <c r="R147" s="746"/>
      <c r="S147" s="747"/>
      <c r="T147" s="433"/>
      <c r="U147" s="363"/>
      <c r="V147" s="434"/>
    </row>
    <row r="148" spans="1:22" s="32" customFormat="1" ht="19.95" customHeight="1">
      <c r="A148" s="31" t="s">
        <v>1497</v>
      </c>
      <c r="B148" s="423" t="s">
        <v>1403</v>
      </c>
      <c r="C148" s="612"/>
      <c r="D148" s="612"/>
      <c r="E148" s="424"/>
      <c r="F148" s="424"/>
      <c r="G148" s="425"/>
      <c r="H148" s="426"/>
      <c r="I148" s="427"/>
      <c r="J148" s="428" t="s">
        <v>1403</v>
      </c>
      <c r="K148" s="429"/>
      <c r="L148" s="429"/>
      <c r="M148" s="430"/>
      <c r="N148" s="431" t="s">
        <v>1403</v>
      </c>
      <c r="O148" s="432" t="s">
        <v>1403</v>
      </c>
      <c r="P148" s="731"/>
      <c r="Q148" s="732"/>
      <c r="R148" s="746"/>
      <c r="S148" s="747"/>
      <c r="T148" s="433"/>
      <c r="U148" s="363"/>
      <c r="V148" s="434"/>
    </row>
    <row r="149" spans="1:22" s="32" customFormat="1" ht="19.95" customHeight="1">
      <c r="A149" s="31" t="s">
        <v>1498</v>
      </c>
      <c r="B149" s="423" t="s">
        <v>1403</v>
      </c>
      <c r="C149" s="612"/>
      <c r="D149" s="612"/>
      <c r="E149" s="424"/>
      <c r="F149" s="424"/>
      <c r="G149" s="425"/>
      <c r="H149" s="426"/>
      <c r="I149" s="427"/>
      <c r="J149" s="428" t="s">
        <v>1403</v>
      </c>
      <c r="K149" s="429"/>
      <c r="L149" s="429"/>
      <c r="M149" s="430"/>
      <c r="N149" s="431" t="s">
        <v>1403</v>
      </c>
      <c r="O149" s="432" t="s">
        <v>1403</v>
      </c>
      <c r="P149" s="731"/>
      <c r="Q149" s="732"/>
      <c r="R149" s="746"/>
      <c r="S149" s="747"/>
      <c r="T149" s="433"/>
      <c r="U149" s="363"/>
      <c r="V149" s="434"/>
    </row>
    <row r="150" spans="1:22" s="32" customFormat="1" ht="19.95" customHeight="1">
      <c r="A150" s="31" t="s">
        <v>1499</v>
      </c>
      <c r="B150" s="423" t="s">
        <v>1403</v>
      </c>
      <c r="C150" s="612"/>
      <c r="D150" s="612"/>
      <c r="E150" s="424"/>
      <c r="F150" s="424"/>
      <c r="G150" s="425"/>
      <c r="H150" s="426"/>
      <c r="I150" s="427"/>
      <c r="J150" s="428" t="s">
        <v>1403</v>
      </c>
      <c r="K150" s="429"/>
      <c r="L150" s="429"/>
      <c r="M150" s="430"/>
      <c r="N150" s="435" t="s">
        <v>1403</v>
      </c>
      <c r="O150" s="432" t="s">
        <v>1403</v>
      </c>
      <c r="P150" s="731"/>
      <c r="Q150" s="732"/>
      <c r="R150" s="746"/>
      <c r="S150" s="747"/>
      <c r="T150" s="433"/>
      <c r="U150" s="363"/>
      <c r="V150" s="434"/>
    </row>
    <row r="151" spans="1:22" s="32" customFormat="1" ht="19.95" customHeight="1">
      <c r="A151" s="31" t="s">
        <v>1500</v>
      </c>
      <c r="B151" s="423" t="s">
        <v>1403</v>
      </c>
      <c r="C151" s="612"/>
      <c r="D151" s="612"/>
      <c r="E151" s="424"/>
      <c r="F151" s="424"/>
      <c r="G151" s="425"/>
      <c r="H151" s="426"/>
      <c r="I151" s="427"/>
      <c r="J151" s="428" t="s">
        <v>1403</v>
      </c>
      <c r="K151" s="429"/>
      <c r="L151" s="429"/>
      <c r="M151" s="436"/>
      <c r="N151" s="435" t="s">
        <v>1403</v>
      </c>
      <c r="O151" s="432" t="s">
        <v>1403</v>
      </c>
      <c r="P151" s="731"/>
      <c r="Q151" s="732"/>
      <c r="R151" s="746"/>
      <c r="S151" s="747"/>
      <c r="T151" s="433"/>
      <c r="U151" s="363"/>
      <c r="V151" s="434"/>
    </row>
    <row r="152" spans="1:22" s="32" customFormat="1" ht="19.95" customHeight="1">
      <c r="A152" s="31" t="s">
        <v>1501</v>
      </c>
      <c r="B152" s="423" t="s">
        <v>1403</v>
      </c>
      <c r="C152" s="612"/>
      <c r="D152" s="612"/>
      <c r="E152" s="424"/>
      <c r="F152" s="424"/>
      <c r="G152" s="425"/>
      <c r="H152" s="426"/>
      <c r="I152" s="427"/>
      <c r="J152" s="428" t="s">
        <v>1403</v>
      </c>
      <c r="K152" s="429"/>
      <c r="L152" s="429"/>
      <c r="M152" s="436"/>
      <c r="N152" s="435" t="s">
        <v>1403</v>
      </c>
      <c r="O152" s="432" t="s">
        <v>1403</v>
      </c>
      <c r="P152" s="731"/>
      <c r="Q152" s="732"/>
      <c r="R152" s="746"/>
      <c r="S152" s="747"/>
      <c r="T152" s="433"/>
      <c r="U152" s="363"/>
      <c r="V152" s="434"/>
    </row>
    <row r="153" spans="1:22" s="32" customFormat="1" ht="19.95" customHeight="1" thickBot="1">
      <c r="A153" s="31" t="s">
        <v>1502</v>
      </c>
      <c r="B153" s="437" t="s">
        <v>1403</v>
      </c>
      <c r="C153" s="613"/>
      <c r="D153" s="613"/>
      <c r="E153" s="438"/>
      <c r="F153" s="438"/>
      <c r="G153" s="439"/>
      <c r="H153" s="440"/>
      <c r="I153" s="441"/>
      <c r="J153" s="442" t="s">
        <v>1403</v>
      </c>
      <c r="K153" s="443"/>
      <c r="L153" s="443"/>
      <c r="M153" s="444"/>
      <c r="N153" s="435" t="s">
        <v>1403</v>
      </c>
      <c r="O153" s="432" t="s">
        <v>1403</v>
      </c>
      <c r="P153" s="731"/>
      <c r="Q153" s="732"/>
      <c r="R153" s="746"/>
      <c r="S153" s="747"/>
      <c r="T153" s="433"/>
      <c r="U153" s="363"/>
      <c r="V153" s="434"/>
    </row>
    <row r="154" spans="1:22" s="23" customFormat="1" ht="10.199999999999999" customHeight="1">
      <c r="A154" s="31"/>
      <c r="B154" s="459"/>
      <c r="C154" s="614"/>
      <c r="D154" s="614"/>
      <c r="E154" s="445"/>
      <c r="F154" s="445"/>
      <c r="G154" s="445"/>
      <c r="H154" s="445"/>
      <c r="I154" s="445"/>
      <c r="J154" s="445"/>
      <c r="K154" s="445"/>
      <c r="L154" s="445"/>
      <c r="M154" s="445"/>
      <c r="N154" s="445"/>
      <c r="O154" s="460"/>
      <c r="P154" s="445"/>
      <c r="Q154" s="445"/>
      <c r="R154" s="460"/>
      <c r="S154" s="445"/>
      <c r="T154" s="445"/>
      <c r="U154" s="461"/>
      <c r="V154" s="464"/>
    </row>
    <row r="155" spans="1:22" s="23" customFormat="1" ht="19.95" customHeight="1" thickBot="1">
      <c r="A155" s="31" t="s">
        <v>1503</v>
      </c>
      <c r="B155" s="505"/>
      <c r="C155" s="615"/>
      <c r="D155" s="615"/>
      <c r="E155" s="506"/>
      <c r="F155" s="506"/>
      <c r="G155" s="506"/>
      <c r="H155" s="506"/>
      <c r="I155" s="506"/>
      <c r="J155" s="506"/>
      <c r="K155" s="506"/>
      <c r="L155" s="506"/>
      <c r="M155" s="506"/>
      <c r="N155" s="507" t="s">
        <v>346</v>
      </c>
      <c r="O155" s="508">
        <v>5229.7394999999997</v>
      </c>
      <c r="P155" s="506"/>
      <c r="Q155" s="506"/>
      <c r="R155" s="509"/>
      <c r="S155" s="509"/>
      <c r="T155" s="510"/>
      <c r="U155" s="506"/>
      <c r="V155" s="511"/>
    </row>
    <row r="156" spans="1:22" ht="19.95" customHeight="1">
      <c r="B156" s="446"/>
      <c r="C156" s="34"/>
      <c r="D156" s="34"/>
      <c r="E156" s="446"/>
      <c r="F156" s="446"/>
      <c r="G156" s="446"/>
      <c r="H156" s="446"/>
      <c r="I156" s="446"/>
      <c r="J156" s="446"/>
      <c r="K156" s="446"/>
      <c r="L156" s="446"/>
      <c r="M156" s="446"/>
      <c r="N156" s="446"/>
      <c r="O156" s="446"/>
      <c r="P156" s="446"/>
      <c r="Q156" s="446"/>
      <c r="R156" s="446"/>
      <c r="S156" s="446"/>
      <c r="T156" s="446"/>
      <c r="U156" s="446"/>
      <c r="V156" s="446"/>
    </row>
    <row r="157" spans="1:22" s="23" customFormat="1" ht="19.95" customHeight="1" thickBot="1">
      <c r="A157" s="22"/>
      <c r="B157" s="733" t="s">
        <v>347</v>
      </c>
      <c r="C157" s="733"/>
      <c r="D157" s="733"/>
      <c r="E157" s="733"/>
      <c r="F157" s="733"/>
      <c r="G157" s="733"/>
      <c r="H157" s="733"/>
      <c r="I157" s="733"/>
      <c r="J157" s="733"/>
      <c r="K157" s="733"/>
      <c r="L157" s="733"/>
      <c r="M157" s="733"/>
      <c r="N157" s="733"/>
      <c r="O157" s="733"/>
      <c r="P157" s="733"/>
      <c r="Q157" s="733"/>
      <c r="R157" s="733"/>
      <c r="S157" s="733"/>
      <c r="T157" s="733"/>
      <c r="U157" s="733"/>
      <c r="V157" s="733"/>
    </row>
    <row r="158" spans="1:22" s="26" customFormat="1" ht="19.95" customHeight="1">
      <c r="A158" s="83" t="s">
        <v>1504</v>
      </c>
      <c r="B158" s="743" t="s">
        <v>348</v>
      </c>
      <c r="C158" s="734" t="s">
        <v>349</v>
      </c>
      <c r="D158" s="735"/>
      <c r="E158" s="735"/>
      <c r="F158" s="735"/>
      <c r="G158" s="735"/>
      <c r="H158" s="735"/>
      <c r="I158" s="735"/>
      <c r="J158" s="735"/>
      <c r="K158" s="735"/>
      <c r="L158" s="735"/>
      <c r="M158" s="736"/>
      <c r="N158" s="518"/>
      <c r="O158" s="519"/>
      <c r="P158" s="734" t="s">
        <v>350</v>
      </c>
      <c r="Q158" s="735"/>
      <c r="R158" s="735"/>
      <c r="S158" s="736"/>
      <c r="T158" s="769" t="s">
        <v>351</v>
      </c>
      <c r="U158" s="736"/>
      <c r="V158" s="788" t="s">
        <v>1197</v>
      </c>
    </row>
    <row r="159" spans="1:22" s="26" customFormat="1" ht="25.2" customHeight="1">
      <c r="A159" s="83" t="s">
        <v>1505</v>
      </c>
      <c r="B159" s="744"/>
      <c r="C159" s="740" t="s">
        <v>352</v>
      </c>
      <c r="D159" s="741"/>
      <c r="E159" s="742"/>
      <c r="F159" s="514">
        <v>1</v>
      </c>
      <c r="G159" s="774" t="s">
        <v>353</v>
      </c>
      <c r="H159" s="748" t="s">
        <v>354</v>
      </c>
      <c r="I159" s="748"/>
      <c r="J159" s="740" t="s">
        <v>355</v>
      </c>
      <c r="K159" s="795"/>
      <c r="L159" s="515"/>
      <c r="M159" s="515"/>
      <c r="N159" s="520"/>
      <c r="O159" s="521"/>
      <c r="P159" s="737"/>
      <c r="Q159" s="738"/>
      <c r="R159" s="738"/>
      <c r="S159" s="739"/>
      <c r="T159" s="770"/>
      <c r="U159" s="771"/>
      <c r="V159" s="789"/>
    </row>
    <row r="160" spans="1:22" s="26" customFormat="1" ht="30" customHeight="1" thickBot="1">
      <c r="A160" s="83" t="s">
        <v>1506</v>
      </c>
      <c r="B160" s="744"/>
      <c r="C160" s="741" t="s">
        <v>356</v>
      </c>
      <c r="D160" s="742"/>
      <c r="E160" s="516" t="s">
        <v>357</v>
      </c>
      <c r="F160" s="512" t="s">
        <v>358</v>
      </c>
      <c r="G160" s="774"/>
      <c r="H160" s="748"/>
      <c r="I160" s="748"/>
      <c r="J160" s="500" t="s">
        <v>359</v>
      </c>
      <c r="K160" s="513" t="s">
        <v>360</v>
      </c>
      <c r="L160" s="517" t="s">
        <v>361</v>
      </c>
      <c r="M160" s="517"/>
      <c r="N160" s="522" t="s">
        <v>362</v>
      </c>
      <c r="O160" s="523"/>
      <c r="P160" s="529" t="s">
        <v>363</v>
      </c>
      <c r="Q160" s="447">
        <v>2</v>
      </c>
      <c r="R160" s="530" t="s">
        <v>364</v>
      </c>
      <c r="S160" s="447">
        <v>2</v>
      </c>
      <c r="T160" s="791"/>
      <c r="U160" s="792"/>
      <c r="V160" s="790"/>
    </row>
    <row r="161" spans="1:22" s="26" customFormat="1" ht="19.95" customHeight="1">
      <c r="A161" s="83" t="s">
        <v>1507</v>
      </c>
      <c r="B161" s="744"/>
      <c r="C161" s="623">
        <v>1</v>
      </c>
      <c r="D161" s="616" t="s">
        <v>1403</v>
      </c>
      <c r="E161" s="448" t="s">
        <v>1403</v>
      </c>
      <c r="F161" s="449" t="s">
        <v>1403</v>
      </c>
      <c r="G161" s="449" t="s">
        <v>1403</v>
      </c>
      <c r="H161" s="778" t="s">
        <v>1403</v>
      </c>
      <c r="I161" s="779"/>
      <c r="J161" s="450" t="s">
        <v>1403</v>
      </c>
      <c r="K161" s="81" t="s">
        <v>1403</v>
      </c>
      <c r="L161" s="393" t="s">
        <v>365</v>
      </c>
      <c r="M161" s="394" t="s">
        <v>1421</v>
      </c>
      <c r="N161" s="345" t="s">
        <v>341</v>
      </c>
      <c r="O161" s="807" t="s">
        <v>130</v>
      </c>
      <c r="P161" s="808"/>
      <c r="Q161" s="798">
        <v>5</v>
      </c>
      <c r="R161" s="801" t="s">
        <v>365</v>
      </c>
      <c r="S161" s="802"/>
      <c r="T161" s="769" t="s">
        <v>366</v>
      </c>
      <c r="U161" s="735"/>
      <c r="V161" s="736"/>
    </row>
    <row r="162" spans="1:22" s="26" customFormat="1" ht="19.95" customHeight="1" thickBot="1">
      <c r="A162" s="83" t="s">
        <v>1508</v>
      </c>
      <c r="B162" s="744"/>
      <c r="C162" s="623">
        <v>2</v>
      </c>
      <c r="D162" s="616" t="s">
        <v>1403</v>
      </c>
      <c r="E162" s="448" t="s">
        <v>1403</v>
      </c>
      <c r="F162" s="449" t="s">
        <v>1403</v>
      </c>
      <c r="G162" s="449" t="s">
        <v>1403</v>
      </c>
      <c r="H162" s="778" t="s">
        <v>1403</v>
      </c>
      <c r="I162" s="779"/>
      <c r="J162" s="450" t="s">
        <v>1403</v>
      </c>
      <c r="K162" s="81" t="s">
        <v>1403</v>
      </c>
      <c r="L162" s="393"/>
      <c r="M162" s="394" t="s">
        <v>1403</v>
      </c>
      <c r="N162" s="345" t="s">
        <v>341</v>
      </c>
      <c r="O162" s="807"/>
      <c r="P162" s="808"/>
      <c r="Q162" s="799"/>
      <c r="R162" s="803"/>
      <c r="S162" s="804"/>
      <c r="T162" s="791"/>
      <c r="U162" s="796"/>
      <c r="V162" s="792"/>
    </row>
    <row r="163" spans="1:22" s="26" customFormat="1" ht="19.95" customHeight="1">
      <c r="A163" s="83" t="s">
        <v>1509</v>
      </c>
      <c r="B163" s="744"/>
      <c r="C163" s="623">
        <v>3</v>
      </c>
      <c r="D163" s="616" t="s">
        <v>1403</v>
      </c>
      <c r="E163" s="448" t="s">
        <v>1403</v>
      </c>
      <c r="F163" s="449" t="s">
        <v>1403</v>
      </c>
      <c r="G163" s="449" t="s">
        <v>1403</v>
      </c>
      <c r="H163" s="778" t="s">
        <v>1403</v>
      </c>
      <c r="I163" s="779"/>
      <c r="J163" s="450" t="s">
        <v>1403</v>
      </c>
      <c r="K163" s="81" t="s">
        <v>1403</v>
      </c>
      <c r="L163" s="393"/>
      <c r="M163" s="394" t="s">
        <v>1403</v>
      </c>
      <c r="N163" s="345"/>
      <c r="O163" s="809"/>
      <c r="P163" s="810"/>
      <c r="Q163" s="800"/>
      <c r="R163" s="805"/>
      <c r="S163" s="806"/>
      <c r="T163" s="451"/>
      <c r="U163" s="451"/>
      <c r="V163" s="452"/>
    </row>
    <row r="164" spans="1:22" s="26" customFormat="1" ht="19.95" customHeight="1">
      <c r="A164" s="83" t="s">
        <v>1510</v>
      </c>
      <c r="B164" s="744"/>
      <c r="C164" s="623">
        <v>4</v>
      </c>
      <c r="D164" s="616" t="s">
        <v>1403</v>
      </c>
      <c r="E164" s="448" t="s">
        <v>1403</v>
      </c>
      <c r="F164" s="449" t="s">
        <v>1403</v>
      </c>
      <c r="G164" s="449" t="s">
        <v>1403</v>
      </c>
      <c r="H164" s="778" t="s">
        <v>1403</v>
      </c>
      <c r="I164" s="779"/>
      <c r="J164" s="450" t="s">
        <v>1403</v>
      </c>
      <c r="K164" s="81" t="s">
        <v>1403</v>
      </c>
      <c r="L164" s="393"/>
      <c r="M164" s="394" t="s">
        <v>1403</v>
      </c>
      <c r="N164" s="345"/>
      <c r="O164" s="775" t="s">
        <v>368</v>
      </c>
      <c r="P164" s="740" t="s">
        <v>369</v>
      </c>
      <c r="Q164" s="741"/>
      <c r="R164" s="741"/>
      <c r="S164" s="742"/>
      <c r="T164" s="453"/>
      <c r="U164" s="453"/>
      <c r="V164" s="454"/>
    </row>
    <row r="165" spans="1:22" s="26" customFormat="1" ht="19.95" customHeight="1">
      <c r="A165" s="83" t="s">
        <v>1511</v>
      </c>
      <c r="B165" s="744"/>
      <c r="C165" s="623">
        <v>5</v>
      </c>
      <c r="D165" s="616" t="s">
        <v>1403</v>
      </c>
      <c r="E165" s="448" t="s">
        <v>1403</v>
      </c>
      <c r="F165" s="449" t="s">
        <v>1403</v>
      </c>
      <c r="G165" s="449" t="s">
        <v>1403</v>
      </c>
      <c r="H165" s="778" t="s">
        <v>1403</v>
      </c>
      <c r="I165" s="779"/>
      <c r="J165" s="450" t="s">
        <v>1403</v>
      </c>
      <c r="K165" s="81" t="s">
        <v>1403</v>
      </c>
      <c r="L165" s="393"/>
      <c r="M165" s="394" t="s">
        <v>1403</v>
      </c>
      <c r="N165" s="345"/>
      <c r="O165" s="776"/>
      <c r="P165" s="500" t="s">
        <v>370</v>
      </c>
      <c r="Q165" s="500" t="s">
        <v>371</v>
      </c>
      <c r="R165" s="748" t="s">
        <v>372</v>
      </c>
      <c r="S165" s="748"/>
      <c r="T165" s="453"/>
      <c r="U165" s="453"/>
      <c r="V165" s="454"/>
    </row>
    <row r="166" spans="1:22" s="26" customFormat="1" ht="19.95" customHeight="1" thickBot="1">
      <c r="A166" s="83" t="s">
        <v>1512</v>
      </c>
      <c r="B166" s="744"/>
      <c r="C166" s="624">
        <v>6</v>
      </c>
      <c r="D166" s="617" t="s">
        <v>1403</v>
      </c>
      <c r="E166" s="455" t="s">
        <v>1403</v>
      </c>
      <c r="F166" s="449" t="s">
        <v>1403</v>
      </c>
      <c r="G166" s="449" t="s">
        <v>1403</v>
      </c>
      <c r="H166" s="778" t="s">
        <v>1403</v>
      </c>
      <c r="I166" s="779"/>
      <c r="J166" s="450" t="s">
        <v>1403</v>
      </c>
      <c r="K166" s="81" t="s">
        <v>1403</v>
      </c>
      <c r="L166" s="393"/>
      <c r="M166" s="394" t="s">
        <v>1403</v>
      </c>
      <c r="N166" s="391"/>
      <c r="O166" s="293" t="s">
        <v>1197</v>
      </c>
      <c r="P166" s="223">
        <v>1</v>
      </c>
      <c r="Q166" s="456">
        <v>7082.0518531999996</v>
      </c>
      <c r="R166" s="777">
        <v>10459.478999999999</v>
      </c>
      <c r="S166" s="777"/>
      <c r="T166" s="453"/>
      <c r="U166" s="453"/>
      <c r="V166" s="454"/>
    </row>
    <row r="167" spans="1:22" s="26" customFormat="1" ht="25.2" customHeight="1" thickBot="1">
      <c r="A167" s="83" t="s">
        <v>1513</v>
      </c>
      <c r="B167" s="745"/>
      <c r="C167" s="749" t="s">
        <v>373</v>
      </c>
      <c r="D167" s="750"/>
      <c r="E167" s="467"/>
      <c r="F167" s="751" t="s">
        <v>1403</v>
      </c>
      <c r="G167" s="752"/>
      <c r="H167" s="793" t="s">
        <v>1403</v>
      </c>
      <c r="I167" s="794"/>
      <c r="J167" s="369" t="s">
        <v>1403</v>
      </c>
      <c r="K167" s="293" t="s">
        <v>1197</v>
      </c>
      <c r="L167" s="293" t="s">
        <v>1197</v>
      </c>
      <c r="M167" s="528"/>
      <c r="N167" s="524"/>
      <c r="O167" s="797" t="s">
        <v>1403</v>
      </c>
      <c r="P167" s="797"/>
      <c r="Q167" s="797"/>
      <c r="R167" s="797"/>
      <c r="S167" s="797"/>
      <c r="T167" s="525"/>
      <c r="U167" s="526"/>
      <c r="V167" s="527"/>
    </row>
    <row r="168" spans="1:22" ht="19.95" customHeight="1"/>
    <row r="169" spans="1:22" ht="19.95" customHeight="1"/>
    <row r="170" spans="1:22" s="30" customFormat="1" ht="19.95" customHeight="1" thickBot="1">
      <c r="A170" s="27">
        <v>6</v>
      </c>
      <c r="B170" s="753" t="s">
        <v>312</v>
      </c>
      <c r="C170" s="753"/>
      <c r="D170" s="753"/>
      <c r="E170" s="28">
        <v>6</v>
      </c>
      <c r="F170" s="582" t="s">
        <v>50</v>
      </c>
      <c r="G170" s="416"/>
      <c r="H170" s="416"/>
      <c r="I170" s="414"/>
      <c r="J170" s="414"/>
      <c r="K170" s="414"/>
      <c r="L170" s="414"/>
      <c r="M170" s="29"/>
      <c r="N170" s="29"/>
      <c r="O170" s="416"/>
      <c r="P170" s="416"/>
      <c r="Q170" s="416"/>
      <c r="R170" s="416"/>
      <c r="S170" s="416"/>
      <c r="T170" s="416"/>
      <c r="U170" s="416"/>
      <c r="V170" s="416"/>
    </row>
    <row r="171" spans="1:22" s="23" customFormat="1" ht="25.2" customHeight="1">
      <c r="A171" s="22"/>
      <c r="B171" s="755" t="s">
        <v>313</v>
      </c>
      <c r="C171" s="621" t="s">
        <v>314</v>
      </c>
      <c r="D171" s="609" t="s">
        <v>315</v>
      </c>
      <c r="E171" s="498"/>
      <c r="F171" s="498" t="s">
        <v>316</v>
      </c>
      <c r="G171" s="499"/>
      <c r="H171" s="497" t="s">
        <v>317</v>
      </c>
      <c r="I171" s="772" t="s">
        <v>318</v>
      </c>
      <c r="J171" s="754" t="s">
        <v>319</v>
      </c>
      <c r="K171" s="754" t="s">
        <v>320</v>
      </c>
      <c r="L171" s="754" t="s">
        <v>321</v>
      </c>
      <c r="M171" s="754" t="s">
        <v>322</v>
      </c>
      <c r="N171" s="765" t="s">
        <v>323</v>
      </c>
      <c r="O171" s="766"/>
      <c r="P171" s="767" t="s">
        <v>324</v>
      </c>
      <c r="Q171" s="768"/>
      <c r="R171" s="769" t="s">
        <v>325</v>
      </c>
      <c r="S171" s="736"/>
      <c r="T171" s="783" t="s">
        <v>326</v>
      </c>
      <c r="U171" s="784"/>
      <c r="V171" s="785"/>
    </row>
    <row r="172" spans="1:22" s="23" customFormat="1" ht="90" customHeight="1">
      <c r="A172" s="22"/>
      <c r="B172" s="756"/>
      <c r="C172" s="622" t="s">
        <v>327</v>
      </c>
      <c r="D172" s="610" t="s">
        <v>42</v>
      </c>
      <c r="E172" s="501" t="s">
        <v>328</v>
      </c>
      <c r="F172" s="501" t="s">
        <v>329</v>
      </c>
      <c r="G172" s="571" t="s">
        <v>330</v>
      </c>
      <c r="H172" s="570" t="s">
        <v>331</v>
      </c>
      <c r="I172" s="773"/>
      <c r="J172" s="748"/>
      <c r="K172" s="748"/>
      <c r="L172" s="748"/>
      <c r="M172" s="748"/>
      <c r="N172" s="500" t="s">
        <v>332</v>
      </c>
      <c r="O172" s="501" t="s">
        <v>333</v>
      </c>
      <c r="P172" s="781"/>
      <c r="Q172" s="782"/>
      <c r="R172" s="770"/>
      <c r="S172" s="771"/>
      <c r="T172" s="502" t="s">
        <v>334</v>
      </c>
      <c r="U172" s="503" t="s">
        <v>335</v>
      </c>
      <c r="V172" s="504" t="s">
        <v>336</v>
      </c>
    </row>
    <row r="173" spans="1:22" s="23" customFormat="1" ht="25.2" customHeight="1">
      <c r="A173" s="22"/>
      <c r="B173" s="417"/>
      <c r="C173" s="611">
        <v>3</v>
      </c>
      <c r="D173" s="611">
        <v>4</v>
      </c>
      <c r="E173" s="418">
        <v>5</v>
      </c>
      <c r="F173" s="418">
        <v>6</v>
      </c>
      <c r="G173" s="418">
        <v>7</v>
      </c>
      <c r="H173" s="418">
        <v>8</v>
      </c>
      <c r="I173" s="418">
        <v>9</v>
      </c>
      <c r="J173" s="469"/>
      <c r="K173" s="469"/>
      <c r="L173" s="435"/>
      <c r="M173" s="418"/>
      <c r="N173" s="418">
        <v>14</v>
      </c>
      <c r="O173" s="418">
        <v>15</v>
      </c>
      <c r="P173" s="419">
        <v>16</v>
      </c>
      <c r="Q173" s="463">
        <v>17</v>
      </c>
      <c r="R173" s="419">
        <v>18</v>
      </c>
      <c r="S173" s="463">
        <v>19</v>
      </c>
      <c r="T173" s="420">
        <v>20</v>
      </c>
      <c r="U173" s="421">
        <v>21</v>
      </c>
      <c r="V173" s="422">
        <v>22</v>
      </c>
    </row>
    <row r="174" spans="1:22" s="32" customFormat="1" ht="49.95" customHeight="1">
      <c r="A174" s="31" t="s">
        <v>1514</v>
      </c>
      <c r="B174" s="423">
        <v>1</v>
      </c>
      <c r="C174" s="612" t="s">
        <v>402</v>
      </c>
      <c r="D174" s="612" t="s">
        <v>403</v>
      </c>
      <c r="E174" s="424" t="s">
        <v>404</v>
      </c>
      <c r="F174" s="424" t="s">
        <v>340</v>
      </c>
      <c r="G174" s="588">
        <v>0.6</v>
      </c>
      <c r="H174" s="426" t="s">
        <v>341</v>
      </c>
      <c r="I174" s="427" t="s">
        <v>376</v>
      </c>
      <c r="J174" s="428" t="s">
        <v>50</v>
      </c>
      <c r="K174" s="429">
        <v>43402</v>
      </c>
      <c r="L174" s="429">
        <v>44143</v>
      </c>
      <c r="M174" s="586">
        <v>6442.63</v>
      </c>
      <c r="N174" s="431">
        <v>3865.578</v>
      </c>
      <c r="O174" s="432">
        <v>3865.578</v>
      </c>
      <c r="P174" s="731"/>
      <c r="Q174" s="732"/>
      <c r="R174" s="746"/>
      <c r="S174" s="747"/>
      <c r="T174" s="433" t="s">
        <v>341</v>
      </c>
      <c r="U174" s="363">
        <v>70</v>
      </c>
      <c r="V174" s="434" t="s">
        <v>341</v>
      </c>
    </row>
    <row r="175" spans="1:22" s="32" customFormat="1" ht="49.95" customHeight="1">
      <c r="A175" s="31" t="s">
        <v>1515</v>
      </c>
      <c r="B175" s="423">
        <v>2</v>
      </c>
      <c r="C175" s="612" t="s">
        <v>380</v>
      </c>
      <c r="D175" s="612" t="s">
        <v>405</v>
      </c>
      <c r="E175" s="424" t="s">
        <v>406</v>
      </c>
      <c r="F175" s="424" t="s">
        <v>340</v>
      </c>
      <c r="G175" s="588">
        <v>0.6</v>
      </c>
      <c r="H175" s="426" t="s">
        <v>341</v>
      </c>
      <c r="I175" s="427" t="s">
        <v>376</v>
      </c>
      <c r="J175" s="428" t="s">
        <v>50</v>
      </c>
      <c r="K175" s="429">
        <v>44196</v>
      </c>
      <c r="L175" s="429">
        <v>45199</v>
      </c>
      <c r="M175" s="586">
        <v>14840.43</v>
      </c>
      <c r="N175" s="431">
        <v>8904.2579999999998</v>
      </c>
      <c r="O175" s="432">
        <v>8904.2579999999998</v>
      </c>
      <c r="P175" s="731"/>
      <c r="Q175" s="732"/>
      <c r="R175" s="746"/>
      <c r="S175" s="747"/>
      <c r="T175" s="433" t="s">
        <v>341</v>
      </c>
      <c r="U175" s="363">
        <v>152</v>
      </c>
      <c r="V175" s="434" t="s">
        <v>341</v>
      </c>
    </row>
    <row r="176" spans="1:22" s="32" customFormat="1" ht="19.95" customHeight="1">
      <c r="A176" s="31" t="s">
        <v>1516</v>
      </c>
      <c r="B176" s="423" t="s">
        <v>1403</v>
      </c>
      <c r="C176" s="612"/>
      <c r="D176" s="612"/>
      <c r="E176" s="424"/>
      <c r="F176" s="424"/>
      <c r="G176" s="425"/>
      <c r="H176" s="426"/>
      <c r="I176" s="427"/>
      <c r="J176" s="428" t="s">
        <v>1403</v>
      </c>
      <c r="K176" s="429"/>
      <c r="L176" s="429"/>
      <c r="M176" s="430"/>
      <c r="N176" s="431" t="s">
        <v>1403</v>
      </c>
      <c r="O176" s="432" t="s">
        <v>1403</v>
      </c>
      <c r="P176" s="731"/>
      <c r="Q176" s="732"/>
      <c r="R176" s="746"/>
      <c r="S176" s="747"/>
      <c r="T176" s="433"/>
      <c r="U176" s="363"/>
      <c r="V176" s="434"/>
    </row>
    <row r="177" spans="1:22" s="32" customFormat="1" ht="19.95" customHeight="1">
      <c r="A177" s="31" t="s">
        <v>1517</v>
      </c>
      <c r="B177" s="423" t="s">
        <v>1403</v>
      </c>
      <c r="C177" s="612"/>
      <c r="D177" s="612"/>
      <c r="E177" s="424"/>
      <c r="F177" s="424"/>
      <c r="G177" s="425"/>
      <c r="H177" s="426"/>
      <c r="I177" s="427"/>
      <c r="J177" s="428" t="s">
        <v>1403</v>
      </c>
      <c r="K177" s="429"/>
      <c r="L177" s="429"/>
      <c r="M177" s="430"/>
      <c r="N177" s="431" t="s">
        <v>1403</v>
      </c>
      <c r="O177" s="432" t="s">
        <v>1403</v>
      </c>
      <c r="P177" s="731"/>
      <c r="Q177" s="732"/>
      <c r="R177" s="746"/>
      <c r="S177" s="747"/>
      <c r="T177" s="433"/>
      <c r="U177" s="363"/>
      <c r="V177" s="434"/>
    </row>
    <row r="178" spans="1:22" s="32" customFormat="1" ht="19.95" customHeight="1">
      <c r="A178" s="31" t="s">
        <v>1518</v>
      </c>
      <c r="B178" s="423" t="s">
        <v>1403</v>
      </c>
      <c r="C178" s="612"/>
      <c r="D178" s="612"/>
      <c r="E178" s="424"/>
      <c r="F178" s="424"/>
      <c r="G178" s="425"/>
      <c r="H178" s="426"/>
      <c r="I178" s="427"/>
      <c r="J178" s="428" t="s">
        <v>1403</v>
      </c>
      <c r="K178" s="429"/>
      <c r="L178" s="429"/>
      <c r="M178" s="430"/>
      <c r="N178" s="431" t="s">
        <v>1403</v>
      </c>
      <c r="O178" s="432" t="s">
        <v>1403</v>
      </c>
      <c r="P178" s="731"/>
      <c r="Q178" s="732"/>
      <c r="R178" s="746"/>
      <c r="S178" s="747"/>
      <c r="T178" s="433"/>
      <c r="U178" s="363"/>
      <c r="V178" s="434"/>
    </row>
    <row r="179" spans="1:22" s="32" customFormat="1" ht="19.95" customHeight="1">
      <c r="A179" s="31" t="s">
        <v>1519</v>
      </c>
      <c r="B179" s="423" t="s">
        <v>1403</v>
      </c>
      <c r="C179" s="612"/>
      <c r="D179" s="612"/>
      <c r="E179" s="424"/>
      <c r="F179" s="424"/>
      <c r="G179" s="425"/>
      <c r="H179" s="426"/>
      <c r="I179" s="427"/>
      <c r="J179" s="428" t="s">
        <v>1403</v>
      </c>
      <c r="K179" s="429"/>
      <c r="L179" s="429"/>
      <c r="M179" s="430"/>
      <c r="N179" s="431" t="s">
        <v>1403</v>
      </c>
      <c r="O179" s="432" t="s">
        <v>1403</v>
      </c>
      <c r="P179" s="731"/>
      <c r="Q179" s="732"/>
      <c r="R179" s="746"/>
      <c r="S179" s="747"/>
      <c r="T179" s="433"/>
      <c r="U179" s="363"/>
      <c r="V179" s="434"/>
    </row>
    <row r="180" spans="1:22" s="32" customFormat="1" ht="19.95" customHeight="1">
      <c r="A180" s="31" t="s">
        <v>1520</v>
      </c>
      <c r="B180" s="423" t="s">
        <v>1403</v>
      </c>
      <c r="C180" s="612"/>
      <c r="D180" s="612"/>
      <c r="E180" s="424"/>
      <c r="F180" s="424"/>
      <c r="G180" s="425"/>
      <c r="H180" s="426"/>
      <c r="I180" s="427"/>
      <c r="J180" s="428" t="s">
        <v>1403</v>
      </c>
      <c r="K180" s="429"/>
      <c r="L180" s="429"/>
      <c r="M180" s="430"/>
      <c r="N180" s="435" t="s">
        <v>1403</v>
      </c>
      <c r="O180" s="432" t="s">
        <v>1403</v>
      </c>
      <c r="P180" s="731"/>
      <c r="Q180" s="732"/>
      <c r="R180" s="746"/>
      <c r="S180" s="747"/>
      <c r="T180" s="433"/>
      <c r="U180" s="363"/>
      <c r="V180" s="434"/>
    </row>
    <row r="181" spans="1:22" s="32" customFormat="1" ht="19.95" customHeight="1">
      <c r="A181" s="31" t="s">
        <v>1521</v>
      </c>
      <c r="B181" s="423" t="s">
        <v>1403</v>
      </c>
      <c r="C181" s="612"/>
      <c r="D181" s="612"/>
      <c r="E181" s="424"/>
      <c r="F181" s="424"/>
      <c r="G181" s="425"/>
      <c r="H181" s="426"/>
      <c r="I181" s="427"/>
      <c r="J181" s="428" t="s">
        <v>1403</v>
      </c>
      <c r="K181" s="429"/>
      <c r="L181" s="429"/>
      <c r="M181" s="436"/>
      <c r="N181" s="435" t="s">
        <v>1403</v>
      </c>
      <c r="O181" s="432" t="s">
        <v>1403</v>
      </c>
      <c r="P181" s="731"/>
      <c r="Q181" s="732"/>
      <c r="R181" s="746"/>
      <c r="S181" s="747"/>
      <c r="T181" s="433"/>
      <c r="U181" s="363"/>
      <c r="V181" s="434"/>
    </row>
    <row r="182" spans="1:22" s="32" customFormat="1" ht="19.95" customHeight="1">
      <c r="A182" s="31" t="s">
        <v>1522</v>
      </c>
      <c r="B182" s="423" t="s">
        <v>1403</v>
      </c>
      <c r="C182" s="612"/>
      <c r="D182" s="612"/>
      <c r="E182" s="424"/>
      <c r="F182" s="424"/>
      <c r="G182" s="425"/>
      <c r="H182" s="426"/>
      <c r="I182" s="427"/>
      <c r="J182" s="428" t="s">
        <v>1403</v>
      </c>
      <c r="K182" s="429"/>
      <c r="L182" s="429"/>
      <c r="M182" s="436"/>
      <c r="N182" s="435" t="s">
        <v>1403</v>
      </c>
      <c r="O182" s="432" t="s">
        <v>1403</v>
      </c>
      <c r="P182" s="731"/>
      <c r="Q182" s="732"/>
      <c r="R182" s="746"/>
      <c r="S182" s="747"/>
      <c r="T182" s="433"/>
      <c r="U182" s="363"/>
      <c r="V182" s="434"/>
    </row>
    <row r="183" spans="1:22" s="32" customFormat="1" ht="19.95" customHeight="1" thickBot="1">
      <c r="A183" s="31" t="s">
        <v>1523</v>
      </c>
      <c r="B183" s="437" t="s">
        <v>1403</v>
      </c>
      <c r="C183" s="613"/>
      <c r="D183" s="613"/>
      <c r="E183" s="438"/>
      <c r="F183" s="438"/>
      <c r="G183" s="439"/>
      <c r="H183" s="440"/>
      <c r="I183" s="441"/>
      <c r="J183" s="442" t="s">
        <v>1403</v>
      </c>
      <c r="K183" s="443"/>
      <c r="L183" s="443"/>
      <c r="M183" s="444"/>
      <c r="N183" s="435" t="s">
        <v>1403</v>
      </c>
      <c r="O183" s="432" t="s">
        <v>1403</v>
      </c>
      <c r="P183" s="731"/>
      <c r="Q183" s="732"/>
      <c r="R183" s="746"/>
      <c r="S183" s="747"/>
      <c r="T183" s="433"/>
      <c r="U183" s="363"/>
      <c r="V183" s="434"/>
    </row>
    <row r="184" spans="1:22" s="23" customFormat="1" ht="10.199999999999999" customHeight="1">
      <c r="A184" s="31"/>
      <c r="B184" s="459"/>
      <c r="C184" s="614"/>
      <c r="D184" s="614"/>
      <c r="E184" s="445"/>
      <c r="F184" s="445"/>
      <c r="G184" s="445"/>
      <c r="H184" s="445"/>
      <c r="I184" s="445"/>
      <c r="J184" s="445"/>
      <c r="K184" s="445"/>
      <c r="L184" s="445"/>
      <c r="M184" s="445"/>
      <c r="N184" s="445"/>
      <c r="O184" s="460"/>
      <c r="P184" s="445"/>
      <c r="Q184" s="445"/>
      <c r="R184" s="460"/>
      <c r="S184" s="445"/>
      <c r="T184" s="445"/>
      <c r="U184" s="461"/>
      <c r="V184" s="464"/>
    </row>
    <row r="185" spans="1:22" s="23" customFormat="1" ht="19.95" customHeight="1" thickBot="1">
      <c r="A185" s="31" t="s">
        <v>1524</v>
      </c>
      <c r="B185" s="505"/>
      <c r="C185" s="615"/>
      <c r="D185" s="615"/>
      <c r="E185" s="506"/>
      <c r="F185" s="506"/>
      <c r="G185" s="506"/>
      <c r="H185" s="506"/>
      <c r="I185" s="506"/>
      <c r="J185" s="506"/>
      <c r="K185" s="506"/>
      <c r="L185" s="506"/>
      <c r="M185" s="506"/>
      <c r="N185" s="507" t="s">
        <v>346</v>
      </c>
      <c r="O185" s="508">
        <v>6384.9179999999997</v>
      </c>
      <c r="P185" s="506"/>
      <c r="Q185" s="506"/>
      <c r="R185" s="509"/>
      <c r="S185" s="509"/>
      <c r="T185" s="510"/>
      <c r="U185" s="506"/>
      <c r="V185" s="511"/>
    </row>
    <row r="186" spans="1:22" ht="19.95" customHeight="1">
      <c r="B186" s="446"/>
      <c r="C186" s="34"/>
      <c r="D186" s="34"/>
      <c r="E186" s="446"/>
      <c r="F186" s="446"/>
      <c r="G186" s="446"/>
      <c r="H186" s="446"/>
      <c r="I186" s="446"/>
      <c r="J186" s="446"/>
      <c r="K186" s="446"/>
      <c r="L186" s="446"/>
      <c r="M186" s="446"/>
      <c r="N186" s="446"/>
      <c r="O186" s="446"/>
      <c r="P186" s="446"/>
      <c r="Q186" s="446"/>
      <c r="R186" s="446"/>
      <c r="S186" s="446"/>
      <c r="T186" s="446"/>
      <c r="U186" s="446"/>
      <c r="V186" s="446"/>
    </row>
    <row r="187" spans="1:22" s="23" customFormat="1" ht="19.95" customHeight="1" thickBot="1">
      <c r="A187" s="22"/>
      <c r="B187" s="733" t="s">
        <v>347</v>
      </c>
      <c r="C187" s="733"/>
      <c r="D187" s="733"/>
      <c r="E187" s="733"/>
      <c r="F187" s="733"/>
      <c r="G187" s="733"/>
      <c r="H187" s="733"/>
      <c r="I187" s="733"/>
      <c r="J187" s="733"/>
      <c r="K187" s="733"/>
      <c r="L187" s="733"/>
      <c r="M187" s="733"/>
      <c r="N187" s="733"/>
      <c r="O187" s="733"/>
      <c r="P187" s="733"/>
      <c r="Q187" s="733"/>
      <c r="R187" s="733"/>
      <c r="S187" s="733"/>
      <c r="T187" s="733"/>
      <c r="U187" s="733"/>
      <c r="V187" s="733"/>
    </row>
    <row r="188" spans="1:22" s="26" customFormat="1" ht="19.95" customHeight="1">
      <c r="A188" s="83" t="s">
        <v>1525</v>
      </c>
      <c r="B188" s="743" t="s">
        <v>348</v>
      </c>
      <c r="C188" s="734" t="s">
        <v>349</v>
      </c>
      <c r="D188" s="735"/>
      <c r="E188" s="735"/>
      <c r="F188" s="735"/>
      <c r="G188" s="735"/>
      <c r="H188" s="735"/>
      <c r="I188" s="735"/>
      <c r="J188" s="735"/>
      <c r="K188" s="735"/>
      <c r="L188" s="735"/>
      <c r="M188" s="736"/>
      <c r="N188" s="518"/>
      <c r="O188" s="519"/>
      <c r="P188" s="734" t="s">
        <v>350</v>
      </c>
      <c r="Q188" s="735"/>
      <c r="R188" s="735"/>
      <c r="S188" s="736"/>
      <c r="T188" s="769" t="s">
        <v>351</v>
      </c>
      <c r="U188" s="736"/>
      <c r="V188" s="788" t="s">
        <v>1197</v>
      </c>
    </row>
    <row r="189" spans="1:22" s="26" customFormat="1" ht="25.2" customHeight="1">
      <c r="A189" s="83" t="s">
        <v>1526</v>
      </c>
      <c r="B189" s="744"/>
      <c r="C189" s="740" t="s">
        <v>352</v>
      </c>
      <c r="D189" s="741"/>
      <c r="E189" s="742"/>
      <c r="F189" s="514">
        <v>1</v>
      </c>
      <c r="G189" s="774" t="s">
        <v>353</v>
      </c>
      <c r="H189" s="748" t="s">
        <v>354</v>
      </c>
      <c r="I189" s="748"/>
      <c r="J189" s="740" t="s">
        <v>355</v>
      </c>
      <c r="K189" s="795"/>
      <c r="L189" s="515"/>
      <c r="M189" s="515"/>
      <c r="N189" s="520"/>
      <c r="O189" s="521"/>
      <c r="P189" s="737"/>
      <c r="Q189" s="738"/>
      <c r="R189" s="738"/>
      <c r="S189" s="739"/>
      <c r="T189" s="770"/>
      <c r="U189" s="771"/>
      <c r="V189" s="789"/>
    </row>
    <row r="190" spans="1:22" s="26" customFormat="1" ht="30" customHeight="1" thickBot="1">
      <c r="A190" s="83" t="s">
        <v>1527</v>
      </c>
      <c r="B190" s="744"/>
      <c r="C190" s="741" t="s">
        <v>356</v>
      </c>
      <c r="D190" s="742"/>
      <c r="E190" s="516" t="s">
        <v>357</v>
      </c>
      <c r="F190" s="512" t="s">
        <v>358</v>
      </c>
      <c r="G190" s="774"/>
      <c r="H190" s="748"/>
      <c r="I190" s="748"/>
      <c r="J190" s="500" t="s">
        <v>359</v>
      </c>
      <c r="K190" s="513" t="s">
        <v>360</v>
      </c>
      <c r="L190" s="517" t="s">
        <v>361</v>
      </c>
      <c r="M190" s="517"/>
      <c r="N190" s="522" t="s">
        <v>362</v>
      </c>
      <c r="O190" s="523"/>
      <c r="P190" s="529" t="s">
        <v>363</v>
      </c>
      <c r="Q190" s="447">
        <v>2</v>
      </c>
      <c r="R190" s="530" t="s">
        <v>364</v>
      </c>
      <c r="S190" s="447">
        <v>2</v>
      </c>
      <c r="T190" s="791"/>
      <c r="U190" s="792"/>
      <c r="V190" s="790"/>
    </row>
    <row r="191" spans="1:22" s="26" customFormat="1" ht="19.95" customHeight="1">
      <c r="A191" s="83" t="s">
        <v>1528</v>
      </c>
      <c r="B191" s="744"/>
      <c r="C191" s="623">
        <v>1</v>
      </c>
      <c r="D191" s="616" t="s">
        <v>1403</v>
      </c>
      <c r="E191" s="448" t="s">
        <v>1403</v>
      </c>
      <c r="F191" s="449" t="s">
        <v>1403</v>
      </c>
      <c r="G191" s="449" t="s">
        <v>1403</v>
      </c>
      <c r="H191" s="778" t="s">
        <v>1403</v>
      </c>
      <c r="I191" s="779"/>
      <c r="J191" s="450" t="s">
        <v>1403</v>
      </c>
      <c r="K191" s="81" t="s">
        <v>1403</v>
      </c>
      <c r="L191" s="393" t="s">
        <v>365</v>
      </c>
      <c r="M191" s="394" t="s">
        <v>1421</v>
      </c>
      <c r="N191" s="345" t="s">
        <v>341</v>
      </c>
      <c r="O191" s="807" t="s">
        <v>130</v>
      </c>
      <c r="P191" s="808"/>
      <c r="Q191" s="798">
        <v>6</v>
      </c>
      <c r="R191" s="801" t="s">
        <v>365</v>
      </c>
      <c r="S191" s="802"/>
      <c r="T191" s="769" t="s">
        <v>366</v>
      </c>
      <c r="U191" s="735"/>
      <c r="V191" s="736"/>
    </row>
    <row r="192" spans="1:22" s="26" customFormat="1" ht="19.95" customHeight="1" thickBot="1">
      <c r="A192" s="83" t="s">
        <v>1529</v>
      </c>
      <c r="B192" s="744"/>
      <c r="C192" s="623">
        <v>2</v>
      </c>
      <c r="D192" s="616" t="s">
        <v>1403</v>
      </c>
      <c r="E192" s="448" t="s">
        <v>1403</v>
      </c>
      <c r="F192" s="449" t="s">
        <v>1403</v>
      </c>
      <c r="G192" s="449" t="s">
        <v>1403</v>
      </c>
      <c r="H192" s="778" t="s">
        <v>1403</v>
      </c>
      <c r="I192" s="779"/>
      <c r="J192" s="450" t="s">
        <v>1403</v>
      </c>
      <c r="K192" s="81" t="s">
        <v>1403</v>
      </c>
      <c r="L192" s="393"/>
      <c r="M192" s="394" t="s">
        <v>1403</v>
      </c>
      <c r="N192" s="345" t="s">
        <v>341</v>
      </c>
      <c r="O192" s="807"/>
      <c r="P192" s="808"/>
      <c r="Q192" s="799"/>
      <c r="R192" s="803"/>
      <c r="S192" s="804"/>
      <c r="T192" s="791"/>
      <c r="U192" s="796"/>
      <c r="V192" s="792"/>
    </row>
    <row r="193" spans="1:22" s="26" customFormat="1" ht="19.95" customHeight="1">
      <c r="A193" s="83" t="s">
        <v>1530</v>
      </c>
      <c r="B193" s="744"/>
      <c r="C193" s="623">
        <v>3</v>
      </c>
      <c r="D193" s="616" t="s">
        <v>1403</v>
      </c>
      <c r="E193" s="448" t="s">
        <v>1403</v>
      </c>
      <c r="F193" s="449" t="s">
        <v>1403</v>
      </c>
      <c r="G193" s="449" t="s">
        <v>1403</v>
      </c>
      <c r="H193" s="778" t="s">
        <v>1403</v>
      </c>
      <c r="I193" s="779"/>
      <c r="J193" s="450" t="s">
        <v>1403</v>
      </c>
      <c r="K193" s="81" t="s">
        <v>1403</v>
      </c>
      <c r="L193" s="393"/>
      <c r="M193" s="394" t="s">
        <v>1403</v>
      </c>
      <c r="N193" s="345"/>
      <c r="O193" s="809"/>
      <c r="P193" s="810"/>
      <c r="Q193" s="800"/>
      <c r="R193" s="805"/>
      <c r="S193" s="806"/>
      <c r="T193" s="451"/>
      <c r="U193" s="451"/>
      <c r="V193" s="452"/>
    </row>
    <row r="194" spans="1:22" s="26" customFormat="1" ht="19.95" customHeight="1">
      <c r="A194" s="83" t="s">
        <v>1531</v>
      </c>
      <c r="B194" s="744"/>
      <c r="C194" s="623">
        <v>4</v>
      </c>
      <c r="D194" s="616" t="s">
        <v>1403</v>
      </c>
      <c r="E194" s="448" t="s">
        <v>1403</v>
      </c>
      <c r="F194" s="449" t="s">
        <v>1403</v>
      </c>
      <c r="G194" s="449" t="s">
        <v>1403</v>
      </c>
      <c r="H194" s="778" t="s">
        <v>1403</v>
      </c>
      <c r="I194" s="779"/>
      <c r="J194" s="450" t="s">
        <v>1403</v>
      </c>
      <c r="K194" s="81" t="s">
        <v>1403</v>
      </c>
      <c r="L194" s="393"/>
      <c r="M194" s="394" t="s">
        <v>1403</v>
      </c>
      <c r="N194" s="345"/>
      <c r="O194" s="775" t="s">
        <v>368</v>
      </c>
      <c r="P194" s="740" t="s">
        <v>369</v>
      </c>
      <c r="Q194" s="741"/>
      <c r="R194" s="741"/>
      <c r="S194" s="742"/>
      <c r="T194" s="453"/>
      <c r="U194" s="453"/>
      <c r="V194" s="454"/>
    </row>
    <row r="195" spans="1:22" s="26" customFormat="1" ht="19.95" customHeight="1">
      <c r="A195" s="83" t="s">
        <v>1532</v>
      </c>
      <c r="B195" s="744"/>
      <c r="C195" s="623">
        <v>5</v>
      </c>
      <c r="D195" s="616" t="s">
        <v>1403</v>
      </c>
      <c r="E195" s="448" t="s">
        <v>1403</v>
      </c>
      <c r="F195" s="449" t="s">
        <v>1403</v>
      </c>
      <c r="G195" s="449" t="s">
        <v>1403</v>
      </c>
      <c r="H195" s="778" t="s">
        <v>1403</v>
      </c>
      <c r="I195" s="779"/>
      <c r="J195" s="450" t="s">
        <v>1403</v>
      </c>
      <c r="K195" s="81" t="s">
        <v>1403</v>
      </c>
      <c r="L195" s="393"/>
      <c r="M195" s="394" t="s">
        <v>1403</v>
      </c>
      <c r="N195" s="345"/>
      <c r="O195" s="776"/>
      <c r="P195" s="500" t="s">
        <v>370</v>
      </c>
      <c r="Q195" s="500" t="s">
        <v>371</v>
      </c>
      <c r="R195" s="748" t="s">
        <v>372</v>
      </c>
      <c r="S195" s="748"/>
      <c r="T195" s="453"/>
      <c r="U195" s="453"/>
      <c r="V195" s="454"/>
    </row>
    <row r="196" spans="1:22" s="26" customFormat="1" ht="19.95" customHeight="1" thickBot="1">
      <c r="A196" s="83" t="s">
        <v>1533</v>
      </c>
      <c r="B196" s="744"/>
      <c r="C196" s="624">
        <v>6</v>
      </c>
      <c r="D196" s="617" t="s">
        <v>1403</v>
      </c>
      <c r="E196" s="455" t="s">
        <v>1403</v>
      </c>
      <c r="F196" s="449" t="s">
        <v>1403</v>
      </c>
      <c r="G196" s="449" t="s">
        <v>1403</v>
      </c>
      <c r="H196" s="778" t="s">
        <v>1403</v>
      </c>
      <c r="I196" s="779"/>
      <c r="J196" s="450" t="s">
        <v>1403</v>
      </c>
      <c r="K196" s="81" t="s">
        <v>1403</v>
      </c>
      <c r="L196" s="393"/>
      <c r="M196" s="394" t="s">
        <v>1403</v>
      </c>
      <c r="N196" s="391"/>
      <c r="O196" s="293" t="s">
        <v>1197</v>
      </c>
      <c r="P196" s="223">
        <v>1</v>
      </c>
      <c r="Q196" s="456">
        <v>7082.0518531999996</v>
      </c>
      <c r="R196" s="777">
        <v>12769.835999999999</v>
      </c>
      <c r="S196" s="777"/>
      <c r="T196" s="453"/>
      <c r="U196" s="453"/>
      <c r="V196" s="454"/>
    </row>
    <row r="197" spans="1:22" s="26" customFormat="1" ht="25.2" customHeight="1" thickBot="1">
      <c r="A197" s="83" t="s">
        <v>1534</v>
      </c>
      <c r="B197" s="745"/>
      <c r="C197" s="749" t="s">
        <v>373</v>
      </c>
      <c r="D197" s="750"/>
      <c r="E197" s="467"/>
      <c r="F197" s="751" t="s">
        <v>1403</v>
      </c>
      <c r="G197" s="752"/>
      <c r="H197" s="793" t="s">
        <v>1403</v>
      </c>
      <c r="I197" s="794"/>
      <c r="J197" s="369" t="s">
        <v>1403</v>
      </c>
      <c r="K197" s="293" t="s">
        <v>1197</v>
      </c>
      <c r="L197" s="293" t="s">
        <v>1197</v>
      </c>
      <c r="M197" s="528"/>
      <c r="N197" s="524"/>
      <c r="O197" s="797" t="s">
        <v>1403</v>
      </c>
      <c r="P197" s="797"/>
      <c r="Q197" s="797"/>
      <c r="R197" s="797"/>
      <c r="S197" s="797"/>
      <c r="T197" s="525"/>
      <c r="U197" s="526"/>
      <c r="V197" s="527"/>
    </row>
    <row r="198" spans="1:22" ht="19.95" customHeight="1"/>
    <row r="199" spans="1:22" ht="19.95" customHeight="1"/>
    <row r="200" spans="1:22" s="30" customFormat="1" ht="19.95" customHeight="1" thickBot="1">
      <c r="A200" s="27">
        <v>7</v>
      </c>
      <c r="B200" s="753" t="s">
        <v>312</v>
      </c>
      <c r="C200" s="753"/>
      <c r="D200" s="753"/>
      <c r="E200" s="28">
        <v>7</v>
      </c>
      <c r="F200" s="582" t="s">
        <v>51</v>
      </c>
      <c r="G200" s="416"/>
      <c r="H200" s="416"/>
      <c r="I200" s="414"/>
      <c r="J200" s="414"/>
      <c r="K200" s="414"/>
      <c r="L200" s="414"/>
      <c r="M200" s="29"/>
      <c r="N200" s="29"/>
      <c r="O200" s="416"/>
      <c r="P200" s="416"/>
      <c r="Q200" s="416"/>
      <c r="R200" s="416"/>
      <c r="S200" s="416"/>
      <c r="T200" s="416"/>
      <c r="U200" s="416"/>
      <c r="V200" s="416"/>
    </row>
    <row r="201" spans="1:22" s="23" customFormat="1" ht="25.2" customHeight="1">
      <c r="A201" s="22"/>
      <c r="B201" s="755" t="s">
        <v>313</v>
      </c>
      <c r="C201" s="621" t="s">
        <v>314</v>
      </c>
      <c r="D201" s="609" t="s">
        <v>315</v>
      </c>
      <c r="E201" s="498"/>
      <c r="F201" s="498" t="s">
        <v>316</v>
      </c>
      <c r="G201" s="499"/>
      <c r="H201" s="497" t="s">
        <v>317</v>
      </c>
      <c r="I201" s="772" t="s">
        <v>318</v>
      </c>
      <c r="J201" s="754" t="s">
        <v>319</v>
      </c>
      <c r="K201" s="754" t="s">
        <v>320</v>
      </c>
      <c r="L201" s="754" t="s">
        <v>321</v>
      </c>
      <c r="M201" s="754" t="s">
        <v>322</v>
      </c>
      <c r="N201" s="765" t="s">
        <v>323</v>
      </c>
      <c r="O201" s="766"/>
      <c r="P201" s="767" t="s">
        <v>324</v>
      </c>
      <c r="Q201" s="768"/>
      <c r="R201" s="769" t="s">
        <v>325</v>
      </c>
      <c r="S201" s="736"/>
      <c r="T201" s="783" t="s">
        <v>326</v>
      </c>
      <c r="U201" s="784"/>
      <c r="V201" s="785"/>
    </row>
    <row r="202" spans="1:22" s="23" customFormat="1" ht="90" customHeight="1">
      <c r="A202" s="22"/>
      <c r="B202" s="756"/>
      <c r="C202" s="622" t="s">
        <v>327</v>
      </c>
      <c r="D202" s="610" t="s">
        <v>42</v>
      </c>
      <c r="E202" s="501" t="s">
        <v>328</v>
      </c>
      <c r="F202" s="501" t="s">
        <v>329</v>
      </c>
      <c r="G202" s="571" t="s">
        <v>330</v>
      </c>
      <c r="H202" s="570" t="s">
        <v>331</v>
      </c>
      <c r="I202" s="773"/>
      <c r="J202" s="748"/>
      <c r="K202" s="748"/>
      <c r="L202" s="748"/>
      <c r="M202" s="748"/>
      <c r="N202" s="500" t="s">
        <v>332</v>
      </c>
      <c r="O202" s="501" t="s">
        <v>333</v>
      </c>
      <c r="P202" s="781"/>
      <c r="Q202" s="782"/>
      <c r="R202" s="770"/>
      <c r="S202" s="771"/>
      <c r="T202" s="502" t="s">
        <v>334</v>
      </c>
      <c r="U202" s="503" t="s">
        <v>335</v>
      </c>
      <c r="V202" s="504" t="s">
        <v>336</v>
      </c>
    </row>
    <row r="203" spans="1:22" s="23" customFormat="1" ht="25.2" customHeight="1">
      <c r="A203" s="22"/>
      <c r="B203" s="417"/>
      <c r="C203" s="611">
        <v>3</v>
      </c>
      <c r="D203" s="611">
        <v>4</v>
      </c>
      <c r="E203" s="418">
        <v>5</v>
      </c>
      <c r="F203" s="418">
        <v>6</v>
      </c>
      <c r="G203" s="418">
        <v>7</v>
      </c>
      <c r="H203" s="418">
        <v>8</v>
      </c>
      <c r="I203" s="418">
        <v>9</v>
      </c>
      <c r="J203" s="469"/>
      <c r="K203" s="469"/>
      <c r="L203" s="435"/>
      <c r="M203" s="418"/>
      <c r="N203" s="418">
        <v>14</v>
      </c>
      <c r="O203" s="418">
        <v>15</v>
      </c>
      <c r="P203" s="419">
        <v>16</v>
      </c>
      <c r="Q203" s="463">
        <v>17</v>
      </c>
      <c r="R203" s="419">
        <v>18</v>
      </c>
      <c r="S203" s="463">
        <v>19</v>
      </c>
      <c r="T203" s="420">
        <v>20</v>
      </c>
      <c r="U203" s="421">
        <v>21</v>
      </c>
      <c r="V203" s="422">
        <v>22</v>
      </c>
    </row>
    <row r="204" spans="1:22" s="32" customFormat="1" ht="49.95" customHeight="1">
      <c r="A204" s="31" t="s">
        <v>1535</v>
      </c>
      <c r="B204" s="423">
        <v>1</v>
      </c>
      <c r="C204" s="612" t="s">
        <v>407</v>
      </c>
      <c r="D204" s="612" t="s">
        <v>408</v>
      </c>
      <c r="E204" s="424" t="s">
        <v>409</v>
      </c>
      <c r="F204" s="424" t="s">
        <v>376</v>
      </c>
      <c r="G204" s="588">
        <v>1</v>
      </c>
      <c r="H204" s="426" t="s">
        <v>341</v>
      </c>
      <c r="I204" s="427">
        <v>2</v>
      </c>
      <c r="J204" s="428" t="s">
        <v>144</v>
      </c>
      <c r="K204" s="429">
        <v>38583</v>
      </c>
      <c r="L204" s="429">
        <v>39790</v>
      </c>
      <c r="M204" s="586">
        <v>3306.91</v>
      </c>
      <c r="N204" s="431">
        <v>3306.91</v>
      </c>
      <c r="O204" s="432">
        <v>3306.91</v>
      </c>
      <c r="P204" s="731"/>
      <c r="Q204" s="732"/>
      <c r="R204" s="746"/>
      <c r="S204" s="747"/>
      <c r="T204" s="433" t="s">
        <v>341</v>
      </c>
      <c r="U204" s="363">
        <v>11</v>
      </c>
      <c r="V204" s="434" t="s">
        <v>341</v>
      </c>
    </row>
    <row r="205" spans="1:22" s="32" customFormat="1" ht="25.2" customHeight="1">
      <c r="A205" s="31" t="s">
        <v>1536</v>
      </c>
      <c r="B205" s="759">
        <v>2</v>
      </c>
      <c r="C205" s="761" t="s">
        <v>380</v>
      </c>
      <c r="D205" s="761" t="s">
        <v>410</v>
      </c>
      <c r="E205" s="763" t="s">
        <v>411</v>
      </c>
      <c r="F205" s="424" t="s">
        <v>340</v>
      </c>
      <c r="G205" s="588">
        <v>0.25</v>
      </c>
      <c r="H205" s="727" t="s">
        <v>341</v>
      </c>
      <c r="I205" s="427">
        <v>1</v>
      </c>
      <c r="J205" s="428" t="s">
        <v>143</v>
      </c>
      <c r="K205" s="729">
        <v>44070</v>
      </c>
      <c r="L205" s="729">
        <v>44917</v>
      </c>
      <c r="M205" s="586">
        <v>4230.33</v>
      </c>
      <c r="N205" s="431">
        <v>1057.5825</v>
      </c>
      <c r="O205" s="432">
        <v>1057.5825</v>
      </c>
      <c r="P205" s="731"/>
      <c r="Q205" s="732"/>
      <c r="R205" s="723"/>
      <c r="S205" s="724"/>
      <c r="T205" s="433" t="s">
        <v>341</v>
      </c>
      <c r="U205" s="363">
        <v>60</v>
      </c>
      <c r="V205" s="434" t="s">
        <v>341</v>
      </c>
    </row>
    <row r="206" spans="1:22" s="32" customFormat="1" ht="25.2" customHeight="1">
      <c r="A206" s="31" t="s">
        <v>1537</v>
      </c>
      <c r="B206" s="760"/>
      <c r="C206" s="762"/>
      <c r="D206" s="762"/>
      <c r="E206" s="764"/>
      <c r="F206" s="424" t="s">
        <v>340</v>
      </c>
      <c r="G206" s="588">
        <v>0.25</v>
      </c>
      <c r="H206" s="728"/>
      <c r="I206" s="427">
        <v>2</v>
      </c>
      <c r="J206" s="428" t="s">
        <v>144</v>
      </c>
      <c r="K206" s="730"/>
      <c r="L206" s="730"/>
      <c r="M206" s="586">
        <v>4230.33</v>
      </c>
      <c r="N206" s="431">
        <v>1057.5825</v>
      </c>
      <c r="O206" s="432">
        <v>1057.5825</v>
      </c>
      <c r="P206" s="731"/>
      <c r="Q206" s="732"/>
      <c r="R206" s="725"/>
      <c r="S206" s="726"/>
      <c r="T206" s="433" t="s">
        <v>341</v>
      </c>
      <c r="U206" s="363">
        <v>47</v>
      </c>
      <c r="V206" s="434" t="s">
        <v>341</v>
      </c>
    </row>
    <row r="207" spans="1:22" s="32" customFormat="1" ht="25.2" customHeight="1">
      <c r="A207" s="31" t="s">
        <v>1538</v>
      </c>
      <c r="B207" s="759">
        <v>3</v>
      </c>
      <c r="C207" s="761" t="s">
        <v>380</v>
      </c>
      <c r="D207" s="761" t="s">
        <v>412</v>
      </c>
      <c r="E207" s="763" t="s">
        <v>413</v>
      </c>
      <c r="F207" s="424" t="s">
        <v>340</v>
      </c>
      <c r="G207" s="588">
        <v>0.05</v>
      </c>
      <c r="H207" s="727" t="s">
        <v>341</v>
      </c>
      <c r="I207" s="427">
        <v>1</v>
      </c>
      <c r="J207" s="428" t="s">
        <v>143</v>
      </c>
      <c r="K207" s="729">
        <v>38327</v>
      </c>
      <c r="L207" s="729">
        <v>40668</v>
      </c>
      <c r="M207" s="586">
        <v>12256.66</v>
      </c>
      <c r="N207" s="431">
        <v>612.83299999999997</v>
      </c>
      <c r="O207" s="432">
        <v>612.83299999999997</v>
      </c>
      <c r="P207" s="731"/>
      <c r="Q207" s="732"/>
      <c r="R207" s="723"/>
      <c r="S207" s="724"/>
      <c r="T207" s="433" t="s">
        <v>341</v>
      </c>
      <c r="U207" s="363">
        <v>26</v>
      </c>
      <c r="V207" s="434" t="s">
        <v>341</v>
      </c>
    </row>
    <row r="208" spans="1:22" s="32" customFormat="1" ht="25.2" customHeight="1">
      <c r="A208" s="31" t="s">
        <v>1539</v>
      </c>
      <c r="B208" s="760"/>
      <c r="C208" s="762"/>
      <c r="D208" s="762"/>
      <c r="E208" s="764"/>
      <c r="F208" s="424" t="s">
        <v>340</v>
      </c>
      <c r="G208" s="588">
        <v>0.75</v>
      </c>
      <c r="H208" s="728"/>
      <c r="I208" s="427">
        <v>2</v>
      </c>
      <c r="J208" s="428" t="s">
        <v>144</v>
      </c>
      <c r="K208" s="730"/>
      <c r="L208" s="730"/>
      <c r="M208" s="586">
        <v>12256.66</v>
      </c>
      <c r="N208" s="431">
        <v>9192.494999999999</v>
      </c>
      <c r="O208" s="432">
        <v>9192.4950000000008</v>
      </c>
      <c r="P208" s="731"/>
      <c r="Q208" s="732"/>
      <c r="R208" s="725"/>
      <c r="S208" s="726"/>
      <c r="T208" s="433" t="s">
        <v>341</v>
      </c>
      <c r="U208" s="363">
        <v>18</v>
      </c>
      <c r="V208" s="434" t="s">
        <v>341</v>
      </c>
    </row>
    <row r="209" spans="1:22" s="32" customFormat="1" ht="19.95" customHeight="1">
      <c r="A209" s="31" t="s">
        <v>1540</v>
      </c>
      <c r="B209" s="423" t="s">
        <v>1403</v>
      </c>
      <c r="C209" s="612"/>
      <c r="D209" s="612"/>
      <c r="E209" s="424"/>
      <c r="F209" s="424"/>
      <c r="G209" s="425"/>
      <c r="H209" s="426"/>
      <c r="I209" s="427"/>
      <c r="J209" s="428" t="s">
        <v>1403</v>
      </c>
      <c r="K209" s="429"/>
      <c r="L209" s="429"/>
      <c r="M209" s="430"/>
      <c r="N209" s="431" t="s">
        <v>1403</v>
      </c>
      <c r="O209" s="432" t="s">
        <v>1403</v>
      </c>
      <c r="P209" s="731"/>
      <c r="Q209" s="732"/>
      <c r="R209" s="746"/>
      <c r="S209" s="747"/>
      <c r="T209" s="433"/>
      <c r="U209" s="363"/>
      <c r="V209" s="434"/>
    </row>
    <row r="210" spans="1:22" s="32" customFormat="1" ht="19.95" customHeight="1">
      <c r="A210" s="31" t="s">
        <v>1541</v>
      </c>
      <c r="B210" s="423" t="s">
        <v>1403</v>
      </c>
      <c r="C210" s="612"/>
      <c r="D210" s="612"/>
      <c r="E210" s="424"/>
      <c r="F210" s="424"/>
      <c r="G210" s="425"/>
      <c r="H210" s="426"/>
      <c r="I210" s="427"/>
      <c r="J210" s="428" t="s">
        <v>1403</v>
      </c>
      <c r="K210" s="429"/>
      <c r="L210" s="429"/>
      <c r="M210" s="430"/>
      <c r="N210" s="435" t="s">
        <v>1403</v>
      </c>
      <c r="O210" s="432" t="s">
        <v>1403</v>
      </c>
      <c r="P210" s="731"/>
      <c r="Q210" s="732"/>
      <c r="R210" s="746"/>
      <c r="S210" s="747"/>
      <c r="T210" s="433"/>
      <c r="U210" s="363"/>
      <c r="V210" s="434"/>
    </row>
    <row r="211" spans="1:22" s="32" customFormat="1" ht="19.95" customHeight="1">
      <c r="A211" s="31" t="s">
        <v>1542</v>
      </c>
      <c r="B211" s="423" t="s">
        <v>1403</v>
      </c>
      <c r="C211" s="612"/>
      <c r="D211" s="612"/>
      <c r="E211" s="424"/>
      <c r="F211" s="424"/>
      <c r="G211" s="425"/>
      <c r="H211" s="426"/>
      <c r="I211" s="427"/>
      <c r="J211" s="428" t="s">
        <v>1403</v>
      </c>
      <c r="K211" s="429"/>
      <c r="L211" s="429"/>
      <c r="M211" s="436"/>
      <c r="N211" s="435" t="s">
        <v>1403</v>
      </c>
      <c r="O211" s="432" t="s">
        <v>1403</v>
      </c>
      <c r="P211" s="731"/>
      <c r="Q211" s="732"/>
      <c r="R211" s="746"/>
      <c r="S211" s="747"/>
      <c r="T211" s="433"/>
      <c r="U211" s="363"/>
      <c r="V211" s="434"/>
    </row>
    <row r="212" spans="1:22" s="32" customFormat="1" ht="19.95" customHeight="1">
      <c r="A212" s="31" t="s">
        <v>1543</v>
      </c>
      <c r="B212" s="423" t="s">
        <v>1403</v>
      </c>
      <c r="C212" s="612"/>
      <c r="D212" s="612"/>
      <c r="E212" s="424"/>
      <c r="F212" s="424"/>
      <c r="G212" s="425"/>
      <c r="H212" s="426"/>
      <c r="I212" s="427"/>
      <c r="J212" s="428" t="s">
        <v>1403</v>
      </c>
      <c r="K212" s="429"/>
      <c r="L212" s="429"/>
      <c r="M212" s="436"/>
      <c r="N212" s="435" t="s">
        <v>1403</v>
      </c>
      <c r="O212" s="432" t="s">
        <v>1403</v>
      </c>
      <c r="P212" s="731"/>
      <c r="Q212" s="732"/>
      <c r="R212" s="746"/>
      <c r="S212" s="747"/>
      <c r="T212" s="433"/>
      <c r="U212" s="363"/>
      <c r="V212" s="434"/>
    </row>
    <row r="213" spans="1:22" s="32" customFormat="1" ht="19.95" customHeight="1" thickBot="1">
      <c r="A213" s="31" t="s">
        <v>1544</v>
      </c>
      <c r="B213" s="437" t="s">
        <v>1403</v>
      </c>
      <c r="C213" s="613"/>
      <c r="D213" s="613"/>
      <c r="E213" s="438"/>
      <c r="F213" s="438"/>
      <c r="G213" s="439"/>
      <c r="H213" s="440"/>
      <c r="I213" s="441"/>
      <c r="J213" s="442" t="s">
        <v>1403</v>
      </c>
      <c r="K213" s="443"/>
      <c r="L213" s="443"/>
      <c r="M213" s="444"/>
      <c r="N213" s="435" t="s">
        <v>1403</v>
      </c>
      <c r="O213" s="432" t="s">
        <v>1403</v>
      </c>
      <c r="P213" s="731"/>
      <c r="Q213" s="732"/>
      <c r="R213" s="746"/>
      <c r="S213" s="747"/>
      <c r="T213" s="433"/>
      <c r="U213" s="363"/>
      <c r="V213" s="434"/>
    </row>
    <row r="214" spans="1:22" s="23" customFormat="1" ht="10.199999999999999" customHeight="1">
      <c r="A214" s="31"/>
      <c r="B214" s="459"/>
      <c r="C214" s="614"/>
      <c r="D214" s="614"/>
      <c r="E214" s="445"/>
      <c r="F214" s="445"/>
      <c r="G214" s="445"/>
      <c r="H214" s="445"/>
      <c r="I214" s="445"/>
      <c r="J214" s="445"/>
      <c r="K214" s="445"/>
      <c r="L214" s="445"/>
      <c r="M214" s="445"/>
      <c r="N214" s="445"/>
      <c r="O214" s="460"/>
      <c r="P214" s="445"/>
      <c r="Q214" s="445"/>
      <c r="R214" s="460"/>
      <c r="S214" s="445"/>
      <c r="T214" s="445"/>
      <c r="U214" s="461"/>
      <c r="V214" s="464"/>
    </row>
    <row r="215" spans="1:22" s="23" customFormat="1" ht="19.95" customHeight="1" thickBot="1">
      <c r="A215" s="31" t="s">
        <v>1545</v>
      </c>
      <c r="B215" s="505"/>
      <c r="C215" s="615"/>
      <c r="D215" s="615"/>
      <c r="E215" s="506"/>
      <c r="F215" s="506"/>
      <c r="G215" s="506"/>
      <c r="H215" s="506"/>
      <c r="I215" s="506"/>
      <c r="J215" s="506"/>
      <c r="K215" s="506"/>
      <c r="L215" s="506"/>
      <c r="M215" s="506"/>
      <c r="N215" s="507" t="s">
        <v>346</v>
      </c>
      <c r="O215" s="508">
        <v>5075.8010000000004</v>
      </c>
      <c r="P215" s="506"/>
      <c r="Q215" s="506"/>
      <c r="R215" s="509"/>
      <c r="S215" s="509"/>
      <c r="T215" s="510"/>
      <c r="U215" s="506"/>
      <c r="V215" s="511"/>
    </row>
    <row r="216" spans="1:22" ht="19.95" customHeight="1">
      <c r="B216" s="446"/>
      <c r="C216" s="34"/>
      <c r="D216" s="34"/>
      <c r="E216" s="446"/>
      <c r="F216" s="446"/>
      <c r="G216" s="446"/>
      <c r="H216" s="446"/>
      <c r="I216" s="446"/>
      <c r="J216" s="446"/>
      <c r="K216" s="446"/>
      <c r="L216" s="446"/>
      <c r="M216" s="446"/>
      <c r="N216" s="446"/>
      <c r="O216" s="446"/>
      <c r="P216" s="446"/>
      <c r="Q216" s="446"/>
      <c r="R216" s="446"/>
      <c r="S216" s="446"/>
      <c r="T216" s="446"/>
      <c r="U216" s="446"/>
      <c r="V216" s="446"/>
    </row>
    <row r="217" spans="1:22" s="23" customFormat="1" ht="19.95" customHeight="1" thickBot="1">
      <c r="A217" s="22"/>
      <c r="B217" s="733" t="s">
        <v>347</v>
      </c>
      <c r="C217" s="733"/>
      <c r="D217" s="733"/>
      <c r="E217" s="733"/>
      <c r="F217" s="733"/>
      <c r="G217" s="733"/>
      <c r="H217" s="733"/>
      <c r="I217" s="733"/>
      <c r="J217" s="733"/>
      <c r="K217" s="733"/>
      <c r="L217" s="733"/>
      <c r="M217" s="733"/>
      <c r="N217" s="733"/>
      <c r="O217" s="733"/>
      <c r="P217" s="733"/>
      <c r="Q217" s="733"/>
      <c r="R217" s="733"/>
      <c r="S217" s="733"/>
      <c r="T217" s="733"/>
      <c r="U217" s="733"/>
      <c r="V217" s="733"/>
    </row>
    <row r="218" spans="1:22" s="26" customFormat="1" ht="19.95" customHeight="1">
      <c r="A218" s="83" t="s">
        <v>1546</v>
      </c>
      <c r="B218" s="743" t="s">
        <v>348</v>
      </c>
      <c r="C218" s="734" t="s">
        <v>349</v>
      </c>
      <c r="D218" s="735"/>
      <c r="E218" s="735"/>
      <c r="F218" s="735"/>
      <c r="G218" s="735"/>
      <c r="H218" s="735"/>
      <c r="I218" s="735"/>
      <c r="J218" s="735"/>
      <c r="K218" s="735"/>
      <c r="L218" s="735"/>
      <c r="M218" s="736"/>
      <c r="N218" s="518"/>
      <c r="O218" s="519"/>
      <c r="P218" s="734" t="s">
        <v>350</v>
      </c>
      <c r="Q218" s="735"/>
      <c r="R218" s="735"/>
      <c r="S218" s="736"/>
      <c r="T218" s="769" t="s">
        <v>351</v>
      </c>
      <c r="U218" s="736"/>
      <c r="V218" s="788" t="s">
        <v>1197</v>
      </c>
    </row>
    <row r="219" spans="1:22" s="26" customFormat="1" ht="25.2" customHeight="1">
      <c r="A219" s="83" t="s">
        <v>1547</v>
      </c>
      <c r="B219" s="744"/>
      <c r="C219" s="740" t="s">
        <v>352</v>
      </c>
      <c r="D219" s="741"/>
      <c r="E219" s="742"/>
      <c r="F219" s="514">
        <v>2</v>
      </c>
      <c r="G219" s="774" t="s">
        <v>353</v>
      </c>
      <c r="H219" s="748" t="s">
        <v>354</v>
      </c>
      <c r="I219" s="748"/>
      <c r="J219" s="740" t="s">
        <v>355</v>
      </c>
      <c r="K219" s="795"/>
      <c r="L219" s="515"/>
      <c r="M219" s="515"/>
      <c r="N219" s="520"/>
      <c r="O219" s="521"/>
      <c r="P219" s="737"/>
      <c r="Q219" s="738"/>
      <c r="R219" s="738"/>
      <c r="S219" s="739"/>
      <c r="T219" s="770"/>
      <c r="U219" s="771"/>
      <c r="V219" s="789"/>
    </row>
    <row r="220" spans="1:22" s="26" customFormat="1" ht="30" customHeight="1" thickBot="1">
      <c r="A220" s="83" t="s">
        <v>1548</v>
      </c>
      <c r="B220" s="744"/>
      <c r="C220" s="741" t="s">
        <v>356</v>
      </c>
      <c r="D220" s="742"/>
      <c r="E220" s="516" t="s">
        <v>357</v>
      </c>
      <c r="F220" s="512" t="s">
        <v>358</v>
      </c>
      <c r="G220" s="774"/>
      <c r="H220" s="748"/>
      <c r="I220" s="748"/>
      <c r="J220" s="500" t="s">
        <v>359</v>
      </c>
      <c r="K220" s="513" t="s">
        <v>360</v>
      </c>
      <c r="L220" s="517" t="s">
        <v>361</v>
      </c>
      <c r="M220" s="517"/>
      <c r="N220" s="522" t="s">
        <v>362</v>
      </c>
      <c r="O220" s="523"/>
      <c r="P220" s="529" t="s">
        <v>363</v>
      </c>
      <c r="Q220" s="447">
        <v>3</v>
      </c>
      <c r="R220" s="530" t="s">
        <v>364</v>
      </c>
      <c r="S220" s="447">
        <v>3</v>
      </c>
      <c r="T220" s="791"/>
      <c r="U220" s="792"/>
      <c r="V220" s="790"/>
    </row>
    <row r="221" spans="1:22" s="26" customFormat="1" ht="19.95" customHeight="1">
      <c r="A221" s="83" t="s">
        <v>1549</v>
      </c>
      <c r="B221" s="744"/>
      <c r="C221" s="623">
        <v>1</v>
      </c>
      <c r="D221" s="616" t="s">
        <v>143</v>
      </c>
      <c r="E221" s="448">
        <v>0.5</v>
      </c>
      <c r="F221" s="449">
        <v>1670.4155000000001</v>
      </c>
      <c r="G221" s="449">
        <v>3541.03</v>
      </c>
      <c r="H221" s="778" t="s">
        <v>1238</v>
      </c>
      <c r="I221" s="779"/>
      <c r="J221" s="450" t="s">
        <v>1197</v>
      </c>
      <c r="K221" s="81" t="s">
        <v>1403</v>
      </c>
      <c r="L221" s="393" t="s">
        <v>34</v>
      </c>
      <c r="M221" s="394" t="s">
        <v>1423</v>
      </c>
      <c r="N221" s="345" t="s">
        <v>341</v>
      </c>
      <c r="O221" s="807" t="s">
        <v>130</v>
      </c>
      <c r="P221" s="808"/>
      <c r="Q221" s="798">
        <v>7</v>
      </c>
      <c r="R221" s="801" t="s">
        <v>365</v>
      </c>
      <c r="S221" s="802"/>
      <c r="T221" s="769" t="s">
        <v>366</v>
      </c>
      <c r="U221" s="735"/>
      <c r="V221" s="736"/>
    </row>
    <row r="222" spans="1:22" s="26" customFormat="1" ht="19.95" customHeight="1" thickBot="1">
      <c r="A222" s="83" t="s">
        <v>1550</v>
      </c>
      <c r="B222" s="744"/>
      <c r="C222" s="623">
        <v>2</v>
      </c>
      <c r="D222" s="616" t="s">
        <v>144</v>
      </c>
      <c r="E222" s="448">
        <v>0.5</v>
      </c>
      <c r="F222" s="449">
        <v>13556.987500000001</v>
      </c>
      <c r="G222" s="449">
        <v>3541.03</v>
      </c>
      <c r="H222" s="778" t="s">
        <v>1197</v>
      </c>
      <c r="I222" s="779"/>
      <c r="J222" s="450" t="s">
        <v>1197</v>
      </c>
      <c r="K222" s="81" t="s">
        <v>1403</v>
      </c>
      <c r="L222" s="393" t="s">
        <v>365</v>
      </c>
      <c r="M222" s="394" t="s">
        <v>1421</v>
      </c>
      <c r="N222" s="345" t="s">
        <v>341</v>
      </c>
      <c r="O222" s="807"/>
      <c r="P222" s="808"/>
      <c r="Q222" s="799"/>
      <c r="R222" s="803"/>
      <c r="S222" s="804"/>
      <c r="T222" s="791"/>
      <c r="U222" s="796"/>
      <c r="V222" s="792"/>
    </row>
    <row r="223" spans="1:22" s="26" customFormat="1" ht="19.95" customHeight="1">
      <c r="A223" s="83" t="s">
        <v>1551</v>
      </c>
      <c r="B223" s="744"/>
      <c r="C223" s="623">
        <v>3</v>
      </c>
      <c r="D223" s="616" t="s">
        <v>1403</v>
      </c>
      <c r="E223" s="448" t="s">
        <v>1403</v>
      </c>
      <c r="F223" s="449" t="s">
        <v>1403</v>
      </c>
      <c r="G223" s="449" t="s">
        <v>1403</v>
      </c>
      <c r="H223" s="778" t="s">
        <v>1403</v>
      </c>
      <c r="I223" s="779"/>
      <c r="J223" s="450" t="s">
        <v>1403</v>
      </c>
      <c r="K223" s="81" t="s">
        <v>1403</v>
      </c>
      <c r="L223" s="393"/>
      <c r="M223" s="394" t="s">
        <v>1403</v>
      </c>
      <c r="N223" s="345"/>
      <c r="O223" s="809"/>
      <c r="P223" s="810"/>
      <c r="Q223" s="800"/>
      <c r="R223" s="805"/>
      <c r="S223" s="806"/>
      <c r="T223" s="451"/>
      <c r="U223" s="451"/>
      <c r="V223" s="452"/>
    </row>
    <row r="224" spans="1:22" s="26" customFormat="1" ht="19.95" customHeight="1">
      <c r="A224" s="83" t="s">
        <v>1552</v>
      </c>
      <c r="B224" s="744"/>
      <c r="C224" s="623">
        <v>4</v>
      </c>
      <c r="D224" s="616" t="s">
        <v>1403</v>
      </c>
      <c r="E224" s="448" t="s">
        <v>1403</v>
      </c>
      <c r="F224" s="449" t="s">
        <v>1403</v>
      </c>
      <c r="G224" s="449" t="s">
        <v>1403</v>
      </c>
      <c r="H224" s="778" t="s">
        <v>1403</v>
      </c>
      <c r="I224" s="779"/>
      <c r="J224" s="450" t="s">
        <v>1403</v>
      </c>
      <c r="K224" s="81" t="s">
        <v>1403</v>
      </c>
      <c r="L224" s="393"/>
      <c r="M224" s="394" t="s">
        <v>1403</v>
      </c>
      <c r="N224" s="345"/>
      <c r="O224" s="775" t="s">
        <v>368</v>
      </c>
      <c r="P224" s="740" t="s">
        <v>369</v>
      </c>
      <c r="Q224" s="741"/>
      <c r="R224" s="741"/>
      <c r="S224" s="742"/>
      <c r="T224" s="453"/>
      <c r="U224" s="453"/>
      <c r="V224" s="454"/>
    </row>
    <row r="225" spans="1:22" s="26" customFormat="1" ht="19.95" customHeight="1">
      <c r="A225" s="83" t="s">
        <v>1553</v>
      </c>
      <c r="B225" s="744"/>
      <c r="C225" s="623">
        <v>5</v>
      </c>
      <c r="D225" s="616" t="s">
        <v>1403</v>
      </c>
      <c r="E225" s="448" t="s">
        <v>1403</v>
      </c>
      <c r="F225" s="449" t="s">
        <v>1403</v>
      </c>
      <c r="G225" s="449" t="s">
        <v>1403</v>
      </c>
      <c r="H225" s="778" t="s">
        <v>1403</v>
      </c>
      <c r="I225" s="779"/>
      <c r="J225" s="450" t="s">
        <v>1403</v>
      </c>
      <c r="K225" s="81" t="s">
        <v>1403</v>
      </c>
      <c r="L225" s="393"/>
      <c r="M225" s="394" t="s">
        <v>1403</v>
      </c>
      <c r="N225" s="345"/>
      <c r="O225" s="776"/>
      <c r="P225" s="500" t="s">
        <v>370</v>
      </c>
      <c r="Q225" s="500" t="s">
        <v>371</v>
      </c>
      <c r="R225" s="748" t="s">
        <v>372</v>
      </c>
      <c r="S225" s="748"/>
      <c r="T225" s="453"/>
      <c r="U225" s="453"/>
      <c r="V225" s="454"/>
    </row>
    <row r="226" spans="1:22" s="26" customFormat="1" ht="19.95" customHeight="1" thickBot="1">
      <c r="A226" s="83" t="s">
        <v>1554</v>
      </c>
      <c r="B226" s="744"/>
      <c r="C226" s="624">
        <v>6</v>
      </c>
      <c r="D226" s="617" t="s">
        <v>1403</v>
      </c>
      <c r="E226" s="455" t="s">
        <v>1403</v>
      </c>
      <c r="F226" s="449" t="s">
        <v>1403</v>
      </c>
      <c r="G226" s="449" t="s">
        <v>1403</v>
      </c>
      <c r="H226" s="778" t="s">
        <v>1403</v>
      </c>
      <c r="I226" s="779"/>
      <c r="J226" s="450" t="s">
        <v>1403</v>
      </c>
      <c r="K226" s="81" t="s">
        <v>1403</v>
      </c>
      <c r="L226" s="393"/>
      <c r="M226" s="394" t="s">
        <v>1403</v>
      </c>
      <c r="N226" s="391"/>
      <c r="O226" s="293" t="s">
        <v>1197</v>
      </c>
      <c r="P226" s="223">
        <v>1</v>
      </c>
      <c r="Q226" s="456">
        <v>7082.0518531999996</v>
      </c>
      <c r="R226" s="777">
        <v>15227.402999999998</v>
      </c>
      <c r="S226" s="777"/>
      <c r="T226" s="453"/>
      <c r="U226" s="453"/>
      <c r="V226" s="454"/>
    </row>
    <row r="227" spans="1:22" s="26" customFormat="1" ht="25.2" customHeight="1" thickBot="1">
      <c r="A227" s="83" t="s">
        <v>1555</v>
      </c>
      <c r="B227" s="745"/>
      <c r="C227" s="749" t="s">
        <v>373</v>
      </c>
      <c r="D227" s="750"/>
      <c r="E227" s="467"/>
      <c r="F227" s="751" t="s">
        <v>1403</v>
      </c>
      <c r="G227" s="752"/>
      <c r="H227" s="793" t="s">
        <v>1197</v>
      </c>
      <c r="I227" s="794"/>
      <c r="J227" s="369" t="s">
        <v>1197</v>
      </c>
      <c r="K227" s="293" t="s">
        <v>1197</v>
      </c>
      <c r="L227" s="293" t="s">
        <v>1197</v>
      </c>
      <c r="M227" s="528"/>
      <c r="N227" s="524"/>
      <c r="O227" s="797" t="s">
        <v>1403</v>
      </c>
      <c r="P227" s="797"/>
      <c r="Q227" s="797"/>
      <c r="R227" s="797"/>
      <c r="S227" s="797"/>
      <c r="T227" s="525"/>
      <c r="U227" s="526"/>
      <c r="V227" s="527"/>
    </row>
    <row r="228" spans="1:22" ht="19.95" customHeight="1"/>
    <row r="229" spans="1:22" ht="19.95" customHeight="1"/>
    <row r="230" spans="1:22" s="30" customFormat="1" ht="19.95" customHeight="1" thickBot="1">
      <c r="A230" s="27">
        <v>8</v>
      </c>
      <c r="B230" s="753" t="s">
        <v>312</v>
      </c>
      <c r="C230" s="753"/>
      <c r="D230" s="753"/>
      <c r="E230" s="28">
        <v>8</v>
      </c>
      <c r="F230" s="582" t="s">
        <v>52</v>
      </c>
      <c r="G230" s="416"/>
      <c r="H230" s="416"/>
      <c r="I230" s="414"/>
      <c r="J230" s="414"/>
      <c r="K230" s="414"/>
      <c r="L230" s="414"/>
      <c r="M230" s="29"/>
      <c r="N230" s="29"/>
      <c r="O230" s="416"/>
      <c r="P230" s="416"/>
      <c r="Q230" s="416"/>
      <c r="R230" s="416"/>
      <c r="S230" s="416"/>
      <c r="T230" s="416"/>
      <c r="U230" s="416"/>
      <c r="V230" s="416"/>
    </row>
    <row r="231" spans="1:22" s="23" customFormat="1" ht="25.2" customHeight="1">
      <c r="A231" s="22"/>
      <c r="B231" s="755" t="s">
        <v>313</v>
      </c>
      <c r="C231" s="621" t="s">
        <v>314</v>
      </c>
      <c r="D231" s="609" t="s">
        <v>315</v>
      </c>
      <c r="E231" s="498"/>
      <c r="F231" s="498" t="s">
        <v>316</v>
      </c>
      <c r="G231" s="499"/>
      <c r="H231" s="497" t="s">
        <v>317</v>
      </c>
      <c r="I231" s="772" t="s">
        <v>318</v>
      </c>
      <c r="J231" s="754" t="s">
        <v>319</v>
      </c>
      <c r="K231" s="754" t="s">
        <v>320</v>
      </c>
      <c r="L231" s="754" t="s">
        <v>321</v>
      </c>
      <c r="M231" s="754" t="s">
        <v>322</v>
      </c>
      <c r="N231" s="765" t="s">
        <v>323</v>
      </c>
      <c r="O231" s="766"/>
      <c r="P231" s="767" t="s">
        <v>324</v>
      </c>
      <c r="Q231" s="768"/>
      <c r="R231" s="769" t="s">
        <v>325</v>
      </c>
      <c r="S231" s="736"/>
      <c r="T231" s="783" t="s">
        <v>326</v>
      </c>
      <c r="U231" s="784"/>
      <c r="V231" s="785"/>
    </row>
    <row r="232" spans="1:22" s="23" customFormat="1" ht="90" customHeight="1">
      <c r="A232" s="22"/>
      <c r="B232" s="756"/>
      <c r="C232" s="622" t="s">
        <v>327</v>
      </c>
      <c r="D232" s="610" t="s">
        <v>42</v>
      </c>
      <c r="E232" s="501" t="s">
        <v>328</v>
      </c>
      <c r="F232" s="501" t="s">
        <v>329</v>
      </c>
      <c r="G232" s="571" t="s">
        <v>330</v>
      </c>
      <c r="H232" s="570" t="s">
        <v>331</v>
      </c>
      <c r="I232" s="773"/>
      <c r="J232" s="748"/>
      <c r="K232" s="748"/>
      <c r="L232" s="748"/>
      <c r="M232" s="748"/>
      <c r="N232" s="500" t="s">
        <v>332</v>
      </c>
      <c r="O232" s="501" t="s">
        <v>333</v>
      </c>
      <c r="P232" s="781"/>
      <c r="Q232" s="782"/>
      <c r="R232" s="770"/>
      <c r="S232" s="771"/>
      <c r="T232" s="502" t="s">
        <v>334</v>
      </c>
      <c r="U232" s="503" t="s">
        <v>335</v>
      </c>
      <c r="V232" s="504" t="s">
        <v>336</v>
      </c>
    </row>
    <row r="233" spans="1:22" s="23" customFormat="1" ht="25.2" customHeight="1">
      <c r="A233" s="22"/>
      <c r="B233" s="417"/>
      <c r="C233" s="611">
        <v>3</v>
      </c>
      <c r="D233" s="611">
        <v>4</v>
      </c>
      <c r="E233" s="418">
        <v>5</v>
      </c>
      <c r="F233" s="418">
        <v>6</v>
      </c>
      <c r="G233" s="418">
        <v>7</v>
      </c>
      <c r="H233" s="418">
        <v>8</v>
      </c>
      <c r="I233" s="418">
        <v>9</v>
      </c>
      <c r="J233" s="469"/>
      <c r="K233" s="469"/>
      <c r="L233" s="435"/>
      <c r="M233" s="418"/>
      <c r="N233" s="418">
        <v>14</v>
      </c>
      <c r="O233" s="418">
        <v>15</v>
      </c>
      <c r="P233" s="419">
        <v>16</v>
      </c>
      <c r="Q233" s="463">
        <v>17</v>
      </c>
      <c r="R233" s="419">
        <v>18</v>
      </c>
      <c r="S233" s="463">
        <v>19</v>
      </c>
      <c r="T233" s="420">
        <v>20</v>
      </c>
      <c r="U233" s="421">
        <v>21</v>
      </c>
      <c r="V233" s="422">
        <v>22</v>
      </c>
    </row>
    <row r="234" spans="1:22" s="32" customFormat="1" ht="49.95" customHeight="1">
      <c r="A234" s="31" t="s">
        <v>1556</v>
      </c>
      <c r="B234" s="423">
        <v>1</v>
      </c>
      <c r="C234" s="626" t="s">
        <v>414</v>
      </c>
      <c r="D234" s="612" t="s">
        <v>415</v>
      </c>
      <c r="E234" s="424" t="s">
        <v>416</v>
      </c>
      <c r="F234" s="424" t="s">
        <v>340</v>
      </c>
      <c r="G234" s="588">
        <v>0.51</v>
      </c>
      <c r="H234" s="426" t="s">
        <v>341</v>
      </c>
      <c r="I234" s="427">
        <v>2</v>
      </c>
      <c r="J234" s="428" t="s">
        <v>146</v>
      </c>
      <c r="K234" s="591">
        <v>41953</v>
      </c>
      <c r="L234" s="591">
        <v>44483</v>
      </c>
      <c r="M234" s="586">
        <v>37235.160000000003</v>
      </c>
      <c r="N234" s="431">
        <v>18989.931600000004</v>
      </c>
      <c r="O234" s="432">
        <v>18989.9316</v>
      </c>
      <c r="P234" s="731"/>
      <c r="Q234" s="732"/>
      <c r="R234" s="746"/>
      <c r="S234" s="747"/>
      <c r="T234" s="433" t="s">
        <v>341</v>
      </c>
      <c r="U234" s="363">
        <v>221</v>
      </c>
      <c r="V234" s="434" t="s">
        <v>341</v>
      </c>
    </row>
    <row r="235" spans="1:22" s="32" customFormat="1" ht="49.95" customHeight="1">
      <c r="A235" s="31" t="s">
        <v>1557</v>
      </c>
      <c r="B235" s="423">
        <v>2</v>
      </c>
      <c r="C235" s="612" t="s">
        <v>417</v>
      </c>
      <c r="D235" s="612" t="s">
        <v>418</v>
      </c>
      <c r="E235" s="424" t="s">
        <v>419</v>
      </c>
      <c r="F235" s="424" t="s">
        <v>340</v>
      </c>
      <c r="G235" s="590">
        <v>0.33329999999999999</v>
      </c>
      <c r="H235" s="426" t="s">
        <v>341</v>
      </c>
      <c r="I235" s="427">
        <v>2</v>
      </c>
      <c r="J235" s="428" t="s">
        <v>146</v>
      </c>
      <c r="K235" s="429">
        <v>41710</v>
      </c>
      <c r="L235" s="429">
        <v>42594</v>
      </c>
      <c r="M235" s="586">
        <v>9046.06</v>
      </c>
      <c r="N235" s="431">
        <v>3015.0517979999995</v>
      </c>
      <c r="O235" s="432">
        <v>3015.051798</v>
      </c>
      <c r="P235" s="731"/>
      <c r="Q235" s="732"/>
      <c r="R235" s="746"/>
      <c r="S235" s="747"/>
      <c r="T235" s="433" t="s">
        <v>341</v>
      </c>
      <c r="U235" s="363">
        <v>148</v>
      </c>
      <c r="V235" s="434" t="s">
        <v>341</v>
      </c>
    </row>
    <row r="236" spans="1:22" s="32" customFormat="1" ht="49.95" customHeight="1">
      <c r="A236" s="31" t="s">
        <v>1558</v>
      </c>
      <c r="B236" s="423">
        <v>3</v>
      </c>
      <c r="C236" s="612" t="s">
        <v>420</v>
      </c>
      <c r="D236" s="612" t="s">
        <v>421</v>
      </c>
      <c r="E236" s="424" t="s">
        <v>422</v>
      </c>
      <c r="F236" s="424" t="s">
        <v>340</v>
      </c>
      <c r="G236" s="588">
        <v>0.5</v>
      </c>
      <c r="H236" s="426" t="s">
        <v>341</v>
      </c>
      <c r="I236" s="427">
        <v>1</v>
      </c>
      <c r="J236" s="428" t="s">
        <v>145</v>
      </c>
      <c r="K236" s="429">
        <v>44081</v>
      </c>
      <c r="L236" s="429">
        <v>45183</v>
      </c>
      <c r="M236" s="586">
        <v>2784.85</v>
      </c>
      <c r="N236" s="431">
        <v>1392.425</v>
      </c>
      <c r="O236" s="432">
        <v>1392.425</v>
      </c>
      <c r="P236" s="731"/>
      <c r="Q236" s="732"/>
      <c r="R236" s="746"/>
      <c r="S236" s="747"/>
      <c r="T236" s="433" t="s">
        <v>341</v>
      </c>
      <c r="U236" s="363">
        <v>216</v>
      </c>
      <c r="V236" s="434" t="s">
        <v>341</v>
      </c>
    </row>
    <row r="237" spans="1:22" s="32" customFormat="1" ht="49.95" customHeight="1">
      <c r="A237" s="31" t="s">
        <v>1559</v>
      </c>
      <c r="B237" s="423">
        <v>4</v>
      </c>
      <c r="C237" s="612" t="s">
        <v>423</v>
      </c>
      <c r="D237" s="612" t="s">
        <v>424</v>
      </c>
      <c r="E237" s="424" t="s">
        <v>425</v>
      </c>
      <c r="F237" s="424" t="s">
        <v>376</v>
      </c>
      <c r="G237" s="588">
        <v>1</v>
      </c>
      <c r="H237" s="426" t="s">
        <v>341</v>
      </c>
      <c r="I237" s="427">
        <v>2</v>
      </c>
      <c r="J237" s="428" t="s">
        <v>146</v>
      </c>
      <c r="K237" s="429">
        <v>38749</v>
      </c>
      <c r="L237" s="429">
        <v>39692</v>
      </c>
      <c r="M237" s="586">
        <v>6420.35</v>
      </c>
      <c r="N237" s="431">
        <v>6420.35</v>
      </c>
      <c r="O237" s="432">
        <v>6420.35</v>
      </c>
      <c r="P237" s="731"/>
      <c r="Q237" s="732"/>
      <c r="R237" s="746"/>
      <c r="S237" s="747"/>
      <c r="T237" s="433" t="s">
        <v>341</v>
      </c>
      <c r="U237" s="363">
        <v>15</v>
      </c>
      <c r="V237" s="434" t="s">
        <v>341</v>
      </c>
    </row>
    <row r="238" spans="1:22" s="32" customFormat="1" ht="19.95" customHeight="1">
      <c r="A238" s="31" t="s">
        <v>1560</v>
      </c>
      <c r="B238" s="423" t="s">
        <v>1403</v>
      </c>
      <c r="C238" s="612"/>
      <c r="D238" s="612"/>
      <c r="E238" s="424"/>
      <c r="F238" s="424"/>
      <c r="G238" s="425"/>
      <c r="H238" s="426"/>
      <c r="I238" s="427"/>
      <c r="J238" s="428" t="s">
        <v>1403</v>
      </c>
      <c r="K238" s="429"/>
      <c r="L238" s="429"/>
      <c r="M238" s="430"/>
      <c r="N238" s="431" t="s">
        <v>1403</v>
      </c>
      <c r="O238" s="432" t="s">
        <v>1403</v>
      </c>
      <c r="P238" s="731"/>
      <c r="Q238" s="732"/>
      <c r="R238" s="746"/>
      <c r="S238" s="747"/>
      <c r="T238" s="433"/>
      <c r="U238" s="363"/>
      <c r="V238" s="434"/>
    </row>
    <row r="239" spans="1:22" s="32" customFormat="1" ht="19.95" customHeight="1">
      <c r="A239" s="31" t="s">
        <v>1561</v>
      </c>
      <c r="B239" s="423" t="s">
        <v>1403</v>
      </c>
      <c r="C239" s="612"/>
      <c r="D239" s="612"/>
      <c r="E239" s="424"/>
      <c r="F239" s="424"/>
      <c r="G239" s="425"/>
      <c r="H239" s="426"/>
      <c r="I239" s="427"/>
      <c r="J239" s="428" t="s">
        <v>1403</v>
      </c>
      <c r="K239" s="429"/>
      <c r="L239" s="429"/>
      <c r="M239" s="430"/>
      <c r="N239" s="431" t="s">
        <v>1403</v>
      </c>
      <c r="O239" s="432" t="s">
        <v>1403</v>
      </c>
      <c r="P239" s="731"/>
      <c r="Q239" s="732"/>
      <c r="R239" s="746"/>
      <c r="S239" s="747"/>
      <c r="T239" s="433"/>
      <c r="U239" s="363"/>
      <c r="V239" s="434"/>
    </row>
    <row r="240" spans="1:22" s="32" customFormat="1" ht="19.95" customHeight="1">
      <c r="A240" s="31" t="s">
        <v>1562</v>
      </c>
      <c r="B240" s="423" t="s">
        <v>1403</v>
      </c>
      <c r="C240" s="612"/>
      <c r="D240" s="612"/>
      <c r="E240" s="424"/>
      <c r="F240" s="424"/>
      <c r="G240" s="425"/>
      <c r="H240" s="426"/>
      <c r="I240" s="427"/>
      <c r="J240" s="428" t="s">
        <v>1403</v>
      </c>
      <c r="K240" s="429"/>
      <c r="L240" s="429"/>
      <c r="M240" s="430"/>
      <c r="N240" s="435" t="s">
        <v>1403</v>
      </c>
      <c r="O240" s="432" t="s">
        <v>1403</v>
      </c>
      <c r="P240" s="731"/>
      <c r="Q240" s="732"/>
      <c r="R240" s="746"/>
      <c r="S240" s="747"/>
      <c r="T240" s="433"/>
      <c r="U240" s="363"/>
      <c r="V240" s="434"/>
    </row>
    <row r="241" spans="1:22" s="32" customFormat="1" ht="19.95" customHeight="1">
      <c r="A241" s="31" t="s">
        <v>1563</v>
      </c>
      <c r="B241" s="423" t="s">
        <v>1403</v>
      </c>
      <c r="C241" s="612"/>
      <c r="D241" s="612"/>
      <c r="E241" s="424"/>
      <c r="F241" s="424"/>
      <c r="G241" s="425"/>
      <c r="H241" s="426"/>
      <c r="I241" s="427"/>
      <c r="J241" s="428" t="s">
        <v>1403</v>
      </c>
      <c r="K241" s="429"/>
      <c r="L241" s="429"/>
      <c r="M241" s="436"/>
      <c r="N241" s="435" t="s">
        <v>1403</v>
      </c>
      <c r="O241" s="432" t="s">
        <v>1403</v>
      </c>
      <c r="P241" s="731"/>
      <c r="Q241" s="732"/>
      <c r="R241" s="746"/>
      <c r="S241" s="747"/>
      <c r="T241" s="433"/>
      <c r="U241" s="363"/>
      <c r="V241" s="434"/>
    </row>
    <row r="242" spans="1:22" s="32" customFormat="1" ht="19.95" customHeight="1">
      <c r="A242" s="31" t="s">
        <v>1564</v>
      </c>
      <c r="B242" s="423" t="s">
        <v>1403</v>
      </c>
      <c r="C242" s="612"/>
      <c r="D242" s="612"/>
      <c r="E242" s="424"/>
      <c r="F242" s="424"/>
      <c r="G242" s="425"/>
      <c r="H242" s="426"/>
      <c r="I242" s="427"/>
      <c r="J242" s="428" t="s">
        <v>1403</v>
      </c>
      <c r="K242" s="429"/>
      <c r="L242" s="429"/>
      <c r="M242" s="436"/>
      <c r="N242" s="435" t="s">
        <v>1403</v>
      </c>
      <c r="O242" s="432" t="s">
        <v>1403</v>
      </c>
      <c r="P242" s="731"/>
      <c r="Q242" s="732"/>
      <c r="R242" s="746"/>
      <c r="S242" s="747"/>
      <c r="T242" s="433"/>
      <c r="U242" s="363"/>
      <c r="V242" s="434"/>
    </row>
    <row r="243" spans="1:22" s="32" customFormat="1" ht="19.95" customHeight="1" thickBot="1">
      <c r="A243" s="31" t="s">
        <v>1565</v>
      </c>
      <c r="B243" s="437" t="s">
        <v>1403</v>
      </c>
      <c r="C243" s="613"/>
      <c r="D243" s="613"/>
      <c r="E243" s="438"/>
      <c r="F243" s="438"/>
      <c r="G243" s="439"/>
      <c r="H243" s="440"/>
      <c r="I243" s="441"/>
      <c r="J243" s="442" t="s">
        <v>1403</v>
      </c>
      <c r="K243" s="443"/>
      <c r="L243" s="443"/>
      <c r="M243" s="444"/>
      <c r="N243" s="435" t="s">
        <v>1403</v>
      </c>
      <c r="O243" s="432" t="s">
        <v>1403</v>
      </c>
      <c r="P243" s="731"/>
      <c r="Q243" s="732"/>
      <c r="R243" s="746"/>
      <c r="S243" s="747"/>
      <c r="T243" s="433"/>
      <c r="U243" s="363"/>
      <c r="V243" s="434"/>
    </row>
    <row r="244" spans="1:22" s="23" customFormat="1" ht="10.199999999999999" customHeight="1">
      <c r="A244" s="31"/>
      <c r="B244" s="459"/>
      <c r="C244" s="614"/>
      <c r="D244" s="614"/>
      <c r="E244" s="445"/>
      <c r="F244" s="445"/>
      <c r="G244" s="445"/>
      <c r="H244" s="445"/>
      <c r="I244" s="445"/>
      <c r="J244" s="445"/>
      <c r="K244" s="445"/>
      <c r="L244" s="445"/>
      <c r="M244" s="445"/>
      <c r="N244" s="445"/>
      <c r="O244" s="460"/>
      <c r="P244" s="445"/>
      <c r="Q244" s="445"/>
      <c r="R244" s="460"/>
      <c r="S244" s="445"/>
      <c r="T244" s="445"/>
      <c r="U244" s="461"/>
      <c r="V244" s="464"/>
    </row>
    <row r="245" spans="1:22" s="23" customFormat="1" ht="19.95" customHeight="1" thickBot="1">
      <c r="A245" s="31" t="s">
        <v>1566</v>
      </c>
      <c r="B245" s="505"/>
      <c r="C245" s="615"/>
      <c r="D245" s="615"/>
      <c r="E245" s="506"/>
      <c r="F245" s="506"/>
      <c r="G245" s="506"/>
      <c r="H245" s="506"/>
      <c r="I245" s="506"/>
      <c r="J245" s="506"/>
      <c r="K245" s="506"/>
      <c r="L245" s="506"/>
      <c r="M245" s="506"/>
      <c r="N245" s="507" t="s">
        <v>346</v>
      </c>
      <c r="O245" s="508">
        <v>7454.4395994999995</v>
      </c>
      <c r="P245" s="506"/>
      <c r="Q245" s="506"/>
      <c r="R245" s="509"/>
      <c r="S245" s="509"/>
      <c r="T245" s="510"/>
      <c r="U245" s="506"/>
      <c r="V245" s="511"/>
    </row>
    <row r="246" spans="1:22" ht="19.95" customHeight="1">
      <c r="B246" s="446"/>
      <c r="C246" s="34"/>
      <c r="D246" s="34"/>
      <c r="E246" s="446"/>
      <c r="F246" s="446"/>
      <c r="G246" s="446"/>
      <c r="H246" s="446"/>
      <c r="I246" s="446"/>
      <c r="J246" s="446"/>
      <c r="K246" s="446"/>
      <c r="L246" s="446"/>
      <c r="M246" s="446"/>
      <c r="N246" s="446"/>
      <c r="O246" s="446"/>
      <c r="P246" s="446"/>
      <c r="Q246" s="446"/>
      <c r="R246" s="446"/>
      <c r="S246" s="446"/>
      <c r="T246" s="446"/>
      <c r="U246" s="446"/>
      <c r="V246" s="446"/>
    </row>
    <row r="247" spans="1:22" s="23" customFormat="1" ht="19.95" customHeight="1" thickBot="1">
      <c r="A247" s="22"/>
      <c r="B247" s="733" t="s">
        <v>347</v>
      </c>
      <c r="C247" s="733"/>
      <c r="D247" s="733"/>
      <c r="E247" s="733"/>
      <c r="F247" s="733"/>
      <c r="G247" s="733"/>
      <c r="H247" s="733"/>
      <c r="I247" s="733"/>
      <c r="J247" s="733"/>
      <c r="K247" s="733"/>
      <c r="L247" s="733"/>
      <c r="M247" s="733"/>
      <c r="N247" s="733"/>
      <c r="O247" s="733"/>
      <c r="P247" s="733"/>
      <c r="Q247" s="733"/>
      <c r="R247" s="733"/>
      <c r="S247" s="733"/>
      <c r="T247" s="733"/>
      <c r="U247" s="733"/>
      <c r="V247" s="733"/>
    </row>
    <row r="248" spans="1:22" s="26" customFormat="1" ht="19.95" customHeight="1">
      <c r="A248" s="83" t="s">
        <v>1567</v>
      </c>
      <c r="B248" s="743" t="s">
        <v>348</v>
      </c>
      <c r="C248" s="734" t="s">
        <v>349</v>
      </c>
      <c r="D248" s="735"/>
      <c r="E248" s="735"/>
      <c r="F248" s="735"/>
      <c r="G248" s="735"/>
      <c r="H248" s="735"/>
      <c r="I248" s="735"/>
      <c r="J248" s="735"/>
      <c r="K248" s="735"/>
      <c r="L248" s="735"/>
      <c r="M248" s="736"/>
      <c r="N248" s="518"/>
      <c r="O248" s="519"/>
      <c r="P248" s="734" t="s">
        <v>350</v>
      </c>
      <c r="Q248" s="735"/>
      <c r="R248" s="735"/>
      <c r="S248" s="736"/>
      <c r="T248" s="769" t="s">
        <v>351</v>
      </c>
      <c r="U248" s="736"/>
      <c r="V248" s="788" t="s">
        <v>1197</v>
      </c>
    </row>
    <row r="249" spans="1:22" s="26" customFormat="1" ht="25.2" customHeight="1">
      <c r="A249" s="83" t="s">
        <v>1568</v>
      </c>
      <c r="B249" s="744"/>
      <c r="C249" s="740" t="s">
        <v>352</v>
      </c>
      <c r="D249" s="741"/>
      <c r="E249" s="742"/>
      <c r="F249" s="514">
        <v>2</v>
      </c>
      <c r="G249" s="774" t="s">
        <v>353</v>
      </c>
      <c r="H249" s="748" t="s">
        <v>354</v>
      </c>
      <c r="I249" s="748"/>
      <c r="J249" s="740" t="s">
        <v>355</v>
      </c>
      <c r="K249" s="795"/>
      <c r="L249" s="515"/>
      <c r="M249" s="515"/>
      <c r="N249" s="520"/>
      <c r="O249" s="521"/>
      <c r="P249" s="737"/>
      <c r="Q249" s="738"/>
      <c r="R249" s="738"/>
      <c r="S249" s="739"/>
      <c r="T249" s="770"/>
      <c r="U249" s="771"/>
      <c r="V249" s="789"/>
    </row>
    <row r="250" spans="1:22" s="26" customFormat="1" ht="30" customHeight="1" thickBot="1">
      <c r="A250" s="83" t="s">
        <v>1569</v>
      </c>
      <c r="B250" s="744"/>
      <c r="C250" s="741" t="s">
        <v>356</v>
      </c>
      <c r="D250" s="742"/>
      <c r="E250" s="516" t="s">
        <v>357</v>
      </c>
      <c r="F250" s="512" t="s">
        <v>358</v>
      </c>
      <c r="G250" s="774"/>
      <c r="H250" s="748"/>
      <c r="I250" s="748"/>
      <c r="J250" s="500" t="s">
        <v>359</v>
      </c>
      <c r="K250" s="513" t="s">
        <v>360</v>
      </c>
      <c r="L250" s="517" t="s">
        <v>361</v>
      </c>
      <c r="M250" s="517"/>
      <c r="N250" s="522" t="s">
        <v>362</v>
      </c>
      <c r="O250" s="523"/>
      <c r="P250" s="529" t="s">
        <v>363</v>
      </c>
      <c r="Q250" s="447">
        <v>4</v>
      </c>
      <c r="R250" s="530" t="s">
        <v>364</v>
      </c>
      <c r="S250" s="447">
        <v>4</v>
      </c>
      <c r="T250" s="791"/>
      <c r="U250" s="792"/>
      <c r="V250" s="790"/>
    </row>
    <row r="251" spans="1:22" s="26" customFormat="1" ht="19.95" customHeight="1">
      <c r="A251" s="83" t="s">
        <v>1570</v>
      </c>
      <c r="B251" s="744"/>
      <c r="C251" s="623">
        <v>1</v>
      </c>
      <c r="D251" s="616" t="s">
        <v>145</v>
      </c>
      <c r="E251" s="448">
        <v>0.3</v>
      </c>
      <c r="F251" s="449">
        <v>1392.425</v>
      </c>
      <c r="G251" s="449">
        <v>3541.03</v>
      </c>
      <c r="H251" s="778" t="s">
        <v>1238</v>
      </c>
      <c r="I251" s="779"/>
      <c r="J251" s="450" t="s">
        <v>1197</v>
      </c>
      <c r="K251" s="81" t="s">
        <v>1403</v>
      </c>
      <c r="L251" s="393" t="s">
        <v>34</v>
      </c>
      <c r="M251" s="394" t="s">
        <v>1423</v>
      </c>
      <c r="N251" s="345" t="s">
        <v>341</v>
      </c>
      <c r="O251" s="807" t="s">
        <v>130</v>
      </c>
      <c r="P251" s="808"/>
      <c r="Q251" s="798">
        <v>8</v>
      </c>
      <c r="R251" s="801" t="s">
        <v>365</v>
      </c>
      <c r="S251" s="802"/>
      <c r="T251" s="769" t="s">
        <v>366</v>
      </c>
      <c r="U251" s="735"/>
      <c r="V251" s="736"/>
    </row>
    <row r="252" spans="1:22" s="26" customFormat="1" ht="19.95" customHeight="1" thickBot="1">
      <c r="A252" s="83" t="s">
        <v>1571</v>
      </c>
      <c r="B252" s="744"/>
      <c r="C252" s="623">
        <v>2</v>
      </c>
      <c r="D252" s="616" t="s">
        <v>146</v>
      </c>
      <c r="E252" s="448">
        <v>0.7</v>
      </c>
      <c r="F252" s="449">
        <v>28425.333398000002</v>
      </c>
      <c r="G252" s="449">
        <v>3541.03</v>
      </c>
      <c r="H252" s="778" t="s">
        <v>1197</v>
      </c>
      <c r="I252" s="779"/>
      <c r="J252" s="450" t="s">
        <v>1197</v>
      </c>
      <c r="K252" s="81" t="s">
        <v>1403</v>
      </c>
      <c r="L252" s="393" t="s">
        <v>365</v>
      </c>
      <c r="M252" s="394" t="s">
        <v>1421</v>
      </c>
      <c r="N252" s="345" t="s">
        <v>341</v>
      </c>
      <c r="O252" s="807"/>
      <c r="P252" s="808"/>
      <c r="Q252" s="799"/>
      <c r="R252" s="803"/>
      <c r="S252" s="804"/>
      <c r="T252" s="791"/>
      <c r="U252" s="796"/>
      <c r="V252" s="792"/>
    </row>
    <row r="253" spans="1:22" s="26" customFormat="1" ht="19.95" customHeight="1">
      <c r="A253" s="83" t="s">
        <v>1572</v>
      </c>
      <c r="B253" s="744"/>
      <c r="C253" s="623">
        <v>3</v>
      </c>
      <c r="D253" s="616" t="s">
        <v>1403</v>
      </c>
      <c r="E253" s="448" t="s">
        <v>1403</v>
      </c>
      <c r="F253" s="449" t="s">
        <v>1403</v>
      </c>
      <c r="G253" s="449" t="s">
        <v>1403</v>
      </c>
      <c r="H253" s="778" t="s">
        <v>1403</v>
      </c>
      <c r="I253" s="779"/>
      <c r="J253" s="450" t="s">
        <v>1403</v>
      </c>
      <c r="K253" s="81" t="s">
        <v>1403</v>
      </c>
      <c r="L253" s="393"/>
      <c r="M253" s="394" t="s">
        <v>1403</v>
      </c>
      <c r="N253" s="345"/>
      <c r="O253" s="809"/>
      <c r="P253" s="810"/>
      <c r="Q253" s="800"/>
      <c r="R253" s="805"/>
      <c r="S253" s="806"/>
      <c r="T253" s="451"/>
      <c r="U253" s="451"/>
      <c r="V253" s="452"/>
    </row>
    <row r="254" spans="1:22" s="26" customFormat="1" ht="19.95" customHeight="1">
      <c r="A254" s="83" t="s">
        <v>1573</v>
      </c>
      <c r="B254" s="744"/>
      <c r="C254" s="623">
        <v>4</v>
      </c>
      <c r="D254" s="616" t="s">
        <v>1403</v>
      </c>
      <c r="E254" s="448" t="s">
        <v>1403</v>
      </c>
      <c r="F254" s="449" t="s">
        <v>1403</v>
      </c>
      <c r="G254" s="449" t="s">
        <v>1403</v>
      </c>
      <c r="H254" s="778" t="s">
        <v>1403</v>
      </c>
      <c r="I254" s="779"/>
      <c r="J254" s="450" t="s">
        <v>1403</v>
      </c>
      <c r="K254" s="81" t="s">
        <v>1403</v>
      </c>
      <c r="L254" s="393"/>
      <c r="M254" s="394" t="s">
        <v>1403</v>
      </c>
      <c r="N254" s="345"/>
      <c r="O254" s="775" t="s">
        <v>368</v>
      </c>
      <c r="P254" s="740" t="s">
        <v>369</v>
      </c>
      <c r="Q254" s="741"/>
      <c r="R254" s="741"/>
      <c r="S254" s="742"/>
      <c r="T254" s="453"/>
      <c r="U254" s="453"/>
      <c r="V254" s="454"/>
    </row>
    <row r="255" spans="1:22" s="26" customFormat="1" ht="19.95" customHeight="1">
      <c r="A255" s="83" t="s">
        <v>1574</v>
      </c>
      <c r="B255" s="744"/>
      <c r="C255" s="623">
        <v>5</v>
      </c>
      <c r="D255" s="616" t="s">
        <v>1403</v>
      </c>
      <c r="E255" s="448" t="s">
        <v>1403</v>
      </c>
      <c r="F255" s="449" t="s">
        <v>1403</v>
      </c>
      <c r="G255" s="449" t="s">
        <v>1403</v>
      </c>
      <c r="H255" s="778" t="s">
        <v>1403</v>
      </c>
      <c r="I255" s="779"/>
      <c r="J255" s="450" t="s">
        <v>1403</v>
      </c>
      <c r="K255" s="81" t="s">
        <v>1403</v>
      </c>
      <c r="L255" s="393"/>
      <c r="M255" s="394" t="s">
        <v>1403</v>
      </c>
      <c r="N255" s="345"/>
      <c r="O255" s="776"/>
      <c r="P255" s="500" t="s">
        <v>370</v>
      </c>
      <c r="Q255" s="500" t="s">
        <v>371</v>
      </c>
      <c r="R255" s="748" t="s">
        <v>372</v>
      </c>
      <c r="S255" s="748"/>
      <c r="T255" s="453"/>
      <c r="U255" s="453"/>
      <c r="V255" s="454"/>
    </row>
    <row r="256" spans="1:22" s="26" customFormat="1" ht="19.95" customHeight="1" thickBot="1">
      <c r="A256" s="83" t="s">
        <v>1575</v>
      </c>
      <c r="B256" s="744"/>
      <c r="C256" s="624">
        <v>6</v>
      </c>
      <c r="D256" s="617" t="s">
        <v>1403</v>
      </c>
      <c r="E256" s="455" t="s">
        <v>1403</v>
      </c>
      <c r="F256" s="449" t="s">
        <v>1403</v>
      </c>
      <c r="G256" s="449" t="s">
        <v>1403</v>
      </c>
      <c r="H256" s="778" t="s">
        <v>1403</v>
      </c>
      <c r="I256" s="779"/>
      <c r="J256" s="450" t="s">
        <v>1403</v>
      </c>
      <c r="K256" s="81" t="s">
        <v>1403</v>
      </c>
      <c r="L256" s="393"/>
      <c r="M256" s="394" t="s">
        <v>1403</v>
      </c>
      <c r="N256" s="391"/>
      <c r="O256" s="293" t="s">
        <v>1197</v>
      </c>
      <c r="P256" s="223">
        <v>1</v>
      </c>
      <c r="Q256" s="456">
        <v>7082.0518531999996</v>
      </c>
      <c r="R256" s="777">
        <v>29817.758398000005</v>
      </c>
      <c r="S256" s="777"/>
      <c r="T256" s="453"/>
      <c r="U256" s="453"/>
      <c r="V256" s="454"/>
    </row>
    <row r="257" spans="1:22" s="26" customFormat="1" ht="25.2" customHeight="1" thickBot="1">
      <c r="A257" s="83" t="s">
        <v>1576</v>
      </c>
      <c r="B257" s="745"/>
      <c r="C257" s="749" t="s">
        <v>373</v>
      </c>
      <c r="D257" s="750"/>
      <c r="E257" s="467"/>
      <c r="F257" s="751" t="s">
        <v>1403</v>
      </c>
      <c r="G257" s="752"/>
      <c r="H257" s="793" t="s">
        <v>1197</v>
      </c>
      <c r="I257" s="794"/>
      <c r="J257" s="369" t="s">
        <v>1197</v>
      </c>
      <c r="K257" s="293" t="s">
        <v>1197</v>
      </c>
      <c r="L257" s="293" t="s">
        <v>1197</v>
      </c>
      <c r="M257" s="528"/>
      <c r="N257" s="524"/>
      <c r="O257" s="797" t="s">
        <v>1403</v>
      </c>
      <c r="P257" s="797"/>
      <c r="Q257" s="797"/>
      <c r="R257" s="797"/>
      <c r="S257" s="797"/>
      <c r="T257" s="525"/>
      <c r="U257" s="526"/>
      <c r="V257" s="527"/>
    </row>
    <row r="258" spans="1:22" ht="19.95" customHeight="1"/>
    <row r="259" spans="1:22" ht="19.95" customHeight="1"/>
    <row r="260" spans="1:22" s="30" customFormat="1" ht="19.95" customHeight="1" thickBot="1">
      <c r="A260" s="27">
        <v>9</v>
      </c>
      <c r="B260" s="753" t="s">
        <v>312</v>
      </c>
      <c r="C260" s="753"/>
      <c r="D260" s="753"/>
      <c r="E260" s="28">
        <v>9</v>
      </c>
      <c r="F260" s="582" t="s">
        <v>53</v>
      </c>
      <c r="G260" s="416"/>
      <c r="H260" s="416"/>
      <c r="I260" s="414"/>
      <c r="J260" s="414"/>
      <c r="K260" s="414"/>
      <c r="L260" s="414"/>
      <c r="M260" s="29"/>
      <c r="N260" s="29"/>
      <c r="O260" s="416"/>
      <c r="P260" s="416"/>
      <c r="Q260" s="416"/>
      <c r="R260" s="416"/>
      <c r="S260" s="416"/>
      <c r="T260" s="416"/>
      <c r="U260" s="416"/>
      <c r="V260" s="416"/>
    </row>
    <row r="261" spans="1:22" s="23" customFormat="1" ht="25.2" customHeight="1">
      <c r="A261" s="22"/>
      <c r="B261" s="755" t="s">
        <v>313</v>
      </c>
      <c r="C261" s="621" t="s">
        <v>314</v>
      </c>
      <c r="D261" s="609" t="s">
        <v>315</v>
      </c>
      <c r="E261" s="498"/>
      <c r="F261" s="498" t="s">
        <v>316</v>
      </c>
      <c r="G261" s="499"/>
      <c r="H261" s="497" t="s">
        <v>317</v>
      </c>
      <c r="I261" s="772" t="s">
        <v>318</v>
      </c>
      <c r="J261" s="754" t="s">
        <v>319</v>
      </c>
      <c r="K261" s="754" t="s">
        <v>320</v>
      </c>
      <c r="L261" s="754" t="s">
        <v>321</v>
      </c>
      <c r="M261" s="754" t="s">
        <v>322</v>
      </c>
      <c r="N261" s="765" t="s">
        <v>323</v>
      </c>
      <c r="O261" s="766"/>
      <c r="P261" s="767" t="s">
        <v>324</v>
      </c>
      <c r="Q261" s="768"/>
      <c r="R261" s="769" t="s">
        <v>325</v>
      </c>
      <c r="S261" s="736"/>
      <c r="T261" s="783" t="s">
        <v>326</v>
      </c>
      <c r="U261" s="784"/>
      <c r="V261" s="785"/>
    </row>
    <row r="262" spans="1:22" s="23" customFormat="1" ht="90" customHeight="1">
      <c r="A262" s="22"/>
      <c r="B262" s="756"/>
      <c r="C262" s="622" t="s">
        <v>327</v>
      </c>
      <c r="D262" s="610" t="s">
        <v>42</v>
      </c>
      <c r="E262" s="501" t="s">
        <v>328</v>
      </c>
      <c r="F262" s="501" t="s">
        <v>329</v>
      </c>
      <c r="G262" s="571" t="s">
        <v>330</v>
      </c>
      <c r="H262" s="570" t="s">
        <v>331</v>
      </c>
      <c r="I262" s="773"/>
      <c r="J262" s="748"/>
      <c r="K262" s="748"/>
      <c r="L262" s="748"/>
      <c r="M262" s="748"/>
      <c r="N262" s="500" t="s">
        <v>332</v>
      </c>
      <c r="O262" s="501" t="s">
        <v>333</v>
      </c>
      <c r="P262" s="781"/>
      <c r="Q262" s="782"/>
      <c r="R262" s="770"/>
      <c r="S262" s="771"/>
      <c r="T262" s="502" t="s">
        <v>334</v>
      </c>
      <c r="U262" s="503" t="s">
        <v>335</v>
      </c>
      <c r="V262" s="504" t="s">
        <v>336</v>
      </c>
    </row>
    <row r="263" spans="1:22" s="23" customFormat="1" ht="25.2" customHeight="1">
      <c r="A263" s="22"/>
      <c r="B263" s="417"/>
      <c r="C263" s="611">
        <v>3</v>
      </c>
      <c r="D263" s="611">
        <v>4</v>
      </c>
      <c r="E263" s="418">
        <v>5</v>
      </c>
      <c r="F263" s="418">
        <v>6</v>
      </c>
      <c r="G263" s="418">
        <v>7</v>
      </c>
      <c r="H263" s="418">
        <v>8</v>
      </c>
      <c r="I263" s="418">
        <v>9</v>
      </c>
      <c r="J263" s="469"/>
      <c r="K263" s="469"/>
      <c r="L263" s="435"/>
      <c r="M263" s="418"/>
      <c r="N263" s="418">
        <v>14</v>
      </c>
      <c r="O263" s="418">
        <v>15</v>
      </c>
      <c r="P263" s="419">
        <v>16</v>
      </c>
      <c r="Q263" s="463">
        <v>17</v>
      </c>
      <c r="R263" s="419">
        <v>18</v>
      </c>
      <c r="S263" s="463">
        <v>19</v>
      </c>
      <c r="T263" s="420">
        <v>20</v>
      </c>
      <c r="U263" s="421">
        <v>21</v>
      </c>
      <c r="V263" s="422">
        <v>22</v>
      </c>
    </row>
    <row r="264" spans="1:22" s="32" customFormat="1" ht="49.95" customHeight="1">
      <c r="A264" s="31" t="s">
        <v>1577</v>
      </c>
      <c r="B264" s="423">
        <v>1</v>
      </c>
      <c r="C264" s="626" t="s">
        <v>426</v>
      </c>
      <c r="D264" s="612" t="s">
        <v>427</v>
      </c>
      <c r="E264" s="424" t="s">
        <v>428</v>
      </c>
      <c r="F264" s="424" t="s">
        <v>340</v>
      </c>
      <c r="G264" s="588">
        <v>0.51</v>
      </c>
      <c r="H264" s="426" t="s">
        <v>341</v>
      </c>
      <c r="I264" s="427">
        <v>1</v>
      </c>
      <c r="J264" s="428" t="s">
        <v>147</v>
      </c>
      <c r="K264" s="591">
        <v>42963</v>
      </c>
      <c r="L264" s="591">
        <v>43876</v>
      </c>
      <c r="M264" s="586">
        <v>6054.0991715671644</v>
      </c>
      <c r="N264" s="431">
        <v>3087.5905774992539</v>
      </c>
      <c r="O264" s="432">
        <v>3087.5905775000001</v>
      </c>
      <c r="P264" s="731"/>
      <c r="Q264" s="732"/>
      <c r="R264" s="746"/>
      <c r="S264" s="747"/>
      <c r="T264" s="433" t="s">
        <v>341</v>
      </c>
      <c r="U264" s="363">
        <v>33</v>
      </c>
      <c r="V264" s="434" t="s">
        <v>341</v>
      </c>
    </row>
    <row r="265" spans="1:22" s="32" customFormat="1" ht="49.95" customHeight="1">
      <c r="A265" s="31" t="s">
        <v>1578</v>
      </c>
      <c r="B265" s="423">
        <v>2</v>
      </c>
      <c r="C265" s="612" t="s">
        <v>429</v>
      </c>
      <c r="D265" s="612" t="s">
        <v>430</v>
      </c>
      <c r="E265" s="424" t="s">
        <v>431</v>
      </c>
      <c r="F265" s="424" t="s">
        <v>340</v>
      </c>
      <c r="G265" s="588">
        <v>0.1</v>
      </c>
      <c r="H265" s="426" t="s">
        <v>341</v>
      </c>
      <c r="I265" s="427">
        <v>1</v>
      </c>
      <c r="J265" s="428" t="s">
        <v>147</v>
      </c>
      <c r="K265" s="429">
        <v>39896</v>
      </c>
      <c r="L265" s="429">
        <v>40064</v>
      </c>
      <c r="M265" s="586">
        <v>337.76</v>
      </c>
      <c r="N265" s="431">
        <v>33.776000000000003</v>
      </c>
      <c r="O265" s="432">
        <v>33.776000000000003</v>
      </c>
      <c r="P265" s="731"/>
      <c r="Q265" s="732"/>
      <c r="R265" s="746"/>
      <c r="S265" s="747"/>
      <c r="T265" s="433" t="s">
        <v>341</v>
      </c>
      <c r="U265" s="363">
        <v>50</v>
      </c>
      <c r="V265" s="434" t="s">
        <v>341</v>
      </c>
    </row>
    <row r="266" spans="1:22" s="32" customFormat="1" ht="49.95" customHeight="1">
      <c r="A266" s="31" t="s">
        <v>1579</v>
      </c>
      <c r="B266" s="423">
        <v>3</v>
      </c>
      <c r="C266" s="612" t="s">
        <v>432</v>
      </c>
      <c r="D266" s="612" t="s">
        <v>433</v>
      </c>
      <c r="E266" s="424" t="s">
        <v>434</v>
      </c>
      <c r="F266" s="424" t="s">
        <v>435</v>
      </c>
      <c r="G266" s="588">
        <v>1</v>
      </c>
      <c r="H266" s="426" t="s">
        <v>341</v>
      </c>
      <c r="I266" s="427">
        <v>2</v>
      </c>
      <c r="J266" s="428" t="s">
        <v>148</v>
      </c>
      <c r="K266" s="429">
        <v>37242</v>
      </c>
      <c r="L266" s="429">
        <v>38185</v>
      </c>
      <c r="M266" s="586">
        <v>20019.89</v>
      </c>
      <c r="N266" s="431">
        <v>20019.89</v>
      </c>
      <c r="O266" s="432">
        <v>20019.89</v>
      </c>
      <c r="P266" s="731"/>
      <c r="Q266" s="732"/>
      <c r="R266" s="746"/>
      <c r="S266" s="747"/>
      <c r="T266" s="433" t="s">
        <v>341</v>
      </c>
      <c r="U266" s="363">
        <v>39</v>
      </c>
      <c r="V266" s="434" t="s">
        <v>341</v>
      </c>
    </row>
    <row r="267" spans="1:22" s="32" customFormat="1" ht="49.95" customHeight="1">
      <c r="A267" s="31" t="s">
        <v>1580</v>
      </c>
      <c r="B267" s="423">
        <v>4</v>
      </c>
      <c r="C267" s="612" t="s">
        <v>432</v>
      </c>
      <c r="D267" s="612" t="s">
        <v>433</v>
      </c>
      <c r="E267" s="424" t="s">
        <v>436</v>
      </c>
      <c r="F267" s="424" t="s">
        <v>376</v>
      </c>
      <c r="G267" s="588">
        <v>1</v>
      </c>
      <c r="H267" s="426" t="s">
        <v>341</v>
      </c>
      <c r="I267" s="427">
        <v>2</v>
      </c>
      <c r="J267" s="428" t="s">
        <v>148</v>
      </c>
      <c r="K267" s="429">
        <v>39381</v>
      </c>
      <c r="L267" s="429">
        <v>40538</v>
      </c>
      <c r="M267" s="586">
        <v>9142.5</v>
      </c>
      <c r="N267" s="431">
        <v>9142.5</v>
      </c>
      <c r="O267" s="432">
        <v>9142.5</v>
      </c>
      <c r="P267" s="731"/>
      <c r="Q267" s="732"/>
      <c r="R267" s="746"/>
      <c r="S267" s="747"/>
      <c r="T267" s="433" t="s">
        <v>341</v>
      </c>
      <c r="U267" s="363">
        <v>40</v>
      </c>
      <c r="V267" s="434" t="s">
        <v>341</v>
      </c>
    </row>
    <row r="268" spans="1:22" s="32" customFormat="1" ht="19.95" customHeight="1">
      <c r="A268" s="31" t="s">
        <v>1581</v>
      </c>
      <c r="B268" s="423" t="s">
        <v>1403</v>
      </c>
      <c r="C268" s="612"/>
      <c r="D268" s="612"/>
      <c r="E268" s="424"/>
      <c r="F268" s="424"/>
      <c r="G268" s="425"/>
      <c r="H268" s="426"/>
      <c r="I268" s="427"/>
      <c r="J268" s="428" t="s">
        <v>1403</v>
      </c>
      <c r="K268" s="429"/>
      <c r="L268" s="429"/>
      <c r="M268" s="430"/>
      <c r="N268" s="431" t="s">
        <v>1403</v>
      </c>
      <c r="O268" s="432" t="s">
        <v>1403</v>
      </c>
      <c r="P268" s="731"/>
      <c r="Q268" s="732"/>
      <c r="R268" s="746"/>
      <c r="S268" s="747"/>
      <c r="T268" s="433"/>
      <c r="U268" s="363"/>
      <c r="V268" s="434"/>
    </row>
    <row r="269" spans="1:22" s="32" customFormat="1" ht="19.95" customHeight="1">
      <c r="A269" s="31" t="s">
        <v>1582</v>
      </c>
      <c r="B269" s="423" t="s">
        <v>1403</v>
      </c>
      <c r="C269" s="612"/>
      <c r="D269" s="612"/>
      <c r="E269" s="424"/>
      <c r="F269" s="424"/>
      <c r="G269" s="425"/>
      <c r="H269" s="426"/>
      <c r="I269" s="427"/>
      <c r="J269" s="428" t="s">
        <v>1403</v>
      </c>
      <c r="K269" s="429"/>
      <c r="L269" s="429"/>
      <c r="M269" s="430"/>
      <c r="N269" s="431" t="s">
        <v>1403</v>
      </c>
      <c r="O269" s="432" t="s">
        <v>1403</v>
      </c>
      <c r="P269" s="731"/>
      <c r="Q269" s="732"/>
      <c r="R269" s="746"/>
      <c r="S269" s="747"/>
      <c r="T269" s="433"/>
      <c r="U269" s="363"/>
      <c r="V269" s="434"/>
    </row>
    <row r="270" spans="1:22" s="32" customFormat="1" ht="19.95" customHeight="1">
      <c r="A270" s="31" t="s">
        <v>1583</v>
      </c>
      <c r="B270" s="423" t="s">
        <v>1403</v>
      </c>
      <c r="C270" s="612"/>
      <c r="D270" s="612"/>
      <c r="E270" s="424"/>
      <c r="F270" s="424"/>
      <c r="G270" s="425"/>
      <c r="H270" s="426"/>
      <c r="I270" s="427"/>
      <c r="J270" s="428" t="s">
        <v>1403</v>
      </c>
      <c r="K270" s="429"/>
      <c r="L270" s="429"/>
      <c r="M270" s="430"/>
      <c r="N270" s="435" t="s">
        <v>1403</v>
      </c>
      <c r="O270" s="432" t="s">
        <v>1403</v>
      </c>
      <c r="P270" s="731"/>
      <c r="Q270" s="732"/>
      <c r="R270" s="746"/>
      <c r="S270" s="747"/>
      <c r="T270" s="433"/>
      <c r="U270" s="363"/>
      <c r="V270" s="434"/>
    </row>
    <row r="271" spans="1:22" s="32" customFormat="1" ht="19.95" customHeight="1">
      <c r="A271" s="31" t="s">
        <v>1584</v>
      </c>
      <c r="B271" s="423" t="s">
        <v>1403</v>
      </c>
      <c r="C271" s="612"/>
      <c r="D271" s="612"/>
      <c r="E271" s="424"/>
      <c r="F271" s="424"/>
      <c r="G271" s="425"/>
      <c r="H271" s="426"/>
      <c r="I271" s="427"/>
      <c r="J271" s="428" t="s">
        <v>1403</v>
      </c>
      <c r="K271" s="429"/>
      <c r="L271" s="429"/>
      <c r="M271" s="436"/>
      <c r="N271" s="435" t="s">
        <v>1403</v>
      </c>
      <c r="O271" s="432" t="s">
        <v>1403</v>
      </c>
      <c r="P271" s="731"/>
      <c r="Q271" s="732"/>
      <c r="R271" s="746"/>
      <c r="S271" s="747"/>
      <c r="T271" s="433"/>
      <c r="U271" s="363"/>
      <c r="V271" s="434"/>
    </row>
    <row r="272" spans="1:22" s="32" customFormat="1" ht="19.95" customHeight="1">
      <c r="A272" s="31" t="s">
        <v>1585</v>
      </c>
      <c r="B272" s="423" t="s">
        <v>1403</v>
      </c>
      <c r="C272" s="612"/>
      <c r="D272" s="612"/>
      <c r="E272" s="424"/>
      <c r="F272" s="424"/>
      <c r="G272" s="425"/>
      <c r="H272" s="426"/>
      <c r="I272" s="427"/>
      <c r="J272" s="428" t="s">
        <v>1403</v>
      </c>
      <c r="K272" s="429"/>
      <c r="L272" s="429"/>
      <c r="M272" s="436"/>
      <c r="N272" s="435" t="s">
        <v>1403</v>
      </c>
      <c r="O272" s="432" t="s">
        <v>1403</v>
      </c>
      <c r="P272" s="731"/>
      <c r="Q272" s="732"/>
      <c r="R272" s="746"/>
      <c r="S272" s="747"/>
      <c r="T272" s="433"/>
      <c r="U272" s="363"/>
      <c r="V272" s="434"/>
    </row>
    <row r="273" spans="1:22" s="32" customFormat="1" ht="19.95" customHeight="1" thickBot="1">
      <c r="A273" s="31" t="s">
        <v>1586</v>
      </c>
      <c r="B273" s="437" t="s">
        <v>1403</v>
      </c>
      <c r="C273" s="613"/>
      <c r="D273" s="613"/>
      <c r="E273" s="438"/>
      <c r="F273" s="438"/>
      <c r="G273" s="439"/>
      <c r="H273" s="440"/>
      <c r="I273" s="441"/>
      <c r="J273" s="442" t="s">
        <v>1403</v>
      </c>
      <c r="K273" s="443"/>
      <c r="L273" s="443"/>
      <c r="M273" s="444"/>
      <c r="N273" s="435" t="s">
        <v>1403</v>
      </c>
      <c r="O273" s="432" t="s">
        <v>1403</v>
      </c>
      <c r="P273" s="731"/>
      <c r="Q273" s="732"/>
      <c r="R273" s="746"/>
      <c r="S273" s="747"/>
      <c r="T273" s="433"/>
      <c r="U273" s="363"/>
      <c r="V273" s="434"/>
    </row>
    <row r="274" spans="1:22" s="23" customFormat="1" ht="10.199999999999999" customHeight="1">
      <c r="A274" s="31"/>
      <c r="B274" s="459"/>
      <c r="C274" s="614"/>
      <c r="D274" s="614"/>
      <c r="E274" s="445"/>
      <c r="F274" s="445"/>
      <c r="G274" s="445"/>
      <c r="H274" s="445"/>
      <c r="I274" s="445"/>
      <c r="J274" s="445"/>
      <c r="K274" s="445"/>
      <c r="L274" s="445"/>
      <c r="M274" s="445"/>
      <c r="N274" s="445"/>
      <c r="O274" s="460"/>
      <c r="P274" s="445"/>
      <c r="Q274" s="445"/>
      <c r="R274" s="460"/>
      <c r="S274" s="445"/>
      <c r="T274" s="445"/>
      <c r="U274" s="461"/>
      <c r="V274" s="464"/>
    </row>
    <row r="275" spans="1:22" s="23" customFormat="1" ht="19.95" customHeight="1" thickBot="1">
      <c r="A275" s="31" t="s">
        <v>1587</v>
      </c>
      <c r="B275" s="505"/>
      <c r="C275" s="615"/>
      <c r="D275" s="615"/>
      <c r="E275" s="506"/>
      <c r="F275" s="506"/>
      <c r="G275" s="506"/>
      <c r="H275" s="506"/>
      <c r="I275" s="506"/>
      <c r="J275" s="506"/>
      <c r="K275" s="506"/>
      <c r="L275" s="506"/>
      <c r="M275" s="506"/>
      <c r="N275" s="507" t="s">
        <v>346</v>
      </c>
      <c r="O275" s="508">
        <v>8070.9391443750001</v>
      </c>
      <c r="P275" s="506"/>
      <c r="Q275" s="506"/>
      <c r="R275" s="509"/>
      <c r="S275" s="509"/>
      <c r="T275" s="510"/>
      <c r="U275" s="506"/>
      <c r="V275" s="511"/>
    </row>
    <row r="276" spans="1:22" ht="19.95" customHeight="1">
      <c r="B276" s="446"/>
      <c r="C276" s="34"/>
      <c r="D276" s="34"/>
      <c r="E276" s="446"/>
      <c r="F276" s="446"/>
      <c r="G276" s="446"/>
      <c r="H276" s="446"/>
      <c r="I276" s="446"/>
      <c r="J276" s="446"/>
      <c r="K276" s="446"/>
      <c r="L276" s="446"/>
      <c r="M276" s="446"/>
      <c r="N276" s="446"/>
      <c r="O276" s="446"/>
      <c r="P276" s="446"/>
      <c r="Q276" s="446"/>
      <c r="R276" s="446"/>
      <c r="S276" s="446"/>
      <c r="T276" s="446"/>
      <c r="U276" s="446"/>
      <c r="V276" s="446"/>
    </row>
    <row r="277" spans="1:22" s="23" customFormat="1" ht="19.95" customHeight="1" thickBot="1">
      <c r="A277" s="22"/>
      <c r="B277" s="733" t="s">
        <v>347</v>
      </c>
      <c r="C277" s="733"/>
      <c r="D277" s="733"/>
      <c r="E277" s="733"/>
      <c r="F277" s="733"/>
      <c r="G277" s="733"/>
      <c r="H277" s="733"/>
      <c r="I277" s="733"/>
      <c r="J277" s="733"/>
      <c r="K277" s="733"/>
      <c r="L277" s="733"/>
      <c r="M277" s="733"/>
      <c r="N277" s="733"/>
      <c r="O277" s="733"/>
      <c r="P277" s="733"/>
      <c r="Q277" s="733"/>
      <c r="R277" s="733"/>
      <c r="S277" s="733"/>
      <c r="T277" s="733"/>
      <c r="U277" s="733"/>
      <c r="V277" s="733"/>
    </row>
    <row r="278" spans="1:22" s="26" customFormat="1" ht="19.95" customHeight="1">
      <c r="A278" s="83" t="s">
        <v>1588</v>
      </c>
      <c r="B278" s="743" t="s">
        <v>348</v>
      </c>
      <c r="C278" s="734" t="s">
        <v>349</v>
      </c>
      <c r="D278" s="735"/>
      <c r="E278" s="735"/>
      <c r="F278" s="735"/>
      <c r="G278" s="735"/>
      <c r="H278" s="735"/>
      <c r="I278" s="735"/>
      <c r="J278" s="735"/>
      <c r="K278" s="735"/>
      <c r="L278" s="735"/>
      <c r="M278" s="736"/>
      <c r="N278" s="518"/>
      <c r="O278" s="519"/>
      <c r="P278" s="734" t="s">
        <v>350</v>
      </c>
      <c r="Q278" s="735"/>
      <c r="R278" s="735"/>
      <c r="S278" s="736"/>
      <c r="T278" s="769" t="s">
        <v>351</v>
      </c>
      <c r="U278" s="736"/>
      <c r="V278" s="788" t="s">
        <v>1197</v>
      </c>
    </row>
    <row r="279" spans="1:22" s="26" customFormat="1" ht="25.2" customHeight="1">
      <c r="A279" s="83" t="s">
        <v>1589</v>
      </c>
      <c r="B279" s="744"/>
      <c r="C279" s="740" t="s">
        <v>352</v>
      </c>
      <c r="D279" s="741"/>
      <c r="E279" s="742"/>
      <c r="F279" s="514">
        <v>2</v>
      </c>
      <c r="G279" s="774" t="s">
        <v>353</v>
      </c>
      <c r="H279" s="748" t="s">
        <v>354</v>
      </c>
      <c r="I279" s="748"/>
      <c r="J279" s="740" t="s">
        <v>355</v>
      </c>
      <c r="K279" s="795"/>
      <c r="L279" s="515"/>
      <c r="M279" s="515"/>
      <c r="N279" s="520"/>
      <c r="O279" s="521"/>
      <c r="P279" s="737"/>
      <c r="Q279" s="738"/>
      <c r="R279" s="738"/>
      <c r="S279" s="739"/>
      <c r="T279" s="770"/>
      <c r="U279" s="771"/>
      <c r="V279" s="789"/>
    </row>
    <row r="280" spans="1:22" s="26" customFormat="1" ht="30" customHeight="1" thickBot="1">
      <c r="A280" s="83" t="s">
        <v>1590</v>
      </c>
      <c r="B280" s="744"/>
      <c r="C280" s="741" t="s">
        <v>356</v>
      </c>
      <c r="D280" s="742"/>
      <c r="E280" s="516" t="s">
        <v>357</v>
      </c>
      <c r="F280" s="512" t="s">
        <v>358</v>
      </c>
      <c r="G280" s="774"/>
      <c r="H280" s="748"/>
      <c r="I280" s="748"/>
      <c r="J280" s="500" t="s">
        <v>359</v>
      </c>
      <c r="K280" s="513" t="s">
        <v>360</v>
      </c>
      <c r="L280" s="517" t="s">
        <v>361</v>
      </c>
      <c r="M280" s="517"/>
      <c r="N280" s="522" t="s">
        <v>362</v>
      </c>
      <c r="O280" s="523"/>
      <c r="P280" s="529" t="s">
        <v>363</v>
      </c>
      <c r="Q280" s="447">
        <v>4</v>
      </c>
      <c r="R280" s="530" t="s">
        <v>364</v>
      </c>
      <c r="S280" s="447">
        <v>4</v>
      </c>
      <c r="T280" s="791"/>
      <c r="U280" s="792"/>
      <c r="V280" s="790"/>
    </row>
    <row r="281" spans="1:22" s="26" customFormat="1" ht="19.95" customHeight="1">
      <c r="A281" s="83" t="s">
        <v>1591</v>
      </c>
      <c r="B281" s="744"/>
      <c r="C281" s="623">
        <v>1</v>
      </c>
      <c r="D281" s="616" t="s">
        <v>147</v>
      </c>
      <c r="E281" s="448">
        <v>0.5</v>
      </c>
      <c r="F281" s="449">
        <v>3121.3665774999999</v>
      </c>
      <c r="G281" s="449">
        <v>3541.03</v>
      </c>
      <c r="H281" s="778" t="s">
        <v>1238</v>
      </c>
      <c r="I281" s="779"/>
      <c r="J281" s="450" t="s">
        <v>1197</v>
      </c>
      <c r="K281" s="81" t="s">
        <v>1403</v>
      </c>
      <c r="L281" s="393" t="s">
        <v>365</v>
      </c>
      <c r="M281" s="394" t="s">
        <v>1421</v>
      </c>
      <c r="N281" s="345" t="s">
        <v>341</v>
      </c>
      <c r="O281" s="807" t="s">
        <v>130</v>
      </c>
      <c r="P281" s="808"/>
      <c r="Q281" s="798">
        <v>9</v>
      </c>
      <c r="R281" s="801" t="s">
        <v>365</v>
      </c>
      <c r="S281" s="802"/>
      <c r="T281" s="769" t="s">
        <v>366</v>
      </c>
      <c r="U281" s="735"/>
      <c r="V281" s="736"/>
    </row>
    <row r="282" spans="1:22" s="26" customFormat="1" ht="19.95" customHeight="1" thickBot="1">
      <c r="A282" s="83" t="s">
        <v>1592</v>
      </c>
      <c r="B282" s="744"/>
      <c r="C282" s="623">
        <v>2</v>
      </c>
      <c r="D282" s="616" t="s">
        <v>148</v>
      </c>
      <c r="E282" s="448">
        <v>0.5</v>
      </c>
      <c r="F282" s="449">
        <v>29162.39</v>
      </c>
      <c r="G282" s="449">
        <v>3541.03</v>
      </c>
      <c r="H282" s="778" t="s">
        <v>1197</v>
      </c>
      <c r="I282" s="779"/>
      <c r="J282" s="450" t="s">
        <v>1197</v>
      </c>
      <c r="K282" s="81" t="s">
        <v>1403</v>
      </c>
      <c r="L282" s="393" t="s">
        <v>365</v>
      </c>
      <c r="M282" s="394" t="s">
        <v>1421</v>
      </c>
      <c r="N282" s="345" t="s">
        <v>341</v>
      </c>
      <c r="O282" s="807"/>
      <c r="P282" s="808"/>
      <c r="Q282" s="799"/>
      <c r="R282" s="803"/>
      <c r="S282" s="804"/>
      <c r="T282" s="791"/>
      <c r="U282" s="796"/>
      <c r="V282" s="792"/>
    </row>
    <row r="283" spans="1:22" s="26" customFormat="1" ht="19.95" customHeight="1">
      <c r="A283" s="83" t="s">
        <v>1593</v>
      </c>
      <c r="B283" s="744"/>
      <c r="C283" s="623">
        <v>3</v>
      </c>
      <c r="D283" s="616" t="s">
        <v>1403</v>
      </c>
      <c r="E283" s="448" t="s">
        <v>1403</v>
      </c>
      <c r="F283" s="449" t="s">
        <v>1403</v>
      </c>
      <c r="G283" s="449" t="s">
        <v>1403</v>
      </c>
      <c r="H283" s="778" t="s">
        <v>1403</v>
      </c>
      <c r="I283" s="779"/>
      <c r="J283" s="450" t="s">
        <v>1403</v>
      </c>
      <c r="K283" s="81" t="s">
        <v>1403</v>
      </c>
      <c r="L283" s="393"/>
      <c r="M283" s="394" t="s">
        <v>1403</v>
      </c>
      <c r="N283" s="345"/>
      <c r="O283" s="809"/>
      <c r="P283" s="810"/>
      <c r="Q283" s="800"/>
      <c r="R283" s="805"/>
      <c r="S283" s="806"/>
      <c r="T283" s="451"/>
      <c r="U283" s="451"/>
      <c r="V283" s="452"/>
    </row>
    <row r="284" spans="1:22" s="26" customFormat="1" ht="19.95" customHeight="1">
      <c r="A284" s="83" t="s">
        <v>1594</v>
      </c>
      <c r="B284" s="744"/>
      <c r="C284" s="623">
        <v>4</v>
      </c>
      <c r="D284" s="616" t="s">
        <v>1403</v>
      </c>
      <c r="E284" s="448" t="s">
        <v>1403</v>
      </c>
      <c r="F284" s="449" t="s">
        <v>1403</v>
      </c>
      <c r="G284" s="449" t="s">
        <v>1403</v>
      </c>
      <c r="H284" s="778" t="s">
        <v>1403</v>
      </c>
      <c r="I284" s="779"/>
      <c r="J284" s="450" t="s">
        <v>1403</v>
      </c>
      <c r="K284" s="81" t="s">
        <v>1403</v>
      </c>
      <c r="L284" s="393"/>
      <c r="M284" s="394" t="s">
        <v>1403</v>
      </c>
      <c r="N284" s="345"/>
      <c r="O284" s="775" t="s">
        <v>368</v>
      </c>
      <c r="P284" s="740" t="s">
        <v>369</v>
      </c>
      <c r="Q284" s="741"/>
      <c r="R284" s="741"/>
      <c r="S284" s="742"/>
      <c r="T284" s="453"/>
      <c r="U284" s="453"/>
      <c r="V284" s="454"/>
    </row>
    <row r="285" spans="1:22" s="26" customFormat="1" ht="19.95" customHeight="1">
      <c r="A285" s="83" t="s">
        <v>1595</v>
      </c>
      <c r="B285" s="744"/>
      <c r="C285" s="623">
        <v>5</v>
      </c>
      <c r="D285" s="616" t="s">
        <v>1403</v>
      </c>
      <c r="E285" s="448" t="s">
        <v>1403</v>
      </c>
      <c r="F285" s="449" t="s">
        <v>1403</v>
      </c>
      <c r="G285" s="449" t="s">
        <v>1403</v>
      </c>
      <c r="H285" s="778" t="s">
        <v>1403</v>
      </c>
      <c r="I285" s="779"/>
      <c r="J285" s="450" t="s">
        <v>1403</v>
      </c>
      <c r="K285" s="81" t="s">
        <v>1403</v>
      </c>
      <c r="L285" s="393"/>
      <c r="M285" s="394" t="s">
        <v>1403</v>
      </c>
      <c r="N285" s="345"/>
      <c r="O285" s="776"/>
      <c r="P285" s="500" t="s">
        <v>370</v>
      </c>
      <c r="Q285" s="500" t="s">
        <v>371</v>
      </c>
      <c r="R285" s="748" t="s">
        <v>372</v>
      </c>
      <c r="S285" s="748"/>
      <c r="T285" s="453"/>
      <c r="U285" s="453"/>
      <c r="V285" s="454"/>
    </row>
    <row r="286" spans="1:22" s="26" customFormat="1" ht="19.95" customHeight="1" thickBot="1">
      <c r="A286" s="83" t="s">
        <v>1596</v>
      </c>
      <c r="B286" s="744"/>
      <c r="C286" s="624">
        <v>6</v>
      </c>
      <c r="D286" s="617" t="s">
        <v>1403</v>
      </c>
      <c r="E286" s="455" t="s">
        <v>1403</v>
      </c>
      <c r="F286" s="449" t="s">
        <v>1403</v>
      </c>
      <c r="G286" s="449" t="s">
        <v>1403</v>
      </c>
      <c r="H286" s="778" t="s">
        <v>1403</v>
      </c>
      <c r="I286" s="779"/>
      <c r="J286" s="450" t="s">
        <v>1403</v>
      </c>
      <c r="K286" s="81" t="s">
        <v>1403</v>
      </c>
      <c r="L286" s="393"/>
      <c r="M286" s="394" t="s">
        <v>1403</v>
      </c>
      <c r="N286" s="391"/>
      <c r="O286" s="293" t="s">
        <v>1197</v>
      </c>
      <c r="P286" s="223">
        <v>1</v>
      </c>
      <c r="Q286" s="456">
        <v>7082.0518531999996</v>
      </c>
      <c r="R286" s="777">
        <v>32283.756577499254</v>
      </c>
      <c r="S286" s="777"/>
      <c r="T286" s="453"/>
      <c r="U286" s="453"/>
      <c r="V286" s="454"/>
    </row>
    <row r="287" spans="1:22" s="26" customFormat="1" ht="25.2" customHeight="1" thickBot="1">
      <c r="A287" s="83" t="s">
        <v>1597</v>
      </c>
      <c r="B287" s="745"/>
      <c r="C287" s="749" t="s">
        <v>373</v>
      </c>
      <c r="D287" s="750"/>
      <c r="E287" s="467"/>
      <c r="F287" s="751" t="s">
        <v>1403</v>
      </c>
      <c r="G287" s="752"/>
      <c r="H287" s="793" t="s">
        <v>1197</v>
      </c>
      <c r="I287" s="794"/>
      <c r="J287" s="369" t="s">
        <v>1197</v>
      </c>
      <c r="K287" s="293" t="s">
        <v>1197</v>
      </c>
      <c r="L287" s="293" t="s">
        <v>1197</v>
      </c>
      <c r="M287" s="528"/>
      <c r="N287" s="524"/>
      <c r="O287" s="797" t="s">
        <v>1403</v>
      </c>
      <c r="P287" s="797"/>
      <c r="Q287" s="797"/>
      <c r="R287" s="797"/>
      <c r="S287" s="797"/>
      <c r="T287" s="525"/>
      <c r="U287" s="526"/>
      <c r="V287" s="527"/>
    </row>
    <row r="288" spans="1:22" ht="19.95" customHeight="1"/>
    <row r="289" spans="1:22" ht="19.95" customHeight="1"/>
    <row r="290" spans="1:22" s="30" customFormat="1" ht="19.95" customHeight="1" thickBot="1">
      <c r="A290" s="27">
        <v>10</v>
      </c>
      <c r="B290" s="753" t="s">
        <v>312</v>
      </c>
      <c r="C290" s="753"/>
      <c r="D290" s="753"/>
      <c r="E290" s="28">
        <v>10</v>
      </c>
      <c r="F290" s="582" t="s">
        <v>54</v>
      </c>
      <c r="G290" s="416"/>
      <c r="H290" s="416"/>
      <c r="I290" s="414"/>
      <c r="J290" s="414"/>
      <c r="K290" s="414"/>
      <c r="L290" s="414"/>
      <c r="M290" s="29"/>
      <c r="N290" s="29"/>
      <c r="O290" s="416"/>
      <c r="P290" s="416"/>
      <c r="Q290" s="416"/>
      <c r="R290" s="416"/>
      <c r="S290" s="416"/>
      <c r="T290" s="416"/>
      <c r="U290" s="416"/>
      <c r="V290" s="416"/>
    </row>
    <row r="291" spans="1:22" s="23" customFormat="1" ht="25.2" customHeight="1">
      <c r="A291" s="22"/>
      <c r="B291" s="755" t="s">
        <v>313</v>
      </c>
      <c r="C291" s="621" t="s">
        <v>314</v>
      </c>
      <c r="D291" s="609" t="s">
        <v>315</v>
      </c>
      <c r="E291" s="498"/>
      <c r="F291" s="498" t="s">
        <v>316</v>
      </c>
      <c r="G291" s="499"/>
      <c r="H291" s="497" t="s">
        <v>317</v>
      </c>
      <c r="I291" s="772" t="s">
        <v>318</v>
      </c>
      <c r="J291" s="754" t="s">
        <v>319</v>
      </c>
      <c r="K291" s="754" t="s">
        <v>320</v>
      </c>
      <c r="L291" s="754" t="s">
        <v>321</v>
      </c>
      <c r="M291" s="754" t="s">
        <v>322</v>
      </c>
      <c r="N291" s="765" t="s">
        <v>323</v>
      </c>
      <c r="O291" s="766"/>
      <c r="P291" s="767" t="s">
        <v>324</v>
      </c>
      <c r="Q291" s="768"/>
      <c r="R291" s="769" t="s">
        <v>325</v>
      </c>
      <c r="S291" s="736"/>
      <c r="T291" s="783" t="s">
        <v>326</v>
      </c>
      <c r="U291" s="784"/>
      <c r="V291" s="785"/>
    </row>
    <row r="292" spans="1:22" s="23" customFormat="1" ht="90" customHeight="1">
      <c r="A292" s="22"/>
      <c r="B292" s="756"/>
      <c r="C292" s="622" t="s">
        <v>327</v>
      </c>
      <c r="D292" s="610" t="s">
        <v>42</v>
      </c>
      <c r="E292" s="501" t="s">
        <v>328</v>
      </c>
      <c r="F292" s="501" t="s">
        <v>329</v>
      </c>
      <c r="G292" s="571" t="s">
        <v>330</v>
      </c>
      <c r="H292" s="570" t="s">
        <v>331</v>
      </c>
      <c r="I292" s="773"/>
      <c r="J292" s="748"/>
      <c r="K292" s="748"/>
      <c r="L292" s="748"/>
      <c r="M292" s="748"/>
      <c r="N292" s="500" t="s">
        <v>332</v>
      </c>
      <c r="O292" s="501" t="s">
        <v>333</v>
      </c>
      <c r="P292" s="781"/>
      <c r="Q292" s="782"/>
      <c r="R292" s="770"/>
      <c r="S292" s="771"/>
      <c r="T292" s="502" t="s">
        <v>334</v>
      </c>
      <c r="U292" s="503" t="s">
        <v>335</v>
      </c>
      <c r="V292" s="504" t="s">
        <v>336</v>
      </c>
    </row>
    <row r="293" spans="1:22" s="23" customFormat="1" ht="25.2" customHeight="1">
      <c r="A293" s="22"/>
      <c r="B293" s="417"/>
      <c r="C293" s="611">
        <v>3</v>
      </c>
      <c r="D293" s="611">
        <v>4</v>
      </c>
      <c r="E293" s="418">
        <v>5</v>
      </c>
      <c r="F293" s="418">
        <v>6</v>
      </c>
      <c r="G293" s="418">
        <v>7</v>
      </c>
      <c r="H293" s="418">
        <v>8</v>
      </c>
      <c r="I293" s="418">
        <v>9</v>
      </c>
      <c r="J293" s="469"/>
      <c r="K293" s="469"/>
      <c r="L293" s="435"/>
      <c r="M293" s="418"/>
      <c r="N293" s="418">
        <v>14</v>
      </c>
      <c r="O293" s="418">
        <v>15</v>
      </c>
      <c r="P293" s="419">
        <v>16</v>
      </c>
      <c r="Q293" s="463">
        <v>17</v>
      </c>
      <c r="R293" s="419">
        <v>18</v>
      </c>
      <c r="S293" s="463">
        <v>19</v>
      </c>
      <c r="T293" s="420">
        <v>20</v>
      </c>
      <c r="U293" s="421">
        <v>21</v>
      </c>
      <c r="V293" s="422">
        <v>22</v>
      </c>
    </row>
    <row r="294" spans="1:22" s="32" customFormat="1" ht="49.95" customHeight="1">
      <c r="A294" s="31" t="s">
        <v>1598</v>
      </c>
      <c r="B294" s="423">
        <v>1</v>
      </c>
      <c r="C294" s="612" t="s">
        <v>437</v>
      </c>
      <c r="D294" s="612" t="s">
        <v>438</v>
      </c>
      <c r="E294" s="424" t="s">
        <v>439</v>
      </c>
      <c r="F294" s="424" t="s">
        <v>340</v>
      </c>
      <c r="G294" s="588">
        <v>0.5</v>
      </c>
      <c r="H294" s="426" t="s">
        <v>341</v>
      </c>
      <c r="I294" s="427">
        <v>1</v>
      </c>
      <c r="J294" s="428" t="s">
        <v>149</v>
      </c>
      <c r="K294" s="429">
        <v>35522</v>
      </c>
      <c r="L294" s="429">
        <v>37562</v>
      </c>
      <c r="M294" s="586">
        <v>34294.410000000003</v>
      </c>
      <c r="N294" s="431">
        <v>17147.205000000002</v>
      </c>
      <c r="O294" s="432">
        <v>17147.205000000002</v>
      </c>
      <c r="P294" s="731"/>
      <c r="Q294" s="732"/>
      <c r="R294" s="746"/>
      <c r="S294" s="747"/>
      <c r="T294" s="433" t="s">
        <v>341</v>
      </c>
      <c r="U294" s="363">
        <v>21</v>
      </c>
      <c r="V294" s="434" t="s">
        <v>341</v>
      </c>
    </row>
    <row r="295" spans="1:22" s="32" customFormat="1" ht="49.95" customHeight="1">
      <c r="A295" s="31" t="s">
        <v>1599</v>
      </c>
      <c r="B295" s="423">
        <v>2</v>
      </c>
      <c r="C295" s="612" t="s">
        <v>380</v>
      </c>
      <c r="D295" s="612" t="s">
        <v>440</v>
      </c>
      <c r="E295" s="424" t="s">
        <v>441</v>
      </c>
      <c r="F295" s="424" t="s">
        <v>340</v>
      </c>
      <c r="G295" s="588">
        <v>0.75</v>
      </c>
      <c r="H295" s="426" t="s">
        <v>341</v>
      </c>
      <c r="I295" s="427">
        <v>3</v>
      </c>
      <c r="J295" s="428" t="s">
        <v>151</v>
      </c>
      <c r="K295" s="429">
        <v>38686</v>
      </c>
      <c r="L295" s="429">
        <v>39568</v>
      </c>
      <c r="M295" s="586">
        <v>3494.48</v>
      </c>
      <c r="N295" s="431">
        <v>2620.86</v>
      </c>
      <c r="O295" s="432">
        <v>2620.86</v>
      </c>
      <c r="P295" s="731"/>
      <c r="Q295" s="732"/>
      <c r="R295" s="746"/>
      <c r="S295" s="747"/>
      <c r="T295" s="433" t="s">
        <v>341</v>
      </c>
      <c r="U295" s="363">
        <v>190</v>
      </c>
      <c r="V295" s="434" t="s">
        <v>341</v>
      </c>
    </row>
    <row r="296" spans="1:22" s="32" customFormat="1" ht="49.95" customHeight="1">
      <c r="A296" s="31" t="s">
        <v>1600</v>
      </c>
      <c r="B296" s="423">
        <v>3</v>
      </c>
      <c r="C296" s="612" t="s">
        <v>380</v>
      </c>
      <c r="D296" s="612" t="s">
        <v>442</v>
      </c>
      <c r="E296" s="424" t="s">
        <v>443</v>
      </c>
      <c r="F296" s="424" t="s">
        <v>340</v>
      </c>
      <c r="G296" s="588">
        <v>0.75</v>
      </c>
      <c r="H296" s="426" t="s">
        <v>341</v>
      </c>
      <c r="I296" s="427">
        <v>2</v>
      </c>
      <c r="J296" s="428" t="s">
        <v>150</v>
      </c>
      <c r="K296" s="429">
        <v>38678</v>
      </c>
      <c r="L296" s="429">
        <v>39568</v>
      </c>
      <c r="M296" s="586">
        <v>3816.58</v>
      </c>
      <c r="N296" s="431">
        <v>2862.4349999999999</v>
      </c>
      <c r="O296" s="432">
        <v>2862.4349999999999</v>
      </c>
      <c r="P296" s="731"/>
      <c r="Q296" s="732"/>
      <c r="R296" s="746"/>
      <c r="S296" s="747"/>
      <c r="T296" s="433" t="s">
        <v>341</v>
      </c>
      <c r="U296" s="363">
        <v>17</v>
      </c>
      <c r="V296" s="434" t="s">
        <v>341</v>
      </c>
    </row>
    <row r="297" spans="1:22" s="32" customFormat="1" ht="19.95" customHeight="1">
      <c r="A297" s="31" t="s">
        <v>1601</v>
      </c>
      <c r="B297" s="423" t="s">
        <v>1403</v>
      </c>
      <c r="C297" s="612"/>
      <c r="D297" s="612"/>
      <c r="E297" s="424"/>
      <c r="F297" s="424"/>
      <c r="G297" s="425"/>
      <c r="H297" s="426"/>
      <c r="I297" s="427"/>
      <c r="J297" s="428" t="s">
        <v>1403</v>
      </c>
      <c r="K297" s="429"/>
      <c r="L297" s="429"/>
      <c r="M297" s="430"/>
      <c r="N297" s="431" t="s">
        <v>1403</v>
      </c>
      <c r="O297" s="432" t="s">
        <v>1403</v>
      </c>
      <c r="P297" s="731"/>
      <c r="Q297" s="732"/>
      <c r="R297" s="746"/>
      <c r="S297" s="747"/>
      <c r="T297" s="433"/>
      <c r="U297" s="363"/>
      <c r="V297" s="434"/>
    </row>
    <row r="298" spans="1:22" s="32" customFormat="1" ht="19.95" customHeight="1">
      <c r="A298" s="31" t="s">
        <v>1602</v>
      </c>
      <c r="B298" s="423" t="s">
        <v>1403</v>
      </c>
      <c r="C298" s="612"/>
      <c r="D298" s="612"/>
      <c r="E298" s="424"/>
      <c r="F298" s="424"/>
      <c r="G298" s="425"/>
      <c r="H298" s="426"/>
      <c r="I298" s="427"/>
      <c r="J298" s="428" t="s">
        <v>1403</v>
      </c>
      <c r="K298" s="429"/>
      <c r="L298" s="429"/>
      <c r="M298" s="430"/>
      <c r="N298" s="431" t="s">
        <v>1403</v>
      </c>
      <c r="O298" s="432" t="s">
        <v>1403</v>
      </c>
      <c r="P298" s="731"/>
      <c r="Q298" s="732"/>
      <c r="R298" s="746"/>
      <c r="S298" s="747"/>
      <c r="T298" s="433"/>
      <c r="U298" s="363"/>
      <c r="V298" s="434"/>
    </row>
    <row r="299" spans="1:22" s="32" customFormat="1" ht="19.95" customHeight="1">
      <c r="A299" s="31" t="s">
        <v>1603</v>
      </c>
      <c r="B299" s="423" t="s">
        <v>1403</v>
      </c>
      <c r="C299" s="612"/>
      <c r="D299" s="612"/>
      <c r="E299" s="424"/>
      <c r="F299" s="424"/>
      <c r="G299" s="425"/>
      <c r="H299" s="426"/>
      <c r="I299" s="427"/>
      <c r="J299" s="428" t="s">
        <v>1403</v>
      </c>
      <c r="K299" s="429"/>
      <c r="L299" s="429"/>
      <c r="M299" s="430"/>
      <c r="N299" s="431" t="s">
        <v>1403</v>
      </c>
      <c r="O299" s="432" t="s">
        <v>1403</v>
      </c>
      <c r="P299" s="731"/>
      <c r="Q299" s="732"/>
      <c r="R299" s="746"/>
      <c r="S299" s="747"/>
      <c r="T299" s="433"/>
      <c r="U299" s="363"/>
      <c r="V299" s="434"/>
    </row>
    <row r="300" spans="1:22" s="32" customFormat="1" ht="19.95" customHeight="1">
      <c r="A300" s="31" t="s">
        <v>1604</v>
      </c>
      <c r="B300" s="423" t="s">
        <v>1403</v>
      </c>
      <c r="C300" s="612"/>
      <c r="D300" s="612"/>
      <c r="E300" s="424"/>
      <c r="F300" s="424"/>
      <c r="G300" s="425"/>
      <c r="H300" s="426"/>
      <c r="I300" s="427"/>
      <c r="J300" s="428" t="s">
        <v>1403</v>
      </c>
      <c r="K300" s="429"/>
      <c r="L300" s="429"/>
      <c r="M300" s="430"/>
      <c r="N300" s="435" t="s">
        <v>1403</v>
      </c>
      <c r="O300" s="432" t="s">
        <v>1403</v>
      </c>
      <c r="P300" s="731"/>
      <c r="Q300" s="732"/>
      <c r="R300" s="746"/>
      <c r="S300" s="747"/>
      <c r="T300" s="433"/>
      <c r="U300" s="363"/>
      <c r="V300" s="434"/>
    </row>
    <row r="301" spans="1:22" s="32" customFormat="1" ht="19.95" customHeight="1">
      <c r="A301" s="31" t="s">
        <v>1605</v>
      </c>
      <c r="B301" s="423" t="s">
        <v>1403</v>
      </c>
      <c r="C301" s="612"/>
      <c r="D301" s="612"/>
      <c r="E301" s="424"/>
      <c r="F301" s="424"/>
      <c r="G301" s="425"/>
      <c r="H301" s="426"/>
      <c r="I301" s="427"/>
      <c r="J301" s="428" t="s">
        <v>1403</v>
      </c>
      <c r="K301" s="429"/>
      <c r="L301" s="429"/>
      <c r="M301" s="436"/>
      <c r="N301" s="435" t="s">
        <v>1403</v>
      </c>
      <c r="O301" s="432" t="s">
        <v>1403</v>
      </c>
      <c r="P301" s="731"/>
      <c r="Q301" s="732"/>
      <c r="R301" s="746"/>
      <c r="S301" s="747"/>
      <c r="T301" s="433"/>
      <c r="U301" s="363"/>
      <c r="V301" s="434"/>
    </row>
    <row r="302" spans="1:22" s="32" customFormat="1" ht="19.95" customHeight="1">
      <c r="A302" s="31" t="s">
        <v>1606</v>
      </c>
      <c r="B302" s="423" t="s">
        <v>1403</v>
      </c>
      <c r="C302" s="612"/>
      <c r="D302" s="612"/>
      <c r="E302" s="424"/>
      <c r="F302" s="424"/>
      <c r="G302" s="425"/>
      <c r="H302" s="426"/>
      <c r="I302" s="427"/>
      <c r="J302" s="428" t="s">
        <v>1403</v>
      </c>
      <c r="K302" s="429"/>
      <c r="L302" s="429"/>
      <c r="M302" s="436"/>
      <c r="N302" s="435" t="s">
        <v>1403</v>
      </c>
      <c r="O302" s="432" t="s">
        <v>1403</v>
      </c>
      <c r="P302" s="731"/>
      <c r="Q302" s="732"/>
      <c r="R302" s="746"/>
      <c r="S302" s="747"/>
      <c r="T302" s="433"/>
      <c r="U302" s="363"/>
      <c r="V302" s="434"/>
    </row>
    <row r="303" spans="1:22" s="32" customFormat="1" ht="19.95" customHeight="1" thickBot="1">
      <c r="A303" s="31" t="s">
        <v>1607</v>
      </c>
      <c r="B303" s="437" t="s">
        <v>1403</v>
      </c>
      <c r="C303" s="613"/>
      <c r="D303" s="613"/>
      <c r="E303" s="438"/>
      <c r="F303" s="438"/>
      <c r="G303" s="439"/>
      <c r="H303" s="440"/>
      <c r="I303" s="441"/>
      <c r="J303" s="442" t="s">
        <v>1403</v>
      </c>
      <c r="K303" s="443"/>
      <c r="L303" s="443"/>
      <c r="M303" s="444"/>
      <c r="N303" s="435" t="s">
        <v>1403</v>
      </c>
      <c r="O303" s="432" t="s">
        <v>1403</v>
      </c>
      <c r="P303" s="731"/>
      <c r="Q303" s="732"/>
      <c r="R303" s="746"/>
      <c r="S303" s="747"/>
      <c r="T303" s="433"/>
      <c r="U303" s="363"/>
      <c r="V303" s="434"/>
    </row>
    <row r="304" spans="1:22" s="23" customFormat="1" ht="10.199999999999999" customHeight="1">
      <c r="A304" s="31"/>
      <c r="B304" s="459"/>
      <c r="C304" s="614"/>
      <c r="D304" s="614"/>
      <c r="E304" s="445"/>
      <c r="F304" s="445"/>
      <c r="G304" s="445"/>
      <c r="H304" s="445"/>
      <c r="I304" s="445"/>
      <c r="J304" s="445"/>
      <c r="K304" s="445"/>
      <c r="L304" s="445"/>
      <c r="M304" s="445"/>
      <c r="N304" s="445"/>
      <c r="O304" s="460"/>
      <c r="P304" s="445"/>
      <c r="Q304" s="445"/>
      <c r="R304" s="460"/>
      <c r="S304" s="445"/>
      <c r="T304" s="445"/>
      <c r="U304" s="461"/>
      <c r="V304" s="464"/>
    </row>
    <row r="305" spans="1:22" s="23" customFormat="1" ht="19.95" customHeight="1" thickBot="1">
      <c r="A305" s="31" t="s">
        <v>1608</v>
      </c>
      <c r="B305" s="505"/>
      <c r="C305" s="615"/>
      <c r="D305" s="615"/>
      <c r="E305" s="506"/>
      <c r="F305" s="506"/>
      <c r="G305" s="506"/>
      <c r="H305" s="506"/>
      <c r="I305" s="506"/>
      <c r="J305" s="506"/>
      <c r="K305" s="506"/>
      <c r="L305" s="506"/>
      <c r="M305" s="506"/>
      <c r="N305" s="507" t="s">
        <v>346</v>
      </c>
      <c r="O305" s="508">
        <v>7543.5000000000009</v>
      </c>
      <c r="P305" s="506"/>
      <c r="Q305" s="506"/>
      <c r="R305" s="509"/>
      <c r="S305" s="509"/>
      <c r="T305" s="510"/>
      <c r="U305" s="506"/>
      <c r="V305" s="511"/>
    </row>
    <row r="306" spans="1:22" ht="19.95" customHeight="1">
      <c r="B306" s="446"/>
      <c r="C306" s="34"/>
      <c r="D306" s="34"/>
      <c r="E306" s="446"/>
      <c r="F306" s="446"/>
      <c r="G306" s="446"/>
      <c r="H306" s="446"/>
      <c r="I306" s="446"/>
      <c r="J306" s="446"/>
      <c r="K306" s="446"/>
      <c r="L306" s="446"/>
      <c r="M306" s="446"/>
      <c r="N306" s="446"/>
      <c r="O306" s="446"/>
      <c r="P306" s="446"/>
      <c r="Q306" s="446"/>
      <c r="R306" s="446"/>
      <c r="S306" s="446"/>
      <c r="T306" s="446"/>
      <c r="U306" s="446"/>
      <c r="V306" s="446"/>
    </row>
    <row r="307" spans="1:22" s="23" customFormat="1" ht="19.95" customHeight="1" thickBot="1">
      <c r="A307" s="22"/>
      <c r="B307" s="733" t="s">
        <v>347</v>
      </c>
      <c r="C307" s="733"/>
      <c r="D307" s="733"/>
      <c r="E307" s="733"/>
      <c r="F307" s="733"/>
      <c r="G307" s="733"/>
      <c r="H307" s="733"/>
      <c r="I307" s="733"/>
      <c r="J307" s="733"/>
      <c r="K307" s="733"/>
      <c r="L307" s="733"/>
      <c r="M307" s="733"/>
      <c r="N307" s="733"/>
      <c r="O307" s="733"/>
      <c r="P307" s="733"/>
      <c r="Q307" s="733"/>
      <c r="R307" s="733"/>
      <c r="S307" s="733"/>
      <c r="T307" s="733"/>
      <c r="U307" s="733"/>
      <c r="V307" s="733"/>
    </row>
    <row r="308" spans="1:22" s="26" customFormat="1" ht="19.95" customHeight="1">
      <c r="A308" s="83" t="s">
        <v>1609</v>
      </c>
      <c r="B308" s="743" t="s">
        <v>348</v>
      </c>
      <c r="C308" s="734" t="s">
        <v>349</v>
      </c>
      <c r="D308" s="735"/>
      <c r="E308" s="735"/>
      <c r="F308" s="735"/>
      <c r="G308" s="735"/>
      <c r="H308" s="735"/>
      <c r="I308" s="735"/>
      <c r="J308" s="735"/>
      <c r="K308" s="735"/>
      <c r="L308" s="735"/>
      <c r="M308" s="736"/>
      <c r="N308" s="518"/>
      <c r="O308" s="519"/>
      <c r="P308" s="734" t="s">
        <v>350</v>
      </c>
      <c r="Q308" s="735"/>
      <c r="R308" s="735"/>
      <c r="S308" s="736"/>
      <c r="T308" s="769" t="s">
        <v>351</v>
      </c>
      <c r="U308" s="736"/>
      <c r="V308" s="788" t="s">
        <v>1197</v>
      </c>
    </row>
    <row r="309" spans="1:22" s="26" customFormat="1" ht="25.2" customHeight="1">
      <c r="A309" s="83" t="s">
        <v>1610</v>
      </c>
      <c r="B309" s="744"/>
      <c r="C309" s="740" t="s">
        <v>352</v>
      </c>
      <c r="D309" s="741"/>
      <c r="E309" s="742"/>
      <c r="F309" s="514">
        <v>3</v>
      </c>
      <c r="G309" s="774" t="s">
        <v>353</v>
      </c>
      <c r="H309" s="748" t="s">
        <v>354</v>
      </c>
      <c r="I309" s="748"/>
      <c r="J309" s="740" t="s">
        <v>355</v>
      </c>
      <c r="K309" s="795"/>
      <c r="L309" s="515"/>
      <c r="M309" s="515"/>
      <c r="N309" s="520"/>
      <c r="O309" s="521"/>
      <c r="P309" s="737"/>
      <c r="Q309" s="738"/>
      <c r="R309" s="738"/>
      <c r="S309" s="739"/>
      <c r="T309" s="770"/>
      <c r="U309" s="771"/>
      <c r="V309" s="789"/>
    </row>
    <row r="310" spans="1:22" s="26" customFormat="1" ht="30" customHeight="1" thickBot="1">
      <c r="A310" s="83" t="s">
        <v>1611</v>
      </c>
      <c r="B310" s="744"/>
      <c r="C310" s="741" t="s">
        <v>356</v>
      </c>
      <c r="D310" s="742"/>
      <c r="E310" s="516" t="s">
        <v>357</v>
      </c>
      <c r="F310" s="512" t="s">
        <v>358</v>
      </c>
      <c r="G310" s="774"/>
      <c r="H310" s="748"/>
      <c r="I310" s="748"/>
      <c r="J310" s="500" t="s">
        <v>359</v>
      </c>
      <c r="K310" s="513" t="s">
        <v>360</v>
      </c>
      <c r="L310" s="517" t="s">
        <v>361</v>
      </c>
      <c r="M310" s="517"/>
      <c r="N310" s="522" t="s">
        <v>362</v>
      </c>
      <c r="O310" s="523"/>
      <c r="P310" s="529" t="s">
        <v>363</v>
      </c>
      <c r="Q310" s="447">
        <v>3</v>
      </c>
      <c r="R310" s="530" t="s">
        <v>364</v>
      </c>
      <c r="S310" s="447">
        <v>3</v>
      </c>
      <c r="T310" s="791"/>
      <c r="U310" s="792"/>
      <c r="V310" s="790"/>
    </row>
    <row r="311" spans="1:22" s="26" customFormat="1" ht="19.95" customHeight="1">
      <c r="A311" s="83" t="s">
        <v>1612</v>
      </c>
      <c r="B311" s="744"/>
      <c r="C311" s="623">
        <v>1</v>
      </c>
      <c r="D311" s="616" t="s">
        <v>149</v>
      </c>
      <c r="E311" s="448">
        <v>0.3</v>
      </c>
      <c r="F311" s="449">
        <v>17147.205000000002</v>
      </c>
      <c r="G311" s="449">
        <v>3541.03</v>
      </c>
      <c r="H311" s="778" t="s">
        <v>1197</v>
      </c>
      <c r="I311" s="779"/>
      <c r="J311" s="450" t="s">
        <v>1197</v>
      </c>
      <c r="K311" s="81" t="s">
        <v>1403</v>
      </c>
      <c r="L311" s="393"/>
      <c r="M311" s="394" t="s">
        <v>1403</v>
      </c>
      <c r="N311" s="345" t="s">
        <v>341</v>
      </c>
      <c r="O311" s="807" t="s">
        <v>130</v>
      </c>
      <c r="P311" s="808"/>
      <c r="Q311" s="798">
        <v>10</v>
      </c>
      <c r="R311" s="801" t="s">
        <v>365</v>
      </c>
      <c r="S311" s="802"/>
      <c r="T311" s="769" t="s">
        <v>366</v>
      </c>
      <c r="U311" s="735"/>
      <c r="V311" s="736"/>
    </row>
    <row r="312" spans="1:22" s="26" customFormat="1" ht="19.95" customHeight="1" thickBot="1">
      <c r="A312" s="83" t="s">
        <v>1613</v>
      </c>
      <c r="B312" s="744"/>
      <c r="C312" s="623">
        <v>2</v>
      </c>
      <c r="D312" s="616" t="s">
        <v>150</v>
      </c>
      <c r="E312" s="448">
        <v>0.3</v>
      </c>
      <c r="F312" s="449">
        <v>2862.4349999999999</v>
      </c>
      <c r="G312" s="449">
        <v>3541.03</v>
      </c>
      <c r="H312" s="778" t="s">
        <v>1238</v>
      </c>
      <c r="I312" s="779"/>
      <c r="J312" s="450" t="s">
        <v>1197</v>
      </c>
      <c r="K312" s="81" t="s">
        <v>1403</v>
      </c>
      <c r="L312" s="393" t="s">
        <v>34</v>
      </c>
      <c r="M312" s="394" t="s">
        <v>1423</v>
      </c>
      <c r="N312" s="345" t="s">
        <v>341</v>
      </c>
      <c r="O312" s="807"/>
      <c r="P312" s="808"/>
      <c r="Q312" s="799"/>
      <c r="R312" s="803"/>
      <c r="S312" s="804"/>
      <c r="T312" s="791"/>
      <c r="U312" s="796"/>
      <c r="V312" s="792"/>
    </row>
    <row r="313" spans="1:22" s="26" customFormat="1" ht="19.95" customHeight="1">
      <c r="A313" s="83" t="s">
        <v>1614</v>
      </c>
      <c r="B313" s="744"/>
      <c r="C313" s="623">
        <v>3</v>
      </c>
      <c r="D313" s="616" t="s">
        <v>151</v>
      </c>
      <c r="E313" s="448">
        <v>0.4</v>
      </c>
      <c r="F313" s="449">
        <v>2620.86</v>
      </c>
      <c r="G313" s="449">
        <v>3541.03</v>
      </c>
      <c r="H313" s="778" t="s">
        <v>1238</v>
      </c>
      <c r="I313" s="779"/>
      <c r="J313" s="450" t="s">
        <v>1197</v>
      </c>
      <c r="K313" s="81" t="s">
        <v>1403</v>
      </c>
      <c r="L313" s="393" t="s">
        <v>365</v>
      </c>
      <c r="M313" s="394" t="s">
        <v>1421</v>
      </c>
      <c r="N313" s="345" t="s">
        <v>341</v>
      </c>
      <c r="O313" s="809"/>
      <c r="P313" s="810"/>
      <c r="Q313" s="800"/>
      <c r="R313" s="805"/>
      <c r="S313" s="806"/>
      <c r="T313" s="451"/>
      <c r="U313" s="451"/>
      <c r="V313" s="452"/>
    </row>
    <row r="314" spans="1:22" s="26" customFormat="1" ht="19.95" customHeight="1">
      <c r="A314" s="83" t="s">
        <v>1615</v>
      </c>
      <c r="B314" s="744"/>
      <c r="C314" s="623">
        <v>4</v>
      </c>
      <c r="D314" s="616" t="s">
        <v>1403</v>
      </c>
      <c r="E314" s="448" t="s">
        <v>1403</v>
      </c>
      <c r="F314" s="449" t="s">
        <v>1403</v>
      </c>
      <c r="G314" s="449" t="s">
        <v>1403</v>
      </c>
      <c r="H314" s="778" t="s">
        <v>1403</v>
      </c>
      <c r="I314" s="779"/>
      <c r="J314" s="450" t="s">
        <v>1403</v>
      </c>
      <c r="K314" s="81" t="s">
        <v>1403</v>
      </c>
      <c r="L314" s="393"/>
      <c r="M314" s="394" t="s">
        <v>1403</v>
      </c>
      <c r="N314" s="345"/>
      <c r="O314" s="775" t="s">
        <v>368</v>
      </c>
      <c r="P314" s="740" t="s">
        <v>369</v>
      </c>
      <c r="Q314" s="741"/>
      <c r="R314" s="741"/>
      <c r="S314" s="742"/>
      <c r="T314" s="453"/>
      <c r="U314" s="453"/>
      <c r="V314" s="454"/>
    </row>
    <row r="315" spans="1:22" s="26" customFormat="1" ht="19.95" customHeight="1">
      <c r="A315" s="83" t="s">
        <v>1616</v>
      </c>
      <c r="B315" s="744"/>
      <c r="C315" s="623">
        <v>5</v>
      </c>
      <c r="D315" s="616" t="s">
        <v>1403</v>
      </c>
      <c r="E315" s="448" t="s">
        <v>1403</v>
      </c>
      <c r="F315" s="449" t="s">
        <v>1403</v>
      </c>
      <c r="G315" s="449" t="s">
        <v>1403</v>
      </c>
      <c r="H315" s="778" t="s">
        <v>1403</v>
      </c>
      <c r="I315" s="779"/>
      <c r="J315" s="450" t="s">
        <v>1403</v>
      </c>
      <c r="K315" s="81" t="s">
        <v>1403</v>
      </c>
      <c r="L315" s="393"/>
      <c r="M315" s="394" t="s">
        <v>1403</v>
      </c>
      <c r="N315" s="345"/>
      <c r="O315" s="776"/>
      <c r="P315" s="500" t="s">
        <v>370</v>
      </c>
      <c r="Q315" s="500" t="s">
        <v>371</v>
      </c>
      <c r="R315" s="748" t="s">
        <v>372</v>
      </c>
      <c r="S315" s="748"/>
      <c r="T315" s="453"/>
      <c r="U315" s="453"/>
      <c r="V315" s="454"/>
    </row>
    <row r="316" spans="1:22" s="26" customFormat="1" ht="19.95" customHeight="1" thickBot="1">
      <c r="A316" s="83" t="s">
        <v>1617</v>
      </c>
      <c r="B316" s="744"/>
      <c r="C316" s="624">
        <v>6</v>
      </c>
      <c r="D316" s="617" t="s">
        <v>1403</v>
      </c>
      <c r="E316" s="455" t="s">
        <v>1403</v>
      </c>
      <c r="F316" s="449" t="s">
        <v>1403</v>
      </c>
      <c r="G316" s="449" t="s">
        <v>1403</v>
      </c>
      <c r="H316" s="778" t="s">
        <v>1403</v>
      </c>
      <c r="I316" s="779"/>
      <c r="J316" s="450" t="s">
        <v>1403</v>
      </c>
      <c r="K316" s="81" t="s">
        <v>1403</v>
      </c>
      <c r="L316" s="393"/>
      <c r="M316" s="394" t="s">
        <v>1403</v>
      </c>
      <c r="N316" s="391"/>
      <c r="O316" s="293" t="s">
        <v>1197</v>
      </c>
      <c r="P316" s="223">
        <v>1</v>
      </c>
      <c r="Q316" s="456">
        <v>7082.0518531999996</v>
      </c>
      <c r="R316" s="777">
        <v>22630.500000000004</v>
      </c>
      <c r="S316" s="777"/>
      <c r="T316" s="453"/>
      <c r="U316" s="453"/>
      <c r="V316" s="454"/>
    </row>
    <row r="317" spans="1:22" s="26" customFormat="1" ht="25.2" customHeight="1" thickBot="1">
      <c r="A317" s="83" t="s">
        <v>1618</v>
      </c>
      <c r="B317" s="745"/>
      <c r="C317" s="749" t="s">
        <v>373</v>
      </c>
      <c r="D317" s="750"/>
      <c r="E317" s="467"/>
      <c r="F317" s="751" t="s">
        <v>1403</v>
      </c>
      <c r="G317" s="752"/>
      <c r="H317" s="793" t="s">
        <v>1197</v>
      </c>
      <c r="I317" s="794"/>
      <c r="J317" s="369" t="s">
        <v>1197</v>
      </c>
      <c r="K317" s="293" t="s">
        <v>1197</v>
      </c>
      <c r="L317" s="293" t="s">
        <v>1197</v>
      </c>
      <c r="M317" s="528"/>
      <c r="N317" s="524"/>
      <c r="O317" s="797" t="s">
        <v>1403</v>
      </c>
      <c r="P317" s="797"/>
      <c r="Q317" s="797"/>
      <c r="R317" s="797"/>
      <c r="S317" s="797"/>
      <c r="T317" s="525"/>
      <c r="U317" s="526"/>
      <c r="V317" s="527"/>
    </row>
    <row r="318" spans="1:22" ht="19.95" customHeight="1"/>
    <row r="319" spans="1:22" ht="19.95" customHeight="1"/>
    <row r="320" spans="1:22" s="30" customFormat="1" ht="19.95" customHeight="1" thickBot="1">
      <c r="A320" s="27">
        <v>11</v>
      </c>
      <c r="B320" s="753" t="s">
        <v>312</v>
      </c>
      <c r="C320" s="753"/>
      <c r="D320" s="753"/>
      <c r="E320" s="28">
        <v>11</v>
      </c>
      <c r="F320" s="582" t="s">
        <v>55</v>
      </c>
      <c r="G320" s="416"/>
      <c r="H320" s="416"/>
      <c r="I320" s="414"/>
      <c r="J320" s="414"/>
      <c r="K320" s="414"/>
      <c r="L320" s="414"/>
      <c r="M320" s="29"/>
      <c r="N320" s="29"/>
      <c r="O320" s="416"/>
      <c r="P320" s="416"/>
      <c r="Q320" s="416"/>
      <c r="R320" s="416"/>
      <c r="S320" s="416"/>
      <c r="T320" s="416"/>
      <c r="U320" s="416"/>
      <c r="V320" s="416"/>
    </row>
    <row r="321" spans="1:22" s="23" customFormat="1" ht="25.2" customHeight="1">
      <c r="A321" s="22"/>
      <c r="B321" s="755" t="s">
        <v>313</v>
      </c>
      <c r="C321" s="621" t="s">
        <v>314</v>
      </c>
      <c r="D321" s="609" t="s">
        <v>315</v>
      </c>
      <c r="E321" s="498"/>
      <c r="F321" s="498" t="s">
        <v>316</v>
      </c>
      <c r="G321" s="499"/>
      <c r="H321" s="497" t="s">
        <v>317</v>
      </c>
      <c r="I321" s="772" t="s">
        <v>318</v>
      </c>
      <c r="J321" s="754" t="s">
        <v>319</v>
      </c>
      <c r="K321" s="754" t="s">
        <v>320</v>
      </c>
      <c r="L321" s="754" t="s">
        <v>321</v>
      </c>
      <c r="M321" s="754" t="s">
        <v>322</v>
      </c>
      <c r="N321" s="765" t="s">
        <v>323</v>
      </c>
      <c r="O321" s="766"/>
      <c r="P321" s="767" t="s">
        <v>324</v>
      </c>
      <c r="Q321" s="768"/>
      <c r="R321" s="769" t="s">
        <v>325</v>
      </c>
      <c r="S321" s="736"/>
      <c r="T321" s="783" t="s">
        <v>326</v>
      </c>
      <c r="U321" s="784"/>
      <c r="V321" s="785"/>
    </row>
    <row r="322" spans="1:22" s="23" customFormat="1" ht="90" customHeight="1">
      <c r="A322" s="22"/>
      <c r="B322" s="756"/>
      <c r="C322" s="622" t="s">
        <v>327</v>
      </c>
      <c r="D322" s="610" t="s">
        <v>42</v>
      </c>
      <c r="E322" s="501" t="s">
        <v>328</v>
      </c>
      <c r="F322" s="501" t="s">
        <v>329</v>
      </c>
      <c r="G322" s="571" t="s">
        <v>330</v>
      </c>
      <c r="H322" s="570" t="s">
        <v>331</v>
      </c>
      <c r="I322" s="773"/>
      <c r="J322" s="748"/>
      <c r="K322" s="748"/>
      <c r="L322" s="748"/>
      <c r="M322" s="748"/>
      <c r="N322" s="500" t="s">
        <v>332</v>
      </c>
      <c r="O322" s="501" t="s">
        <v>333</v>
      </c>
      <c r="P322" s="781"/>
      <c r="Q322" s="782"/>
      <c r="R322" s="770"/>
      <c r="S322" s="771"/>
      <c r="T322" s="502" t="s">
        <v>334</v>
      </c>
      <c r="U322" s="503" t="s">
        <v>335</v>
      </c>
      <c r="V322" s="504" t="s">
        <v>336</v>
      </c>
    </row>
    <row r="323" spans="1:22" s="23" customFormat="1" ht="25.2" customHeight="1">
      <c r="A323" s="22"/>
      <c r="B323" s="417"/>
      <c r="C323" s="611">
        <v>3</v>
      </c>
      <c r="D323" s="611">
        <v>4</v>
      </c>
      <c r="E323" s="418">
        <v>5</v>
      </c>
      <c r="F323" s="418">
        <v>6</v>
      </c>
      <c r="G323" s="418">
        <v>7</v>
      </c>
      <c r="H323" s="418">
        <v>8</v>
      </c>
      <c r="I323" s="418">
        <v>9</v>
      </c>
      <c r="J323" s="469"/>
      <c r="K323" s="469"/>
      <c r="L323" s="435"/>
      <c r="M323" s="418"/>
      <c r="N323" s="418">
        <v>14</v>
      </c>
      <c r="O323" s="418">
        <v>15</v>
      </c>
      <c r="P323" s="419">
        <v>16</v>
      </c>
      <c r="Q323" s="463">
        <v>17</v>
      </c>
      <c r="R323" s="419">
        <v>18</v>
      </c>
      <c r="S323" s="463">
        <v>19</v>
      </c>
      <c r="T323" s="420">
        <v>20</v>
      </c>
      <c r="U323" s="421">
        <v>21</v>
      </c>
      <c r="V323" s="422">
        <v>22</v>
      </c>
    </row>
    <row r="324" spans="1:22" s="32" customFormat="1" ht="49.95" customHeight="1">
      <c r="A324" s="31" t="s">
        <v>1619</v>
      </c>
      <c r="B324" s="423">
        <v>1</v>
      </c>
      <c r="C324" s="612" t="s">
        <v>444</v>
      </c>
      <c r="D324" s="612" t="s">
        <v>445</v>
      </c>
      <c r="E324" s="424" t="s">
        <v>446</v>
      </c>
      <c r="F324" s="424" t="s">
        <v>376</v>
      </c>
      <c r="G324" s="588">
        <v>1</v>
      </c>
      <c r="H324" s="426" t="s">
        <v>341</v>
      </c>
      <c r="I324" s="427">
        <v>1</v>
      </c>
      <c r="J324" s="428" t="s">
        <v>152</v>
      </c>
      <c r="K324" s="429">
        <v>36921</v>
      </c>
      <c r="L324" s="429">
        <v>37361</v>
      </c>
      <c r="M324" s="586">
        <v>2774.35</v>
      </c>
      <c r="N324" s="431">
        <v>2774.35</v>
      </c>
      <c r="O324" s="432">
        <v>2774.35</v>
      </c>
      <c r="P324" s="731"/>
      <c r="Q324" s="732"/>
      <c r="R324" s="746"/>
      <c r="S324" s="747"/>
      <c r="T324" s="433" t="s">
        <v>341</v>
      </c>
      <c r="U324" s="363">
        <v>43</v>
      </c>
      <c r="V324" s="434" t="s">
        <v>341</v>
      </c>
    </row>
    <row r="325" spans="1:22" s="32" customFormat="1" ht="49.95" customHeight="1">
      <c r="A325" s="31" t="s">
        <v>1620</v>
      </c>
      <c r="B325" s="423">
        <v>2</v>
      </c>
      <c r="C325" s="612" t="s">
        <v>444</v>
      </c>
      <c r="D325" s="612" t="s">
        <v>447</v>
      </c>
      <c r="E325" s="424" t="s">
        <v>448</v>
      </c>
      <c r="F325" s="424" t="s">
        <v>376</v>
      </c>
      <c r="G325" s="588">
        <v>1</v>
      </c>
      <c r="H325" s="426" t="s">
        <v>341</v>
      </c>
      <c r="I325" s="427">
        <v>2</v>
      </c>
      <c r="J325" s="428" t="s">
        <v>153</v>
      </c>
      <c r="K325" s="429">
        <v>38762</v>
      </c>
      <c r="L325" s="429">
        <v>39710</v>
      </c>
      <c r="M325" s="586">
        <v>7877.53</v>
      </c>
      <c r="N325" s="431">
        <v>7877.53</v>
      </c>
      <c r="O325" s="432">
        <v>7877.53</v>
      </c>
      <c r="P325" s="731"/>
      <c r="Q325" s="732"/>
      <c r="R325" s="746"/>
      <c r="S325" s="747"/>
      <c r="T325" s="433" t="s">
        <v>341</v>
      </c>
      <c r="U325" s="363">
        <v>121</v>
      </c>
      <c r="V325" s="434" t="s">
        <v>341</v>
      </c>
    </row>
    <row r="326" spans="1:22" s="32" customFormat="1" ht="49.95" customHeight="1">
      <c r="A326" s="31" t="s">
        <v>1621</v>
      </c>
      <c r="B326" s="423">
        <v>3</v>
      </c>
      <c r="C326" s="612" t="s">
        <v>449</v>
      </c>
      <c r="D326" s="612" t="s">
        <v>450</v>
      </c>
      <c r="E326" s="424" t="s">
        <v>451</v>
      </c>
      <c r="F326" s="424" t="s">
        <v>376</v>
      </c>
      <c r="G326" s="588">
        <v>1</v>
      </c>
      <c r="H326" s="426" t="s">
        <v>341</v>
      </c>
      <c r="I326" s="427">
        <v>1</v>
      </c>
      <c r="J326" s="428" t="s">
        <v>152</v>
      </c>
      <c r="K326" s="429">
        <v>40444</v>
      </c>
      <c r="L326" s="429">
        <v>42510</v>
      </c>
      <c r="M326" s="586"/>
      <c r="N326" s="431" t="s">
        <v>1403</v>
      </c>
      <c r="O326" s="432"/>
      <c r="P326" s="731"/>
      <c r="Q326" s="732"/>
      <c r="R326" s="746"/>
      <c r="S326" s="747"/>
      <c r="T326" s="433" t="s">
        <v>341</v>
      </c>
      <c r="U326" s="363">
        <v>241</v>
      </c>
      <c r="V326" s="434" t="s">
        <v>341</v>
      </c>
    </row>
    <row r="327" spans="1:22" s="32" customFormat="1" ht="19.95" customHeight="1">
      <c r="A327" s="31" t="s">
        <v>1622</v>
      </c>
      <c r="B327" s="423" t="s">
        <v>1403</v>
      </c>
      <c r="C327" s="612"/>
      <c r="D327" s="612"/>
      <c r="E327" s="424"/>
      <c r="F327" s="424"/>
      <c r="G327" s="425"/>
      <c r="H327" s="426"/>
      <c r="I327" s="427"/>
      <c r="J327" s="428" t="s">
        <v>1403</v>
      </c>
      <c r="K327" s="429"/>
      <c r="L327" s="429"/>
      <c r="M327" s="430"/>
      <c r="N327" s="431" t="s">
        <v>1403</v>
      </c>
      <c r="O327" s="432" t="s">
        <v>1403</v>
      </c>
      <c r="P327" s="731"/>
      <c r="Q327" s="732"/>
      <c r="R327" s="746"/>
      <c r="S327" s="747"/>
      <c r="T327" s="433"/>
      <c r="U327" s="363"/>
      <c r="V327" s="434"/>
    </row>
    <row r="328" spans="1:22" s="32" customFormat="1" ht="19.95" customHeight="1">
      <c r="A328" s="31" t="s">
        <v>1623</v>
      </c>
      <c r="B328" s="423" t="s">
        <v>1403</v>
      </c>
      <c r="C328" s="612"/>
      <c r="D328" s="612"/>
      <c r="E328" s="424"/>
      <c r="F328" s="424"/>
      <c r="G328" s="425"/>
      <c r="H328" s="426"/>
      <c r="I328" s="427"/>
      <c r="J328" s="428" t="s">
        <v>1403</v>
      </c>
      <c r="K328" s="429"/>
      <c r="L328" s="429"/>
      <c r="M328" s="430"/>
      <c r="N328" s="431" t="s">
        <v>1403</v>
      </c>
      <c r="O328" s="432" t="s">
        <v>1403</v>
      </c>
      <c r="P328" s="731"/>
      <c r="Q328" s="732"/>
      <c r="R328" s="746"/>
      <c r="S328" s="747"/>
      <c r="T328" s="433"/>
      <c r="U328" s="363"/>
      <c r="V328" s="434"/>
    </row>
    <row r="329" spans="1:22" s="32" customFormat="1" ht="19.95" customHeight="1">
      <c r="A329" s="31" t="s">
        <v>1624</v>
      </c>
      <c r="B329" s="423" t="s">
        <v>1403</v>
      </c>
      <c r="C329" s="612"/>
      <c r="D329" s="612"/>
      <c r="E329" s="424"/>
      <c r="F329" s="424"/>
      <c r="G329" s="425"/>
      <c r="H329" s="426"/>
      <c r="I329" s="427"/>
      <c r="J329" s="428" t="s">
        <v>1403</v>
      </c>
      <c r="K329" s="429"/>
      <c r="L329" s="429"/>
      <c r="M329" s="430"/>
      <c r="N329" s="431" t="s">
        <v>1403</v>
      </c>
      <c r="O329" s="432" t="s">
        <v>1403</v>
      </c>
      <c r="P329" s="731"/>
      <c r="Q329" s="732"/>
      <c r="R329" s="746"/>
      <c r="S329" s="747"/>
      <c r="T329" s="433"/>
      <c r="U329" s="363"/>
      <c r="V329" s="434"/>
    </row>
    <row r="330" spans="1:22" s="32" customFormat="1" ht="19.95" customHeight="1">
      <c r="A330" s="31" t="s">
        <v>1625</v>
      </c>
      <c r="B330" s="423" t="s">
        <v>1403</v>
      </c>
      <c r="C330" s="612"/>
      <c r="D330" s="612"/>
      <c r="E330" s="424"/>
      <c r="F330" s="424"/>
      <c r="G330" s="425"/>
      <c r="H330" s="426"/>
      <c r="I330" s="427"/>
      <c r="J330" s="428" t="s">
        <v>1403</v>
      </c>
      <c r="K330" s="429"/>
      <c r="L330" s="429"/>
      <c r="M330" s="430"/>
      <c r="N330" s="435" t="s">
        <v>1403</v>
      </c>
      <c r="O330" s="432" t="s">
        <v>1403</v>
      </c>
      <c r="P330" s="731"/>
      <c r="Q330" s="732"/>
      <c r="R330" s="746"/>
      <c r="S330" s="747"/>
      <c r="T330" s="433"/>
      <c r="U330" s="363"/>
      <c r="V330" s="434"/>
    </row>
    <row r="331" spans="1:22" s="32" customFormat="1" ht="19.95" customHeight="1">
      <c r="A331" s="31" t="s">
        <v>1626</v>
      </c>
      <c r="B331" s="423" t="s">
        <v>1403</v>
      </c>
      <c r="C331" s="612"/>
      <c r="D331" s="612"/>
      <c r="E331" s="424"/>
      <c r="F331" s="424"/>
      <c r="G331" s="425"/>
      <c r="H331" s="426"/>
      <c r="I331" s="427"/>
      <c r="J331" s="428" t="s">
        <v>1403</v>
      </c>
      <c r="K331" s="429"/>
      <c r="L331" s="429"/>
      <c r="M331" s="436"/>
      <c r="N331" s="435" t="s">
        <v>1403</v>
      </c>
      <c r="O331" s="432" t="s">
        <v>1403</v>
      </c>
      <c r="P331" s="731"/>
      <c r="Q331" s="732"/>
      <c r="R331" s="746"/>
      <c r="S331" s="747"/>
      <c r="T331" s="433"/>
      <c r="U331" s="363"/>
      <c r="V331" s="434"/>
    </row>
    <row r="332" spans="1:22" s="32" customFormat="1" ht="19.95" customHeight="1">
      <c r="A332" s="31" t="s">
        <v>1627</v>
      </c>
      <c r="B332" s="423" t="s">
        <v>1403</v>
      </c>
      <c r="C332" s="612"/>
      <c r="D332" s="612"/>
      <c r="E332" s="424"/>
      <c r="F332" s="424"/>
      <c r="G332" s="425"/>
      <c r="H332" s="426"/>
      <c r="I332" s="427"/>
      <c r="J332" s="428" t="s">
        <v>1403</v>
      </c>
      <c r="K332" s="429"/>
      <c r="L332" s="429"/>
      <c r="M332" s="436"/>
      <c r="N332" s="435" t="s">
        <v>1403</v>
      </c>
      <c r="O332" s="432" t="s">
        <v>1403</v>
      </c>
      <c r="P332" s="731"/>
      <c r="Q332" s="732"/>
      <c r="R332" s="746"/>
      <c r="S332" s="747"/>
      <c r="T332" s="433"/>
      <c r="U332" s="363"/>
      <c r="V332" s="434"/>
    </row>
    <row r="333" spans="1:22" s="32" customFormat="1" ht="19.95" customHeight="1" thickBot="1">
      <c r="A333" s="31" t="s">
        <v>1628</v>
      </c>
      <c r="B333" s="437" t="s">
        <v>1403</v>
      </c>
      <c r="C333" s="613"/>
      <c r="D333" s="613"/>
      <c r="E333" s="438"/>
      <c r="F333" s="438"/>
      <c r="G333" s="439"/>
      <c r="H333" s="440"/>
      <c r="I333" s="441"/>
      <c r="J333" s="442" t="s">
        <v>1403</v>
      </c>
      <c r="K333" s="443"/>
      <c r="L333" s="443"/>
      <c r="M333" s="444"/>
      <c r="N333" s="435" t="s">
        <v>1403</v>
      </c>
      <c r="O333" s="432" t="s">
        <v>1403</v>
      </c>
      <c r="P333" s="731"/>
      <c r="Q333" s="732"/>
      <c r="R333" s="746"/>
      <c r="S333" s="747"/>
      <c r="T333" s="433"/>
      <c r="U333" s="363"/>
      <c r="V333" s="434"/>
    </row>
    <row r="334" spans="1:22" s="23" customFormat="1" ht="10.199999999999999" customHeight="1">
      <c r="A334" s="31"/>
      <c r="B334" s="459"/>
      <c r="C334" s="614"/>
      <c r="D334" s="614"/>
      <c r="E334" s="445"/>
      <c r="F334" s="445"/>
      <c r="G334" s="445"/>
      <c r="H334" s="445"/>
      <c r="I334" s="445"/>
      <c r="J334" s="445"/>
      <c r="K334" s="445"/>
      <c r="L334" s="445"/>
      <c r="M334" s="445"/>
      <c r="N334" s="445"/>
      <c r="O334" s="460"/>
      <c r="P334" s="445"/>
      <c r="Q334" s="445"/>
      <c r="R334" s="460"/>
      <c r="S334" s="445"/>
      <c r="T334" s="445"/>
      <c r="U334" s="461"/>
      <c r="V334" s="464"/>
    </row>
    <row r="335" spans="1:22" s="23" customFormat="1" ht="19.95" customHeight="1" thickBot="1">
      <c r="A335" s="31" t="s">
        <v>1629</v>
      </c>
      <c r="B335" s="505"/>
      <c r="C335" s="615"/>
      <c r="D335" s="615"/>
      <c r="E335" s="506"/>
      <c r="F335" s="506"/>
      <c r="G335" s="506"/>
      <c r="H335" s="506"/>
      <c r="I335" s="506"/>
      <c r="J335" s="506"/>
      <c r="K335" s="506"/>
      <c r="L335" s="506"/>
      <c r="M335" s="506"/>
      <c r="N335" s="507" t="s">
        <v>346</v>
      </c>
      <c r="O335" s="508">
        <v>5325.94</v>
      </c>
      <c r="P335" s="506"/>
      <c r="Q335" s="506"/>
      <c r="R335" s="509"/>
      <c r="S335" s="509"/>
      <c r="T335" s="510"/>
      <c r="U335" s="506"/>
      <c r="V335" s="511"/>
    </row>
    <row r="336" spans="1:22" ht="19.95" customHeight="1">
      <c r="B336" s="446"/>
      <c r="C336" s="34"/>
      <c r="D336" s="34"/>
      <c r="E336" s="446"/>
      <c r="F336" s="446"/>
      <c r="G336" s="446"/>
      <c r="H336" s="446"/>
      <c r="I336" s="446"/>
      <c r="J336" s="446"/>
      <c r="K336" s="446"/>
      <c r="L336" s="446"/>
      <c r="M336" s="446"/>
      <c r="N336" s="446"/>
      <c r="O336" s="446"/>
      <c r="P336" s="446"/>
      <c r="Q336" s="446"/>
      <c r="R336" s="446"/>
      <c r="S336" s="446"/>
      <c r="T336" s="446"/>
      <c r="U336" s="446"/>
      <c r="V336" s="446"/>
    </row>
    <row r="337" spans="1:22" s="23" customFormat="1" ht="19.95" customHeight="1" thickBot="1">
      <c r="A337" s="22"/>
      <c r="B337" s="733" t="s">
        <v>347</v>
      </c>
      <c r="C337" s="733"/>
      <c r="D337" s="733"/>
      <c r="E337" s="733"/>
      <c r="F337" s="733"/>
      <c r="G337" s="733"/>
      <c r="H337" s="733"/>
      <c r="I337" s="733"/>
      <c r="J337" s="733"/>
      <c r="K337" s="733"/>
      <c r="L337" s="733"/>
      <c r="M337" s="733"/>
      <c r="N337" s="733"/>
      <c r="O337" s="733"/>
      <c r="P337" s="733"/>
      <c r="Q337" s="733"/>
      <c r="R337" s="733"/>
      <c r="S337" s="733"/>
      <c r="T337" s="733"/>
      <c r="U337" s="733"/>
      <c r="V337" s="733"/>
    </row>
    <row r="338" spans="1:22" s="26" customFormat="1" ht="19.95" customHeight="1">
      <c r="A338" s="83" t="s">
        <v>1630</v>
      </c>
      <c r="B338" s="743" t="s">
        <v>348</v>
      </c>
      <c r="C338" s="734" t="s">
        <v>349</v>
      </c>
      <c r="D338" s="735"/>
      <c r="E338" s="735"/>
      <c r="F338" s="735"/>
      <c r="G338" s="735"/>
      <c r="H338" s="735"/>
      <c r="I338" s="735"/>
      <c r="J338" s="735"/>
      <c r="K338" s="735"/>
      <c r="L338" s="735"/>
      <c r="M338" s="736"/>
      <c r="N338" s="518"/>
      <c r="O338" s="519"/>
      <c r="P338" s="734" t="s">
        <v>350</v>
      </c>
      <c r="Q338" s="735"/>
      <c r="R338" s="735"/>
      <c r="S338" s="736"/>
      <c r="T338" s="769" t="s">
        <v>351</v>
      </c>
      <c r="U338" s="736"/>
      <c r="V338" s="788" t="s">
        <v>1197</v>
      </c>
    </row>
    <row r="339" spans="1:22" s="26" customFormat="1" ht="25.2" customHeight="1">
      <c r="A339" s="83" t="s">
        <v>1631</v>
      </c>
      <c r="B339" s="744"/>
      <c r="C339" s="740" t="s">
        <v>352</v>
      </c>
      <c r="D339" s="741"/>
      <c r="E339" s="742"/>
      <c r="F339" s="514">
        <v>3</v>
      </c>
      <c r="G339" s="774" t="s">
        <v>353</v>
      </c>
      <c r="H339" s="748" t="s">
        <v>354</v>
      </c>
      <c r="I339" s="748"/>
      <c r="J339" s="740" t="s">
        <v>355</v>
      </c>
      <c r="K339" s="795"/>
      <c r="L339" s="515"/>
      <c r="M339" s="515"/>
      <c r="N339" s="520"/>
      <c r="O339" s="521"/>
      <c r="P339" s="737"/>
      <c r="Q339" s="738"/>
      <c r="R339" s="738"/>
      <c r="S339" s="739"/>
      <c r="T339" s="770"/>
      <c r="U339" s="771"/>
      <c r="V339" s="789"/>
    </row>
    <row r="340" spans="1:22" s="26" customFormat="1" ht="30" customHeight="1" thickBot="1">
      <c r="A340" s="83" t="s">
        <v>1632</v>
      </c>
      <c r="B340" s="744"/>
      <c r="C340" s="741" t="s">
        <v>356</v>
      </c>
      <c r="D340" s="742"/>
      <c r="E340" s="516" t="s">
        <v>357</v>
      </c>
      <c r="F340" s="512" t="s">
        <v>358</v>
      </c>
      <c r="G340" s="774"/>
      <c r="H340" s="748"/>
      <c r="I340" s="748"/>
      <c r="J340" s="500" t="s">
        <v>359</v>
      </c>
      <c r="K340" s="513" t="s">
        <v>360</v>
      </c>
      <c r="L340" s="517" t="s">
        <v>361</v>
      </c>
      <c r="M340" s="517"/>
      <c r="N340" s="522" t="s">
        <v>362</v>
      </c>
      <c r="O340" s="523"/>
      <c r="P340" s="529" t="s">
        <v>363</v>
      </c>
      <c r="Q340" s="447">
        <v>3</v>
      </c>
      <c r="R340" s="530" t="s">
        <v>364</v>
      </c>
      <c r="S340" s="447">
        <v>2</v>
      </c>
      <c r="T340" s="791"/>
      <c r="U340" s="792"/>
      <c r="V340" s="790"/>
    </row>
    <row r="341" spans="1:22" s="26" customFormat="1" ht="19.95" customHeight="1">
      <c r="A341" s="83" t="s">
        <v>1633</v>
      </c>
      <c r="B341" s="744"/>
      <c r="C341" s="623">
        <v>1</v>
      </c>
      <c r="D341" s="616" t="s">
        <v>152</v>
      </c>
      <c r="E341" s="448">
        <v>0.3</v>
      </c>
      <c r="F341" s="449">
        <v>2774.35</v>
      </c>
      <c r="G341" s="449">
        <v>3541.03</v>
      </c>
      <c r="H341" s="778" t="s">
        <v>1238</v>
      </c>
      <c r="I341" s="779"/>
      <c r="J341" s="450" t="s">
        <v>1197</v>
      </c>
      <c r="K341" s="81" t="s">
        <v>1403</v>
      </c>
      <c r="L341" s="393" t="s">
        <v>34</v>
      </c>
      <c r="M341" s="394" t="s">
        <v>1423</v>
      </c>
      <c r="N341" s="345" t="s">
        <v>341</v>
      </c>
      <c r="O341" s="807" t="s">
        <v>130</v>
      </c>
      <c r="P341" s="808"/>
      <c r="Q341" s="798">
        <v>11</v>
      </c>
      <c r="R341" s="801" t="s">
        <v>365</v>
      </c>
      <c r="S341" s="802"/>
      <c r="T341" s="769" t="s">
        <v>366</v>
      </c>
      <c r="U341" s="735"/>
      <c r="V341" s="736"/>
    </row>
    <row r="342" spans="1:22" s="26" customFormat="1" ht="19.95" customHeight="1" thickBot="1">
      <c r="A342" s="83" t="s">
        <v>1634</v>
      </c>
      <c r="B342" s="744"/>
      <c r="C342" s="623">
        <v>2</v>
      </c>
      <c r="D342" s="616" t="s">
        <v>153</v>
      </c>
      <c r="E342" s="448">
        <v>0.6</v>
      </c>
      <c r="F342" s="449">
        <v>7877.53</v>
      </c>
      <c r="G342" s="449">
        <v>3541.03</v>
      </c>
      <c r="H342" s="778" t="s">
        <v>1197</v>
      </c>
      <c r="I342" s="779"/>
      <c r="J342" s="450" t="s">
        <v>1197</v>
      </c>
      <c r="K342" s="81" t="s">
        <v>1403</v>
      </c>
      <c r="L342" s="393" t="s">
        <v>365</v>
      </c>
      <c r="M342" s="394" t="s">
        <v>1421</v>
      </c>
      <c r="N342" s="345" t="s">
        <v>341</v>
      </c>
      <c r="O342" s="807"/>
      <c r="P342" s="808"/>
      <c r="Q342" s="799"/>
      <c r="R342" s="803"/>
      <c r="S342" s="804"/>
      <c r="T342" s="791"/>
      <c r="U342" s="796"/>
      <c r="V342" s="792"/>
    </row>
    <row r="343" spans="1:22" s="26" customFormat="1" ht="19.95" customHeight="1">
      <c r="A343" s="83" t="s">
        <v>1635</v>
      </c>
      <c r="B343" s="744"/>
      <c r="C343" s="623">
        <v>3</v>
      </c>
      <c r="D343" s="616" t="s">
        <v>154</v>
      </c>
      <c r="E343" s="448">
        <v>0.1</v>
      </c>
      <c r="F343" s="449" t="s">
        <v>1445</v>
      </c>
      <c r="G343" s="449">
        <v>3541.03</v>
      </c>
      <c r="H343" s="778" t="s">
        <v>1238</v>
      </c>
      <c r="I343" s="779"/>
      <c r="J343" s="450" t="s">
        <v>1197</v>
      </c>
      <c r="K343" s="81" t="s">
        <v>1403</v>
      </c>
      <c r="L343" s="393" t="s">
        <v>365</v>
      </c>
      <c r="M343" s="394" t="s">
        <v>1421</v>
      </c>
      <c r="N343" s="345" t="s">
        <v>341</v>
      </c>
      <c r="O343" s="809"/>
      <c r="P343" s="810"/>
      <c r="Q343" s="800"/>
      <c r="R343" s="805"/>
      <c r="S343" s="806"/>
      <c r="T343" s="451"/>
      <c r="U343" s="451"/>
      <c r="V343" s="452"/>
    </row>
    <row r="344" spans="1:22" s="26" customFormat="1" ht="19.95" customHeight="1">
      <c r="A344" s="83" t="s">
        <v>1636</v>
      </c>
      <c r="B344" s="744"/>
      <c r="C344" s="623">
        <v>4</v>
      </c>
      <c r="D344" s="616" t="s">
        <v>1403</v>
      </c>
      <c r="E344" s="448" t="s">
        <v>1403</v>
      </c>
      <c r="F344" s="449" t="s">
        <v>1403</v>
      </c>
      <c r="G344" s="449" t="s">
        <v>1403</v>
      </c>
      <c r="H344" s="778" t="s">
        <v>1403</v>
      </c>
      <c r="I344" s="779"/>
      <c r="J344" s="450" t="s">
        <v>1403</v>
      </c>
      <c r="K344" s="81" t="s">
        <v>1403</v>
      </c>
      <c r="L344" s="393"/>
      <c r="M344" s="394" t="s">
        <v>1403</v>
      </c>
      <c r="N344" s="345"/>
      <c r="O344" s="775" t="s">
        <v>368</v>
      </c>
      <c r="P344" s="740" t="s">
        <v>369</v>
      </c>
      <c r="Q344" s="741"/>
      <c r="R344" s="741"/>
      <c r="S344" s="742"/>
      <c r="T344" s="453"/>
      <c r="U344" s="453"/>
      <c r="V344" s="454"/>
    </row>
    <row r="345" spans="1:22" s="26" customFormat="1" ht="19.95" customHeight="1">
      <c r="A345" s="83" t="s">
        <v>1637</v>
      </c>
      <c r="B345" s="744"/>
      <c r="C345" s="623">
        <v>5</v>
      </c>
      <c r="D345" s="616" t="s">
        <v>1403</v>
      </c>
      <c r="E345" s="448" t="s">
        <v>1403</v>
      </c>
      <c r="F345" s="449" t="s">
        <v>1403</v>
      </c>
      <c r="G345" s="449" t="s">
        <v>1403</v>
      </c>
      <c r="H345" s="778" t="s">
        <v>1403</v>
      </c>
      <c r="I345" s="779"/>
      <c r="J345" s="450" t="s">
        <v>1403</v>
      </c>
      <c r="K345" s="81" t="s">
        <v>1403</v>
      </c>
      <c r="L345" s="393"/>
      <c r="M345" s="394" t="s">
        <v>1403</v>
      </c>
      <c r="N345" s="345"/>
      <c r="O345" s="776"/>
      <c r="P345" s="500" t="s">
        <v>370</v>
      </c>
      <c r="Q345" s="500" t="s">
        <v>371</v>
      </c>
      <c r="R345" s="748" t="s">
        <v>372</v>
      </c>
      <c r="S345" s="748"/>
      <c r="T345" s="453"/>
      <c r="U345" s="453"/>
      <c r="V345" s="454"/>
    </row>
    <row r="346" spans="1:22" s="26" customFormat="1" ht="19.95" customHeight="1" thickBot="1">
      <c r="A346" s="83" t="s">
        <v>1638</v>
      </c>
      <c r="B346" s="744"/>
      <c r="C346" s="624">
        <v>6</v>
      </c>
      <c r="D346" s="617" t="s">
        <v>1403</v>
      </c>
      <c r="E346" s="455" t="s">
        <v>1403</v>
      </c>
      <c r="F346" s="449" t="s">
        <v>1403</v>
      </c>
      <c r="G346" s="449" t="s">
        <v>1403</v>
      </c>
      <c r="H346" s="778" t="s">
        <v>1403</v>
      </c>
      <c r="I346" s="779"/>
      <c r="J346" s="450" t="s">
        <v>1403</v>
      </c>
      <c r="K346" s="81" t="s">
        <v>1403</v>
      </c>
      <c r="L346" s="393"/>
      <c r="M346" s="394" t="s">
        <v>1403</v>
      </c>
      <c r="N346" s="391"/>
      <c r="O346" s="293" t="s">
        <v>1197</v>
      </c>
      <c r="P346" s="223">
        <v>1</v>
      </c>
      <c r="Q346" s="456">
        <v>7082.0518531999996</v>
      </c>
      <c r="R346" s="777">
        <v>10651.88</v>
      </c>
      <c r="S346" s="777"/>
      <c r="T346" s="453"/>
      <c r="U346" s="453"/>
      <c r="V346" s="454"/>
    </row>
    <row r="347" spans="1:22" s="26" customFormat="1" ht="25.2" customHeight="1" thickBot="1">
      <c r="A347" s="83" t="s">
        <v>1639</v>
      </c>
      <c r="B347" s="745"/>
      <c r="C347" s="749" t="s">
        <v>373</v>
      </c>
      <c r="D347" s="750"/>
      <c r="E347" s="467"/>
      <c r="F347" s="751" t="s">
        <v>1403</v>
      </c>
      <c r="G347" s="752"/>
      <c r="H347" s="793" t="s">
        <v>1197</v>
      </c>
      <c r="I347" s="794"/>
      <c r="J347" s="369" t="s">
        <v>1197</v>
      </c>
      <c r="K347" s="293" t="s">
        <v>1197</v>
      </c>
      <c r="L347" s="293" t="s">
        <v>1197</v>
      </c>
      <c r="M347" s="528"/>
      <c r="N347" s="524"/>
      <c r="O347" s="797" t="s">
        <v>1403</v>
      </c>
      <c r="P347" s="797"/>
      <c r="Q347" s="797"/>
      <c r="R347" s="797"/>
      <c r="S347" s="797"/>
      <c r="T347" s="525"/>
      <c r="U347" s="526"/>
      <c r="V347" s="527"/>
    </row>
    <row r="348" spans="1:22" ht="19.95" customHeight="1"/>
    <row r="349" spans="1:22" ht="19.95" customHeight="1"/>
    <row r="350" spans="1:22" s="30" customFormat="1" ht="19.95" customHeight="1" thickBot="1">
      <c r="A350" s="27">
        <v>12</v>
      </c>
      <c r="B350" s="753" t="s">
        <v>312</v>
      </c>
      <c r="C350" s="753"/>
      <c r="D350" s="753"/>
      <c r="E350" s="28">
        <v>12</v>
      </c>
      <c r="F350" s="582" t="s">
        <v>56</v>
      </c>
      <c r="G350" s="416"/>
      <c r="H350" s="416"/>
      <c r="I350" s="414"/>
      <c r="J350" s="414"/>
      <c r="K350" s="414"/>
      <c r="L350" s="414"/>
      <c r="M350" s="29"/>
      <c r="N350" s="29"/>
      <c r="O350" s="416"/>
      <c r="P350" s="416"/>
      <c r="Q350" s="416"/>
      <c r="R350" s="416"/>
      <c r="S350" s="416"/>
      <c r="T350" s="416"/>
      <c r="U350" s="416"/>
      <c r="V350" s="416"/>
    </row>
    <row r="351" spans="1:22" s="23" customFormat="1" ht="25.2" customHeight="1">
      <c r="A351" s="22"/>
      <c r="B351" s="755" t="s">
        <v>313</v>
      </c>
      <c r="C351" s="621" t="s">
        <v>314</v>
      </c>
      <c r="D351" s="609" t="s">
        <v>315</v>
      </c>
      <c r="E351" s="498"/>
      <c r="F351" s="498" t="s">
        <v>316</v>
      </c>
      <c r="G351" s="499"/>
      <c r="H351" s="497" t="s">
        <v>317</v>
      </c>
      <c r="I351" s="772" t="s">
        <v>318</v>
      </c>
      <c r="J351" s="754" t="s">
        <v>319</v>
      </c>
      <c r="K351" s="754" t="s">
        <v>320</v>
      </c>
      <c r="L351" s="754" t="s">
        <v>321</v>
      </c>
      <c r="M351" s="754" t="s">
        <v>322</v>
      </c>
      <c r="N351" s="765" t="s">
        <v>323</v>
      </c>
      <c r="O351" s="766"/>
      <c r="P351" s="767" t="s">
        <v>324</v>
      </c>
      <c r="Q351" s="768"/>
      <c r="R351" s="769" t="s">
        <v>325</v>
      </c>
      <c r="S351" s="736"/>
      <c r="T351" s="783" t="s">
        <v>326</v>
      </c>
      <c r="U351" s="784"/>
      <c r="V351" s="785"/>
    </row>
    <row r="352" spans="1:22" s="23" customFormat="1" ht="90" customHeight="1">
      <c r="A352" s="22"/>
      <c r="B352" s="756"/>
      <c r="C352" s="622" t="s">
        <v>327</v>
      </c>
      <c r="D352" s="610" t="s">
        <v>42</v>
      </c>
      <c r="E352" s="501" t="s">
        <v>328</v>
      </c>
      <c r="F352" s="501" t="s">
        <v>329</v>
      </c>
      <c r="G352" s="571" t="s">
        <v>330</v>
      </c>
      <c r="H352" s="570" t="s">
        <v>331</v>
      </c>
      <c r="I352" s="773"/>
      <c r="J352" s="748"/>
      <c r="K352" s="748"/>
      <c r="L352" s="748"/>
      <c r="M352" s="748"/>
      <c r="N352" s="500" t="s">
        <v>332</v>
      </c>
      <c r="O352" s="501" t="s">
        <v>333</v>
      </c>
      <c r="P352" s="781"/>
      <c r="Q352" s="782"/>
      <c r="R352" s="770"/>
      <c r="S352" s="771"/>
      <c r="T352" s="502" t="s">
        <v>334</v>
      </c>
      <c r="U352" s="503" t="s">
        <v>335</v>
      </c>
      <c r="V352" s="504" t="s">
        <v>336</v>
      </c>
    </row>
    <row r="353" spans="1:22" s="23" customFormat="1" ht="25.2" customHeight="1">
      <c r="A353" s="22"/>
      <c r="B353" s="417"/>
      <c r="C353" s="611">
        <v>3</v>
      </c>
      <c r="D353" s="611">
        <v>4</v>
      </c>
      <c r="E353" s="418">
        <v>5</v>
      </c>
      <c r="F353" s="418">
        <v>6</v>
      </c>
      <c r="G353" s="418">
        <v>7</v>
      </c>
      <c r="H353" s="418">
        <v>8</v>
      </c>
      <c r="I353" s="418">
        <v>9</v>
      </c>
      <c r="J353" s="469"/>
      <c r="K353" s="469"/>
      <c r="L353" s="435"/>
      <c r="M353" s="418"/>
      <c r="N353" s="418">
        <v>14</v>
      </c>
      <c r="O353" s="418">
        <v>15</v>
      </c>
      <c r="P353" s="419">
        <v>16</v>
      </c>
      <c r="Q353" s="463">
        <v>17</v>
      </c>
      <c r="R353" s="419">
        <v>18</v>
      </c>
      <c r="S353" s="463">
        <v>19</v>
      </c>
      <c r="T353" s="420">
        <v>20</v>
      </c>
      <c r="U353" s="421">
        <v>21</v>
      </c>
      <c r="V353" s="422">
        <v>22</v>
      </c>
    </row>
    <row r="354" spans="1:22" s="32" customFormat="1" ht="49.95" customHeight="1">
      <c r="A354" s="31" t="s">
        <v>1640</v>
      </c>
      <c r="B354" s="423">
        <v>1</v>
      </c>
      <c r="C354" s="612" t="s">
        <v>423</v>
      </c>
      <c r="D354" s="612" t="s">
        <v>452</v>
      </c>
      <c r="E354" s="424" t="s">
        <v>453</v>
      </c>
      <c r="F354" s="424" t="s">
        <v>376</v>
      </c>
      <c r="G354" s="588">
        <v>1</v>
      </c>
      <c r="H354" s="426" t="s">
        <v>341</v>
      </c>
      <c r="I354" s="427" t="s">
        <v>376</v>
      </c>
      <c r="J354" s="428" t="s">
        <v>56</v>
      </c>
      <c r="K354" s="429">
        <v>34991</v>
      </c>
      <c r="L354" s="429">
        <v>35919</v>
      </c>
      <c r="M354" s="586">
        <v>13669.29</v>
      </c>
      <c r="N354" s="431">
        <v>13669.29</v>
      </c>
      <c r="O354" s="432">
        <v>13669.29</v>
      </c>
      <c r="P354" s="731"/>
      <c r="Q354" s="732"/>
      <c r="R354" s="746"/>
      <c r="S354" s="747"/>
      <c r="T354" s="433" t="s">
        <v>341</v>
      </c>
      <c r="U354" s="363">
        <v>2</v>
      </c>
      <c r="V354" s="434" t="s">
        <v>341</v>
      </c>
    </row>
    <row r="355" spans="1:22" s="32" customFormat="1" ht="49.95" customHeight="1">
      <c r="A355" s="31" t="s">
        <v>1641</v>
      </c>
      <c r="B355" s="423">
        <v>2</v>
      </c>
      <c r="C355" s="612" t="s">
        <v>0</v>
      </c>
      <c r="D355" s="612" t="s">
        <v>454</v>
      </c>
      <c r="E355" s="424" t="s">
        <v>455</v>
      </c>
      <c r="F355" s="424" t="s">
        <v>340</v>
      </c>
      <c r="G355" s="588">
        <v>0.5</v>
      </c>
      <c r="H355" s="426" t="s">
        <v>341</v>
      </c>
      <c r="I355" s="427" t="s">
        <v>376</v>
      </c>
      <c r="J355" s="428" t="s">
        <v>56</v>
      </c>
      <c r="K355" s="429">
        <v>41116</v>
      </c>
      <c r="L355" s="429">
        <v>42972</v>
      </c>
      <c r="M355" s="586">
        <v>15113.79</v>
      </c>
      <c r="N355" s="431">
        <v>7556.8950000000004</v>
      </c>
      <c r="O355" s="432">
        <v>7556.8950000000004</v>
      </c>
      <c r="P355" s="731"/>
      <c r="Q355" s="732"/>
      <c r="R355" s="746"/>
      <c r="S355" s="747"/>
      <c r="T355" s="433" t="s">
        <v>341</v>
      </c>
      <c r="U355" s="363">
        <v>198</v>
      </c>
      <c r="V355" s="434" t="s">
        <v>341</v>
      </c>
    </row>
    <row r="356" spans="1:22" s="32" customFormat="1" ht="49.95" customHeight="1">
      <c r="A356" s="31" t="s">
        <v>1642</v>
      </c>
      <c r="B356" s="423">
        <v>3</v>
      </c>
      <c r="C356" s="612" t="s">
        <v>0</v>
      </c>
      <c r="D356" s="612" t="s">
        <v>456</v>
      </c>
      <c r="E356" s="424" t="s">
        <v>457</v>
      </c>
      <c r="F356" s="424" t="s">
        <v>340</v>
      </c>
      <c r="G356" s="588">
        <v>0.6</v>
      </c>
      <c r="H356" s="426" t="s">
        <v>341</v>
      </c>
      <c r="I356" s="427" t="s">
        <v>376</v>
      </c>
      <c r="J356" s="428" t="s">
        <v>56</v>
      </c>
      <c r="K356" s="429">
        <v>43403</v>
      </c>
      <c r="L356" s="429">
        <v>44484</v>
      </c>
      <c r="M356" s="586">
        <v>10774.59</v>
      </c>
      <c r="N356" s="431">
        <v>6464.7539999999999</v>
      </c>
      <c r="O356" s="432">
        <v>6464.7539999999999</v>
      </c>
      <c r="P356" s="731"/>
      <c r="Q356" s="732"/>
      <c r="R356" s="746"/>
      <c r="S356" s="747"/>
      <c r="T356" s="433" t="s">
        <v>341</v>
      </c>
      <c r="U356" s="363">
        <v>226</v>
      </c>
      <c r="V356" s="434" t="s">
        <v>341</v>
      </c>
    </row>
    <row r="357" spans="1:22" s="32" customFormat="1" ht="19.95" customHeight="1">
      <c r="A357" s="31" t="s">
        <v>1643</v>
      </c>
      <c r="B357" s="423" t="s">
        <v>1403</v>
      </c>
      <c r="C357" s="612"/>
      <c r="D357" s="612"/>
      <c r="E357" s="424"/>
      <c r="F357" s="424"/>
      <c r="G357" s="425"/>
      <c r="H357" s="426"/>
      <c r="I357" s="427"/>
      <c r="J357" s="428" t="s">
        <v>1403</v>
      </c>
      <c r="K357" s="429"/>
      <c r="L357" s="429"/>
      <c r="M357" s="430"/>
      <c r="N357" s="431" t="s">
        <v>1403</v>
      </c>
      <c r="O357" s="432" t="s">
        <v>1403</v>
      </c>
      <c r="P357" s="731"/>
      <c r="Q357" s="732"/>
      <c r="R357" s="746"/>
      <c r="S357" s="747"/>
      <c r="T357" s="433"/>
      <c r="U357" s="363"/>
      <c r="V357" s="434"/>
    </row>
    <row r="358" spans="1:22" s="32" customFormat="1" ht="19.95" customHeight="1">
      <c r="A358" s="31" t="s">
        <v>1644</v>
      </c>
      <c r="B358" s="423" t="s">
        <v>1403</v>
      </c>
      <c r="C358" s="612"/>
      <c r="D358" s="612"/>
      <c r="E358" s="424"/>
      <c r="F358" s="424"/>
      <c r="G358" s="425"/>
      <c r="H358" s="426"/>
      <c r="I358" s="427"/>
      <c r="J358" s="428" t="s">
        <v>1403</v>
      </c>
      <c r="K358" s="429"/>
      <c r="L358" s="429"/>
      <c r="M358" s="430"/>
      <c r="N358" s="431" t="s">
        <v>1403</v>
      </c>
      <c r="O358" s="432" t="s">
        <v>1403</v>
      </c>
      <c r="P358" s="731"/>
      <c r="Q358" s="732"/>
      <c r="R358" s="746"/>
      <c r="S358" s="747"/>
      <c r="T358" s="433"/>
      <c r="U358" s="363"/>
      <c r="V358" s="434"/>
    </row>
    <row r="359" spans="1:22" s="32" customFormat="1" ht="19.95" customHeight="1">
      <c r="A359" s="31" t="s">
        <v>1645</v>
      </c>
      <c r="B359" s="423" t="s">
        <v>1403</v>
      </c>
      <c r="C359" s="612"/>
      <c r="D359" s="612"/>
      <c r="E359" s="424"/>
      <c r="F359" s="424"/>
      <c r="G359" s="425"/>
      <c r="H359" s="426"/>
      <c r="I359" s="427"/>
      <c r="J359" s="428" t="s">
        <v>1403</v>
      </c>
      <c r="K359" s="429"/>
      <c r="L359" s="429"/>
      <c r="M359" s="430"/>
      <c r="N359" s="431" t="s">
        <v>1403</v>
      </c>
      <c r="O359" s="432" t="s">
        <v>1403</v>
      </c>
      <c r="P359" s="731"/>
      <c r="Q359" s="732"/>
      <c r="R359" s="746"/>
      <c r="S359" s="747"/>
      <c r="T359" s="433"/>
      <c r="U359" s="363"/>
      <c r="V359" s="434"/>
    </row>
    <row r="360" spans="1:22" s="32" customFormat="1" ht="19.95" customHeight="1">
      <c r="A360" s="31" t="s">
        <v>1646</v>
      </c>
      <c r="B360" s="423" t="s">
        <v>1403</v>
      </c>
      <c r="C360" s="612"/>
      <c r="D360" s="612"/>
      <c r="E360" s="424"/>
      <c r="F360" s="424"/>
      <c r="G360" s="425"/>
      <c r="H360" s="426"/>
      <c r="I360" s="427"/>
      <c r="J360" s="428" t="s">
        <v>1403</v>
      </c>
      <c r="K360" s="429"/>
      <c r="L360" s="429"/>
      <c r="M360" s="430"/>
      <c r="N360" s="435" t="s">
        <v>1403</v>
      </c>
      <c r="O360" s="432" t="s">
        <v>1403</v>
      </c>
      <c r="P360" s="731"/>
      <c r="Q360" s="732"/>
      <c r="R360" s="746"/>
      <c r="S360" s="747"/>
      <c r="T360" s="433"/>
      <c r="U360" s="363"/>
      <c r="V360" s="434"/>
    </row>
    <row r="361" spans="1:22" s="32" customFormat="1" ht="19.95" customHeight="1">
      <c r="A361" s="31" t="s">
        <v>1647</v>
      </c>
      <c r="B361" s="423" t="s">
        <v>1403</v>
      </c>
      <c r="C361" s="612"/>
      <c r="D361" s="612"/>
      <c r="E361" s="424"/>
      <c r="F361" s="424"/>
      <c r="G361" s="425"/>
      <c r="H361" s="426"/>
      <c r="I361" s="427"/>
      <c r="J361" s="428" t="s">
        <v>1403</v>
      </c>
      <c r="K361" s="429"/>
      <c r="L361" s="429"/>
      <c r="M361" s="436"/>
      <c r="N361" s="435" t="s">
        <v>1403</v>
      </c>
      <c r="O361" s="432" t="s">
        <v>1403</v>
      </c>
      <c r="P361" s="731"/>
      <c r="Q361" s="732"/>
      <c r="R361" s="746"/>
      <c r="S361" s="747"/>
      <c r="T361" s="433"/>
      <c r="U361" s="363"/>
      <c r="V361" s="434"/>
    </row>
    <row r="362" spans="1:22" s="32" customFormat="1" ht="19.95" customHeight="1">
      <c r="A362" s="31" t="s">
        <v>1648</v>
      </c>
      <c r="B362" s="423" t="s">
        <v>1403</v>
      </c>
      <c r="C362" s="612"/>
      <c r="D362" s="612"/>
      <c r="E362" s="424"/>
      <c r="F362" s="424"/>
      <c r="G362" s="425"/>
      <c r="H362" s="426"/>
      <c r="I362" s="427"/>
      <c r="J362" s="428" t="s">
        <v>1403</v>
      </c>
      <c r="K362" s="429"/>
      <c r="L362" s="429"/>
      <c r="M362" s="436"/>
      <c r="N362" s="435" t="s">
        <v>1403</v>
      </c>
      <c r="O362" s="432" t="s">
        <v>1403</v>
      </c>
      <c r="P362" s="731"/>
      <c r="Q362" s="732"/>
      <c r="R362" s="746"/>
      <c r="S362" s="747"/>
      <c r="T362" s="433"/>
      <c r="U362" s="363"/>
      <c r="V362" s="434"/>
    </row>
    <row r="363" spans="1:22" s="32" customFormat="1" ht="19.95" customHeight="1" thickBot="1">
      <c r="A363" s="31" t="s">
        <v>1649</v>
      </c>
      <c r="B363" s="437" t="s">
        <v>1403</v>
      </c>
      <c r="C363" s="613"/>
      <c r="D363" s="613"/>
      <c r="E363" s="438"/>
      <c r="F363" s="438"/>
      <c r="G363" s="439"/>
      <c r="H363" s="440"/>
      <c r="I363" s="441"/>
      <c r="J363" s="442" t="s">
        <v>1403</v>
      </c>
      <c r="K363" s="443"/>
      <c r="L363" s="443"/>
      <c r="M363" s="444"/>
      <c r="N363" s="435" t="s">
        <v>1403</v>
      </c>
      <c r="O363" s="432" t="s">
        <v>1403</v>
      </c>
      <c r="P363" s="731"/>
      <c r="Q363" s="732"/>
      <c r="R363" s="746"/>
      <c r="S363" s="747"/>
      <c r="T363" s="433"/>
      <c r="U363" s="363"/>
      <c r="V363" s="434"/>
    </row>
    <row r="364" spans="1:22" s="23" customFormat="1" ht="10.199999999999999" customHeight="1">
      <c r="A364" s="31"/>
      <c r="B364" s="459"/>
      <c r="C364" s="614"/>
      <c r="D364" s="614"/>
      <c r="E364" s="445"/>
      <c r="F364" s="445"/>
      <c r="G364" s="445"/>
      <c r="H364" s="445"/>
      <c r="I364" s="445"/>
      <c r="J364" s="445"/>
      <c r="K364" s="445"/>
      <c r="L364" s="445"/>
      <c r="M364" s="445"/>
      <c r="N364" s="445"/>
      <c r="O364" s="460"/>
      <c r="P364" s="445"/>
      <c r="Q364" s="445"/>
      <c r="R364" s="460"/>
      <c r="S364" s="445"/>
      <c r="T364" s="445"/>
      <c r="U364" s="461"/>
      <c r="V364" s="464"/>
    </row>
    <row r="365" spans="1:22" s="23" customFormat="1" ht="19.95" customHeight="1" thickBot="1">
      <c r="A365" s="31" t="s">
        <v>1650</v>
      </c>
      <c r="B365" s="505"/>
      <c r="C365" s="615"/>
      <c r="D365" s="615"/>
      <c r="E365" s="506"/>
      <c r="F365" s="506"/>
      <c r="G365" s="506"/>
      <c r="H365" s="506"/>
      <c r="I365" s="506"/>
      <c r="J365" s="506"/>
      <c r="K365" s="506"/>
      <c r="L365" s="506"/>
      <c r="M365" s="506"/>
      <c r="N365" s="507" t="s">
        <v>346</v>
      </c>
      <c r="O365" s="508">
        <v>9230.3130000000001</v>
      </c>
      <c r="P365" s="506"/>
      <c r="Q365" s="506"/>
      <c r="R365" s="509"/>
      <c r="S365" s="509"/>
      <c r="T365" s="510"/>
      <c r="U365" s="506"/>
      <c r="V365" s="511"/>
    </row>
    <row r="366" spans="1:22" ht="19.95" customHeight="1">
      <c r="B366" s="446"/>
      <c r="C366" s="34"/>
      <c r="D366" s="34"/>
      <c r="E366" s="446"/>
      <c r="F366" s="446"/>
      <c r="G366" s="446"/>
      <c r="H366" s="446"/>
      <c r="I366" s="446"/>
      <c r="J366" s="446"/>
      <c r="K366" s="446"/>
      <c r="L366" s="446"/>
      <c r="M366" s="446"/>
      <c r="N366" s="446"/>
      <c r="O366" s="446"/>
      <c r="P366" s="446"/>
      <c r="Q366" s="446"/>
      <c r="R366" s="446"/>
      <c r="S366" s="446"/>
      <c r="T366" s="446"/>
      <c r="U366" s="446"/>
      <c r="V366" s="446"/>
    </row>
    <row r="367" spans="1:22" s="23" customFormat="1" ht="19.95" customHeight="1" thickBot="1">
      <c r="A367" s="22"/>
      <c r="B367" s="733" t="s">
        <v>347</v>
      </c>
      <c r="C367" s="733"/>
      <c r="D367" s="733"/>
      <c r="E367" s="733"/>
      <c r="F367" s="733"/>
      <c r="G367" s="733"/>
      <c r="H367" s="733"/>
      <c r="I367" s="733"/>
      <c r="J367" s="733"/>
      <c r="K367" s="733"/>
      <c r="L367" s="733"/>
      <c r="M367" s="733"/>
      <c r="N367" s="733"/>
      <c r="O367" s="733"/>
      <c r="P367" s="733"/>
      <c r="Q367" s="733"/>
      <c r="R367" s="733"/>
      <c r="S367" s="733"/>
      <c r="T367" s="733"/>
      <c r="U367" s="733"/>
      <c r="V367" s="733"/>
    </row>
    <row r="368" spans="1:22" s="26" customFormat="1" ht="19.95" customHeight="1">
      <c r="A368" s="83" t="s">
        <v>1651</v>
      </c>
      <c r="B368" s="743" t="s">
        <v>348</v>
      </c>
      <c r="C368" s="734" t="s">
        <v>349</v>
      </c>
      <c r="D368" s="735"/>
      <c r="E368" s="735"/>
      <c r="F368" s="735"/>
      <c r="G368" s="735"/>
      <c r="H368" s="735"/>
      <c r="I368" s="735"/>
      <c r="J368" s="735"/>
      <c r="K368" s="735"/>
      <c r="L368" s="735"/>
      <c r="M368" s="736"/>
      <c r="N368" s="518"/>
      <c r="O368" s="519"/>
      <c r="P368" s="734" t="s">
        <v>350</v>
      </c>
      <c r="Q368" s="735"/>
      <c r="R368" s="735"/>
      <c r="S368" s="736"/>
      <c r="T368" s="769" t="s">
        <v>351</v>
      </c>
      <c r="U368" s="736"/>
      <c r="V368" s="788" t="s">
        <v>1197</v>
      </c>
    </row>
    <row r="369" spans="1:22" s="26" customFormat="1" ht="25.2" customHeight="1">
      <c r="A369" s="83" t="s">
        <v>1652</v>
      </c>
      <c r="B369" s="744"/>
      <c r="C369" s="740" t="s">
        <v>352</v>
      </c>
      <c r="D369" s="741"/>
      <c r="E369" s="742"/>
      <c r="F369" s="514">
        <v>1</v>
      </c>
      <c r="G369" s="774" t="s">
        <v>353</v>
      </c>
      <c r="H369" s="748" t="s">
        <v>354</v>
      </c>
      <c r="I369" s="748"/>
      <c r="J369" s="740" t="s">
        <v>355</v>
      </c>
      <c r="K369" s="795"/>
      <c r="L369" s="515"/>
      <c r="M369" s="515"/>
      <c r="N369" s="520"/>
      <c r="O369" s="521"/>
      <c r="P369" s="737"/>
      <c r="Q369" s="738"/>
      <c r="R369" s="738"/>
      <c r="S369" s="739"/>
      <c r="T369" s="770"/>
      <c r="U369" s="771"/>
      <c r="V369" s="789"/>
    </row>
    <row r="370" spans="1:22" s="26" customFormat="1" ht="30" customHeight="1" thickBot="1">
      <c r="A370" s="83" t="s">
        <v>1653</v>
      </c>
      <c r="B370" s="744"/>
      <c r="C370" s="741" t="s">
        <v>356</v>
      </c>
      <c r="D370" s="742"/>
      <c r="E370" s="516" t="s">
        <v>357</v>
      </c>
      <c r="F370" s="512" t="s">
        <v>358</v>
      </c>
      <c r="G370" s="774"/>
      <c r="H370" s="748"/>
      <c r="I370" s="748"/>
      <c r="J370" s="500" t="s">
        <v>359</v>
      </c>
      <c r="K370" s="513" t="s">
        <v>360</v>
      </c>
      <c r="L370" s="517" t="s">
        <v>361</v>
      </c>
      <c r="M370" s="517"/>
      <c r="N370" s="522" t="s">
        <v>362</v>
      </c>
      <c r="O370" s="523"/>
      <c r="P370" s="529" t="s">
        <v>363</v>
      </c>
      <c r="Q370" s="447">
        <v>3</v>
      </c>
      <c r="R370" s="530" t="s">
        <v>364</v>
      </c>
      <c r="S370" s="447">
        <v>3</v>
      </c>
      <c r="T370" s="791"/>
      <c r="U370" s="792"/>
      <c r="V370" s="790"/>
    </row>
    <row r="371" spans="1:22" s="26" customFormat="1" ht="19.95" customHeight="1">
      <c r="A371" s="83" t="s">
        <v>1654</v>
      </c>
      <c r="B371" s="744"/>
      <c r="C371" s="623">
        <v>1</v>
      </c>
      <c r="D371" s="616" t="s">
        <v>1403</v>
      </c>
      <c r="E371" s="448" t="s">
        <v>1403</v>
      </c>
      <c r="F371" s="449" t="s">
        <v>1403</v>
      </c>
      <c r="G371" s="449" t="s">
        <v>1403</v>
      </c>
      <c r="H371" s="778" t="s">
        <v>1403</v>
      </c>
      <c r="I371" s="779"/>
      <c r="J371" s="450" t="s">
        <v>1403</v>
      </c>
      <c r="K371" s="81" t="s">
        <v>1403</v>
      </c>
      <c r="L371" s="393" t="s">
        <v>365</v>
      </c>
      <c r="M371" s="394" t="s">
        <v>1421</v>
      </c>
      <c r="N371" s="345" t="s">
        <v>341</v>
      </c>
      <c r="O371" s="807" t="s">
        <v>130</v>
      </c>
      <c r="P371" s="808"/>
      <c r="Q371" s="798">
        <v>12</v>
      </c>
      <c r="R371" s="801" t="s">
        <v>365</v>
      </c>
      <c r="S371" s="802"/>
      <c r="T371" s="769" t="s">
        <v>366</v>
      </c>
      <c r="U371" s="735"/>
      <c r="V371" s="736"/>
    </row>
    <row r="372" spans="1:22" s="26" customFormat="1" ht="19.95" customHeight="1" thickBot="1">
      <c r="A372" s="83" t="s">
        <v>1655</v>
      </c>
      <c r="B372" s="744"/>
      <c r="C372" s="623">
        <v>2</v>
      </c>
      <c r="D372" s="616" t="s">
        <v>1403</v>
      </c>
      <c r="E372" s="448" t="s">
        <v>1403</v>
      </c>
      <c r="F372" s="449" t="s">
        <v>1403</v>
      </c>
      <c r="G372" s="449" t="s">
        <v>1403</v>
      </c>
      <c r="H372" s="778" t="s">
        <v>1403</v>
      </c>
      <c r="I372" s="779"/>
      <c r="J372" s="450" t="s">
        <v>1403</v>
      </c>
      <c r="K372" s="81" t="s">
        <v>1403</v>
      </c>
      <c r="L372" s="393"/>
      <c r="M372" s="394" t="s">
        <v>1403</v>
      </c>
      <c r="N372" s="345" t="s">
        <v>341</v>
      </c>
      <c r="O372" s="807"/>
      <c r="P372" s="808"/>
      <c r="Q372" s="799"/>
      <c r="R372" s="803"/>
      <c r="S372" s="804"/>
      <c r="T372" s="791"/>
      <c r="U372" s="796"/>
      <c r="V372" s="792"/>
    </row>
    <row r="373" spans="1:22" s="26" customFormat="1" ht="19.95" customHeight="1">
      <c r="A373" s="83" t="s">
        <v>1656</v>
      </c>
      <c r="B373" s="744"/>
      <c r="C373" s="623">
        <v>3</v>
      </c>
      <c r="D373" s="616" t="s">
        <v>1403</v>
      </c>
      <c r="E373" s="448" t="s">
        <v>1403</v>
      </c>
      <c r="F373" s="449" t="s">
        <v>1403</v>
      </c>
      <c r="G373" s="449" t="s">
        <v>1403</v>
      </c>
      <c r="H373" s="778" t="s">
        <v>1403</v>
      </c>
      <c r="I373" s="779"/>
      <c r="J373" s="450" t="s">
        <v>1403</v>
      </c>
      <c r="K373" s="81" t="s">
        <v>1403</v>
      </c>
      <c r="L373" s="393"/>
      <c r="M373" s="394" t="s">
        <v>1403</v>
      </c>
      <c r="N373" s="345"/>
      <c r="O373" s="809"/>
      <c r="P373" s="810"/>
      <c r="Q373" s="800"/>
      <c r="R373" s="805"/>
      <c r="S373" s="806"/>
      <c r="T373" s="451"/>
      <c r="U373" s="451"/>
      <c r="V373" s="452"/>
    </row>
    <row r="374" spans="1:22" s="26" customFormat="1" ht="19.95" customHeight="1">
      <c r="A374" s="83" t="s">
        <v>1657</v>
      </c>
      <c r="B374" s="744"/>
      <c r="C374" s="623">
        <v>4</v>
      </c>
      <c r="D374" s="616" t="s">
        <v>1403</v>
      </c>
      <c r="E374" s="448" t="s">
        <v>1403</v>
      </c>
      <c r="F374" s="449" t="s">
        <v>1403</v>
      </c>
      <c r="G374" s="449" t="s">
        <v>1403</v>
      </c>
      <c r="H374" s="778" t="s">
        <v>1403</v>
      </c>
      <c r="I374" s="779"/>
      <c r="J374" s="450" t="s">
        <v>1403</v>
      </c>
      <c r="K374" s="81" t="s">
        <v>1403</v>
      </c>
      <c r="L374" s="393"/>
      <c r="M374" s="394" t="s">
        <v>1403</v>
      </c>
      <c r="N374" s="345"/>
      <c r="O374" s="775" t="s">
        <v>368</v>
      </c>
      <c r="P374" s="740" t="s">
        <v>369</v>
      </c>
      <c r="Q374" s="741"/>
      <c r="R374" s="741"/>
      <c r="S374" s="742"/>
      <c r="T374" s="453"/>
      <c r="U374" s="453"/>
      <c r="V374" s="454"/>
    </row>
    <row r="375" spans="1:22" s="26" customFormat="1" ht="19.95" customHeight="1">
      <c r="A375" s="83" t="s">
        <v>1658</v>
      </c>
      <c r="B375" s="744"/>
      <c r="C375" s="623">
        <v>5</v>
      </c>
      <c r="D375" s="616" t="s">
        <v>1403</v>
      </c>
      <c r="E375" s="448" t="s">
        <v>1403</v>
      </c>
      <c r="F375" s="449" t="s">
        <v>1403</v>
      </c>
      <c r="G375" s="449" t="s">
        <v>1403</v>
      </c>
      <c r="H375" s="778" t="s">
        <v>1403</v>
      </c>
      <c r="I375" s="779"/>
      <c r="J375" s="450" t="s">
        <v>1403</v>
      </c>
      <c r="K375" s="81" t="s">
        <v>1403</v>
      </c>
      <c r="L375" s="393"/>
      <c r="M375" s="394" t="s">
        <v>1403</v>
      </c>
      <c r="N375" s="345"/>
      <c r="O375" s="776"/>
      <c r="P375" s="500" t="s">
        <v>370</v>
      </c>
      <c r="Q375" s="500" t="s">
        <v>371</v>
      </c>
      <c r="R375" s="748" t="s">
        <v>372</v>
      </c>
      <c r="S375" s="748"/>
      <c r="T375" s="453"/>
      <c r="U375" s="453"/>
      <c r="V375" s="454"/>
    </row>
    <row r="376" spans="1:22" s="26" customFormat="1" ht="19.95" customHeight="1" thickBot="1">
      <c r="A376" s="83" t="s">
        <v>1659</v>
      </c>
      <c r="B376" s="744"/>
      <c r="C376" s="624">
        <v>6</v>
      </c>
      <c r="D376" s="617" t="s">
        <v>1403</v>
      </c>
      <c r="E376" s="455" t="s">
        <v>1403</v>
      </c>
      <c r="F376" s="449" t="s">
        <v>1403</v>
      </c>
      <c r="G376" s="449" t="s">
        <v>1403</v>
      </c>
      <c r="H376" s="778" t="s">
        <v>1403</v>
      </c>
      <c r="I376" s="779"/>
      <c r="J376" s="450" t="s">
        <v>1403</v>
      </c>
      <c r="K376" s="81" t="s">
        <v>1403</v>
      </c>
      <c r="L376" s="393"/>
      <c r="M376" s="394" t="s">
        <v>1403</v>
      </c>
      <c r="N376" s="391"/>
      <c r="O376" s="293" t="s">
        <v>1197</v>
      </c>
      <c r="P376" s="223">
        <v>1</v>
      </c>
      <c r="Q376" s="456">
        <v>7082.0518531999996</v>
      </c>
      <c r="R376" s="777">
        <v>27690.939000000002</v>
      </c>
      <c r="S376" s="777"/>
      <c r="T376" s="453"/>
      <c r="U376" s="453"/>
      <c r="V376" s="454"/>
    </row>
    <row r="377" spans="1:22" s="26" customFormat="1" ht="25.2" customHeight="1" thickBot="1">
      <c r="A377" s="83" t="s">
        <v>1660</v>
      </c>
      <c r="B377" s="745"/>
      <c r="C377" s="749" t="s">
        <v>373</v>
      </c>
      <c r="D377" s="750"/>
      <c r="E377" s="467"/>
      <c r="F377" s="751" t="s">
        <v>1403</v>
      </c>
      <c r="G377" s="752"/>
      <c r="H377" s="793" t="s">
        <v>1403</v>
      </c>
      <c r="I377" s="794"/>
      <c r="J377" s="369" t="s">
        <v>1403</v>
      </c>
      <c r="K377" s="293" t="s">
        <v>1197</v>
      </c>
      <c r="L377" s="293" t="s">
        <v>1197</v>
      </c>
      <c r="M377" s="528"/>
      <c r="N377" s="524"/>
      <c r="O377" s="797" t="s">
        <v>1403</v>
      </c>
      <c r="P377" s="797"/>
      <c r="Q377" s="797"/>
      <c r="R377" s="797"/>
      <c r="S377" s="797"/>
      <c r="T377" s="525"/>
      <c r="U377" s="526"/>
      <c r="V377" s="527"/>
    </row>
    <row r="378" spans="1:22" ht="19.95" customHeight="1"/>
    <row r="379" spans="1:22" ht="19.95" customHeight="1"/>
    <row r="380" spans="1:22" s="30" customFormat="1" ht="19.95" customHeight="1" thickBot="1">
      <c r="A380" s="27">
        <v>13</v>
      </c>
      <c r="B380" s="753" t="s">
        <v>312</v>
      </c>
      <c r="C380" s="753"/>
      <c r="D380" s="753"/>
      <c r="E380" s="28">
        <v>13</v>
      </c>
      <c r="F380" s="582" t="s">
        <v>57</v>
      </c>
      <c r="G380" s="416"/>
      <c r="H380" s="416"/>
      <c r="I380" s="414"/>
      <c r="J380" s="414"/>
      <c r="K380" s="414"/>
      <c r="L380" s="414"/>
      <c r="M380" s="29"/>
      <c r="N380" s="29"/>
      <c r="O380" s="416"/>
      <c r="P380" s="416"/>
      <c r="Q380" s="416"/>
      <c r="R380" s="416"/>
      <c r="S380" s="416"/>
      <c r="T380" s="416"/>
      <c r="U380" s="416"/>
      <c r="V380" s="416"/>
    </row>
    <row r="381" spans="1:22" s="23" customFormat="1" ht="25.2" customHeight="1">
      <c r="A381" s="22"/>
      <c r="B381" s="755" t="s">
        <v>313</v>
      </c>
      <c r="C381" s="621" t="s">
        <v>314</v>
      </c>
      <c r="D381" s="609" t="s">
        <v>315</v>
      </c>
      <c r="E381" s="498"/>
      <c r="F381" s="498" t="s">
        <v>316</v>
      </c>
      <c r="G381" s="499"/>
      <c r="H381" s="497" t="s">
        <v>317</v>
      </c>
      <c r="I381" s="772" t="s">
        <v>318</v>
      </c>
      <c r="J381" s="754" t="s">
        <v>319</v>
      </c>
      <c r="K381" s="754" t="s">
        <v>320</v>
      </c>
      <c r="L381" s="754" t="s">
        <v>321</v>
      </c>
      <c r="M381" s="754" t="s">
        <v>322</v>
      </c>
      <c r="N381" s="765" t="s">
        <v>323</v>
      </c>
      <c r="O381" s="766"/>
      <c r="P381" s="767" t="s">
        <v>324</v>
      </c>
      <c r="Q381" s="768"/>
      <c r="R381" s="769" t="s">
        <v>325</v>
      </c>
      <c r="S381" s="736"/>
      <c r="T381" s="783" t="s">
        <v>326</v>
      </c>
      <c r="U381" s="784"/>
      <c r="V381" s="785"/>
    </row>
    <row r="382" spans="1:22" s="23" customFormat="1" ht="90" customHeight="1">
      <c r="A382" s="22"/>
      <c r="B382" s="756"/>
      <c r="C382" s="622" t="s">
        <v>327</v>
      </c>
      <c r="D382" s="610" t="s">
        <v>42</v>
      </c>
      <c r="E382" s="501" t="s">
        <v>328</v>
      </c>
      <c r="F382" s="501" t="s">
        <v>329</v>
      </c>
      <c r="G382" s="571" t="s">
        <v>330</v>
      </c>
      <c r="H382" s="570" t="s">
        <v>331</v>
      </c>
      <c r="I382" s="773"/>
      <c r="J382" s="748"/>
      <c r="K382" s="748"/>
      <c r="L382" s="748"/>
      <c r="M382" s="748"/>
      <c r="N382" s="500" t="s">
        <v>332</v>
      </c>
      <c r="O382" s="501" t="s">
        <v>333</v>
      </c>
      <c r="P382" s="781"/>
      <c r="Q382" s="782"/>
      <c r="R382" s="770"/>
      <c r="S382" s="771"/>
      <c r="T382" s="502" t="s">
        <v>334</v>
      </c>
      <c r="U382" s="503" t="s">
        <v>335</v>
      </c>
      <c r="V382" s="504" t="s">
        <v>336</v>
      </c>
    </row>
    <row r="383" spans="1:22" s="23" customFormat="1" ht="25.2" customHeight="1">
      <c r="A383" s="22"/>
      <c r="B383" s="417"/>
      <c r="C383" s="611">
        <v>3</v>
      </c>
      <c r="D383" s="611">
        <v>4</v>
      </c>
      <c r="E383" s="418">
        <v>5</v>
      </c>
      <c r="F383" s="418">
        <v>6</v>
      </c>
      <c r="G383" s="418">
        <v>7</v>
      </c>
      <c r="H383" s="418">
        <v>8</v>
      </c>
      <c r="I383" s="418">
        <v>9</v>
      </c>
      <c r="J383" s="469"/>
      <c r="K383" s="469"/>
      <c r="L383" s="435"/>
      <c r="M383" s="418"/>
      <c r="N383" s="418">
        <v>14</v>
      </c>
      <c r="O383" s="418">
        <v>15</v>
      </c>
      <c r="P383" s="419">
        <v>16</v>
      </c>
      <c r="Q383" s="463">
        <v>17</v>
      </c>
      <c r="R383" s="419">
        <v>18</v>
      </c>
      <c r="S383" s="463">
        <v>19</v>
      </c>
      <c r="T383" s="420">
        <v>20</v>
      </c>
      <c r="U383" s="421">
        <v>21</v>
      </c>
      <c r="V383" s="422">
        <v>22</v>
      </c>
    </row>
    <row r="384" spans="1:22" s="32" customFormat="1" ht="49.95" customHeight="1">
      <c r="A384" s="31" t="s">
        <v>1661</v>
      </c>
      <c r="B384" s="423">
        <v>1</v>
      </c>
      <c r="C384" s="626" t="s">
        <v>458</v>
      </c>
      <c r="D384" s="612" t="s">
        <v>459</v>
      </c>
      <c r="E384" s="424" t="s">
        <v>460</v>
      </c>
      <c r="F384" s="424" t="s">
        <v>340</v>
      </c>
      <c r="G384" s="588">
        <v>0.4</v>
      </c>
      <c r="H384" s="426" t="s">
        <v>341</v>
      </c>
      <c r="I384" s="427">
        <v>1</v>
      </c>
      <c r="J384" s="428" t="s">
        <v>155</v>
      </c>
      <c r="K384" s="429">
        <v>41075</v>
      </c>
      <c r="L384" s="429">
        <v>43532</v>
      </c>
      <c r="M384" s="586">
        <v>79141.78</v>
      </c>
      <c r="N384" s="431">
        <v>31656.712</v>
      </c>
      <c r="O384" s="432">
        <v>31656.712</v>
      </c>
      <c r="P384" s="731"/>
      <c r="Q384" s="732"/>
      <c r="R384" s="746"/>
      <c r="S384" s="747"/>
      <c r="T384" s="433" t="s">
        <v>341</v>
      </c>
      <c r="U384" s="363">
        <v>112</v>
      </c>
      <c r="V384" s="434" t="s">
        <v>341</v>
      </c>
    </row>
    <row r="385" spans="1:22" s="32" customFormat="1" ht="49.95" customHeight="1">
      <c r="A385" s="31" t="s">
        <v>1662</v>
      </c>
      <c r="B385" s="423">
        <v>2</v>
      </c>
      <c r="C385" s="626" t="s">
        <v>458</v>
      </c>
      <c r="D385" s="612" t="s">
        <v>461</v>
      </c>
      <c r="E385" s="424" t="s">
        <v>462</v>
      </c>
      <c r="F385" s="424" t="s">
        <v>340</v>
      </c>
      <c r="G385" s="588">
        <v>0.51</v>
      </c>
      <c r="H385" s="426" t="s">
        <v>341</v>
      </c>
      <c r="I385" s="427">
        <v>1</v>
      </c>
      <c r="J385" s="428" t="s">
        <v>155</v>
      </c>
      <c r="K385" s="591">
        <v>41950</v>
      </c>
      <c r="L385" s="591">
        <v>45716</v>
      </c>
      <c r="M385" s="586">
        <v>21351.24</v>
      </c>
      <c r="N385" s="431">
        <v>10889.1324</v>
      </c>
      <c r="O385" s="432">
        <v>10889.1324</v>
      </c>
      <c r="P385" s="731"/>
      <c r="Q385" s="732"/>
      <c r="R385" s="746"/>
      <c r="S385" s="747"/>
      <c r="T385" s="433" t="s">
        <v>341</v>
      </c>
      <c r="U385" s="363">
        <v>134</v>
      </c>
      <c r="V385" s="434" t="s">
        <v>341</v>
      </c>
    </row>
    <row r="386" spans="1:22" s="32" customFormat="1" ht="49.95" customHeight="1">
      <c r="A386" s="31" t="s">
        <v>1663</v>
      </c>
      <c r="B386" s="423">
        <v>3</v>
      </c>
      <c r="C386" s="612" t="s">
        <v>463</v>
      </c>
      <c r="D386" s="612" t="s">
        <v>464</v>
      </c>
      <c r="E386" s="424" t="s">
        <v>465</v>
      </c>
      <c r="F386" s="424" t="s">
        <v>340</v>
      </c>
      <c r="G386" s="588">
        <v>0.2</v>
      </c>
      <c r="H386" s="426" t="s">
        <v>341</v>
      </c>
      <c r="I386" s="427">
        <v>1</v>
      </c>
      <c r="J386" s="428" t="s">
        <v>155</v>
      </c>
      <c r="K386" s="429">
        <v>40504</v>
      </c>
      <c r="L386" s="429">
        <v>41287</v>
      </c>
      <c r="M386" s="586">
        <v>5426.77</v>
      </c>
      <c r="N386" s="431">
        <v>1085.354</v>
      </c>
      <c r="O386" s="432">
        <v>1085.354</v>
      </c>
      <c r="P386" s="731"/>
      <c r="Q386" s="732"/>
      <c r="R386" s="746"/>
      <c r="S386" s="747"/>
      <c r="T386" s="433" t="s">
        <v>341</v>
      </c>
      <c r="U386" s="363">
        <v>91</v>
      </c>
      <c r="V386" s="434" t="s">
        <v>341</v>
      </c>
    </row>
    <row r="387" spans="1:22" s="32" customFormat="1" ht="49.95" customHeight="1">
      <c r="A387" s="31" t="s">
        <v>1664</v>
      </c>
      <c r="B387" s="423">
        <v>4</v>
      </c>
      <c r="C387" s="612" t="s">
        <v>466</v>
      </c>
      <c r="D387" s="612" t="s">
        <v>467</v>
      </c>
      <c r="E387" s="424" t="s">
        <v>468</v>
      </c>
      <c r="F387" s="424" t="s">
        <v>340</v>
      </c>
      <c r="G387" s="588">
        <v>0.5</v>
      </c>
      <c r="H387" s="426" t="s">
        <v>341</v>
      </c>
      <c r="I387" s="427">
        <v>1</v>
      </c>
      <c r="J387" s="428" t="s">
        <v>155</v>
      </c>
      <c r="K387" s="429">
        <v>43522</v>
      </c>
      <c r="L387" s="429">
        <v>44005</v>
      </c>
      <c r="M387" s="586">
        <v>319.85000000000002</v>
      </c>
      <c r="N387" s="431">
        <v>159.92500000000001</v>
      </c>
      <c r="O387" s="432">
        <v>159.92500000000001</v>
      </c>
      <c r="P387" s="731"/>
      <c r="Q387" s="732"/>
      <c r="R387" s="746"/>
      <c r="S387" s="747"/>
      <c r="T387" s="433" t="s">
        <v>341</v>
      </c>
      <c r="U387" s="363">
        <v>126</v>
      </c>
      <c r="V387" s="434" t="s">
        <v>341</v>
      </c>
    </row>
    <row r="388" spans="1:22" s="32" customFormat="1" ht="49.95" customHeight="1">
      <c r="A388" s="31" t="s">
        <v>1665</v>
      </c>
      <c r="B388" s="423">
        <v>5</v>
      </c>
      <c r="C388" s="612" t="s">
        <v>469</v>
      </c>
      <c r="D388" s="612" t="s">
        <v>470</v>
      </c>
      <c r="E388" s="424" t="s">
        <v>471</v>
      </c>
      <c r="F388" s="424" t="s">
        <v>340</v>
      </c>
      <c r="G388" s="588">
        <v>0.5</v>
      </c>
      <c r="H388" s="426" t="s">
        <v>341</v>
      </c>
      <c r="I388" s="427">
        <v>1</v>
      </c>
      <c r="J388" s="428" t="s">
        <v>155</v>
      </c>
      <c r="K388" s="429">
        <v>44235</v>
      </c>
      <c r="L388" s="429">
        <v>45260</v>
      </c>
      <c r="M388" s="586">
        <v>4724.74</v>
      </c>
      <c r="N388" s="431">
        <v>2362.37</v>
      </c>
      <c r="O388" s="432">
        <v>2362.37</v>
      </c>
      <c r="P388" s="731"/>
      <c r="Q388" s="732"/>
      <c r="R388" s="746"/>
      <c r="S388" s="747"/>
      <c r="T388" s="433" t="s">
        <v>341</v>
      </c>
      <c r="U388" s="363">
        <v>147</v>
      </c>
      <c r="V388" s="434" t="s">
        <v>341</v>
      </c>
    </row>
    <row r="389" spans="1:22" s="32" customFormat="1" ht="19.95" customHeight="1">
      <c r="A389" s="31" t="s">
        <v>1666</v>
      </c>
      <c r="B389" s="423" t="s">
        <v>1403</v>
      </c>
      <c r="C389" s="612"/>
      <c r="D389" s="612"/>
      <c r="E389" s="424"/>
      <c r="F389" s="424"/>
      <c r="G389" s="425"/>
      <c r="H389" s="426"/>
      <c r="I389" s="427"/>
      <c r="J389" s="428" t="s">
        <v>1403</v>
      </c>
      <c r="K389" s="429"/>
      <c r="L389" s="429"/>
      <c r="M389" s="430"/>
      <c r="N389" s="431" t="s">
        <v>1403</v>
      </c>
      <c r="O389" s="432" t="s">
        <v>1403</v>
      </c>
      <c r="P389" s="731"/>
      <c r="Q389" s="732"/>
      <c r="R389" s="746"/>
      <c r="S389" s="747"/>
      <c r="T389" s="433"/>
      <c r="U389" s="363"/>
      <c r="V389" s="434"/>
    </row>
    <row r="390" spans="1:22" s="32" customFormat="1" ht="19.95" customHeight="1">
      <c r="A390" s="31" t="s">
        <v>1667</v>
      </c>
      <c r="B390" s="423" t="s">
        <v>1403</v>
      </c>
      <c r="C390" s="612"/>
      <c r="D390" s="612"/>
      <c r="E390" s="424"/>
      <c r="F390" s="424"/>
      <c r="G390" s="425"/>
      <c r="H390" s="426"/>
      <c r="I390" s="427"/>
      <c r="J390" s="428" t="s">
        <v>1403</v>
      </c>
      <c r="K390" s="429"/>
      <c r="L390" s="429"/>
      <c r="M390" s="430"/>
      <c r="N390" s="435" t="s">
        <v>1403</v>
      </c>
      <c r="O390" s="432" t="s">
        <v>1403</v>
      </c>
      <c r="P390" s="731"/>
      <c r="Q390" s="732"/>
      <c r="R390" s="746"/>
      <c r="S390" s="747"/>
      <c r="T390" s="433"/>
      <c r="U390" s="363"/>
      <c r="V390" s="434"/>
    </row>
    <row r="391" spans="1:22" s="32" customFormat="1" ht="19.95" customHeight="1">
      <c r="A391" s="31" t="s">
        <v>1668</v>
      </c>
      <c r="B391" s="423" t="s">
        <v>1403</v>
      </c>
      <c r="C391" s="612"/>
      <c r="D391" s="612"/>
      <c r="E391" s="424"/>
      <c r="F391" s="424"/>
      <c r="G391" s="425"/>
      <c r="H391" s="426"/>
      <c r="I391" s="427"/>
      <c r="J391" s="428" t="s">
        <v>1403</v>
      </c>
      <c r="K391" s="429"/>
      <c r="L391" s="429"/>
      <c r="M391" s="436"/>
      <c r="N391" s="435" t="s">
        <v>1403</v>
      </c>
      <c r="O391" s="432" t="s">
        <v>1403</v>
      </c>
      <c r="P391" s="731"/>
      <c r="Q391" s="732"/>
      <c r="R391" s="746"/>
      <c r="S391" s="747"/>
      <c r="T391" s="433"/>
      <c r="U391" s="363"/>
      <c r="V391" s="434"/>
    </row>
    <row r="392" spans="1:22" s="32" customFormat="1" ht="19.95" customHeight="1">
      <c r="A392" s="31" t="s">
        <v>1669</v>
      </c>
      <c r="B392" s="423" t="s">
        <v>1403</v>
      </c>
      <c r="C392" s="612"/>
      <c r="D392" s="612"/>
      <c r="E392" s="424"/>
      <c r="F392" s="424"/>
      <c r="G392" s="425"/>
      <c r="H392" s="426"/>
      <c r="I392" s="427"/>
      <c r="J392" s="428" t="s">
        <v>1403</v>
      </c>
      <c r="K392" s="429"/>
      <c r="L392" s="429"/>
      <c r="M392" s="436"/>
      <c r="N392" s="435" t="s">
        <v>1403</v>
      </c>
      <c r="O392" s="432" t="s">
        <v>1403</v>
      </c>
      <c r="P392" s="731"/>
      <c r="Q392" s="732"/>
      <c r="R392" s="746"/>
      <c r="S392" s="747"/>
      <c r="T392" s="433"/>
      <c r="U392" s="363"/>
      <c r="V392" s="434"/>
    </row>
    <row r="393" spans="1:22" s="32" customFormat="1" ht="19.95" customHeight="1" thickBot="1">
      <c r="A393" s="31" t="s">
        <v>1670</v>
      </c>
      <c r="B393" s="437" t="s">
        <v>1403</v>
      </c>
      <c r="C393" s="613"/>
      <c r="D393" s="613"/>
      <c r="E393" s="438"/>
      <c r="F393" s="438"/>
      <c r="G393" s="439"/>
      <c r="H393" s="440"/>
      <c r="I393" s="441"/>
      <c r="J393" s="442" t="s">
        <v>1403</v>
      </c>
      <c r="K393" s="443"/>
      <c r="L393" s="443"/>
      <c r="M393" s="444"/>
      <c r="N393" s="435" t="s">
        <v>1403</v>
      </c>
      <c r="O393" s="432" t="s">
        <v>1403</v>
      </c>
      <c r="P393" s="731"/>
      <c r="Q393" s="732"/>
      <c r="R393" s="746"/>
      <c r="S393" s="747"/>
      <c r="T393" s="433"/>
      <c r="U393" s="363"/>
      <c r="V393" s="434"/>
    </row>
    <row r="394" spans="1:22" s="23" customFormat="1" ht="10.199999999999999" customHeight="1">
      <c r="A394" s="31"/>
      <c r="B394" s="459"/>
      <c r="C394" s="614"/>
      <c r="D394" s="614"/>
      <c r="E394" s="445"/>
      <c r="F394" s="445"/>
      <c r="G394" s="445"/>
      <c r="H394" s="445"/>
      <c r="I394" s="445"/>
      <c r="J394" s="445"/>
      <c r="K394" s="445"/>
      <c r="L394" s="445"/>
      <c r="M394" s="445"/>
      <c r="N394" s="445"/>
      <c r="O394" s="460"/>
      <c r="P394" s="445"/>
      <c r="Q394" s="445"/>
      <c r="R394" s="460"/>
      <c r="S394" s="445"/>
      <c r="T394" s="445"/>
      <c r="U394" s="461"/>
      <c r="V394" s="464"/>
    </row>
    <row r="395" spans="1:22" s="23" customFormat="1" ht="19.95" customHeight="1" thickBot="1">
      <c r="A395" s="31" t="s">
        <v>1671</v>
      </c>
      <c r="B395" s="505"/>
      <c r="C395" s="615"/>
      <c r="D395" s="615"/>
      <c r="E395" s="506"/>
      <c r="F395" s="506"/>
      <c r="G395" s="506"/>
      <c r="H395" s="506"/>
      <c r="I395" s="506"/>
      <c r="J395" s="506"/>
      <c r="K395" s="506"/>
      <c r="L395" s="506"/>
      <c r="M395" s="506"/>
      <c r="N395" s="507" t="s">
        <v>346</v>
      </c>
      <c r="O395" s="508">
        <v>9230.6986800000013</v>
      </c>
      <c r="P395" s="506"/>
      <c r="Q395" s="506"/>
      <c r="R395" s="509"/>
      <c r="S395" s="509"/>
      <c r="T395" s="510"/>
      <c r="U395" s="506"/>
      <c r="V395" s="511"/>
    </row>
    <row r="396" spans="1:22" ht="19.95" customHeight="1">
      <c r="B396" s="446"/>
      <c r="C396" s="34"/>
      <c r="D396" s="34"/>
      <c r="E396" s="446"/>
      <c r="F396" s="446"/>
      <c r="G396" s="446"/>
      <c r="H396" s="446"/>
      <c r="I396" s="446"/>
      <c r="J396" s="446"/>
      <c r="K396" s="446"/>
      <c r="L396" s="446"/>
      <c r="M396" s="446"/>
      <c r="N396" s="446"/>
      <c r="O396" s="446"/>
      <c r="P396" s="446"/>
      <c r="Q396" s="446"/>
      <c r="R396" s="446"/>
      <c r="S396" s="446"/>
      <c r="T396" s="446"/>
      <c r="U396" s="446"/>
      <c r="V396" s="446"/>
    </row>
    <row r="397" spans="1:22" s="23" customFormat="1" ht="19.95" customHeight="1" thickBot="1">
      <c r="A397" s="22"/>
      <c r="B397" s="733" t="s">
        <v>347</v>
      </c>
      <c r="C397" s="733"/>
      <c r="D397" s="733"/>
      <c r="E397" s="733"/>
      <c r="F397" s="733"/>
      <c r="G397" s="733"/>
      <c r="H397" s="733"/>
      <c r="I397" s="733"/>
      <c r="J397" s="733"/>
      <c r="K397" s="733"/>
      <c r="L397" s="733"/>
      <c r="M397" s="733"/>
      <c r="N397" s="733"/>
      <c r="O397" s="733"/>
      <c r="P397" s="733"/>
      <c r="Q397" s="733"/>
      <c r="R397" s="733"/>
      <c r="S397" s="733"/>
      <c r="T397" s="733"/>
      <c r="U397" s="733"/>
      <c r="V397" s="733"/>
    </row>
    <row r="398" spans="1:22" s="26" customFormat="1" ht="19.95" customHeight="1">
      <c r="A398" s="83" t="s">
        <v>1672</v>
      </c>
      <c r="B398" s="743" t="s">
        <v>348</v>
      </c>
      <c r="C398" s="734" t="s">
        <v>349</v>
      </c>
      <c r="D398" s="735"/>
      <c r="E398" s="735"/>
      <c r="F398" s="735"/>
      <c r="G398" s="735"/>
      <c r="H398" s="735"/>
      <c r="I398" s="735"/>
      <c r="J398" s="735"/>
      <c r="K398" s="735"/>
      <c r="L398" s="735"/>
      <c r="M398" s="736"/>
      <c r="N398" s="518"/>
      <c r="O398" s="519"/>
      <c r="P398" s="734" t="s">
        <v>350</v>
      </c>
      <c r="Q398" s="735"/>
      <c r="R398" s="735"/>
      <c r="S398" s="736"/>
      <c r="T398" s="769" t="s">
        <v>351</v>
      </c>
      <c r="U398" s="736"/>
      <c r="V398" s="788" t="s">
        <v>1197</v>
      </c>
    </row>
    <row r="399" spans="1:22" s="26" customFormat="1" ht="25.2" customHeight="1">
      <c r="A399" s="83" t="s">
        <v>1673</v>
      </c>
      <c r="B399" s="744"/>
      <c r="C399" s="740" t="s">
        <v>352</v>
      </c>
      <c r="D399" s="741"/>
      <c r="E399" s="742"/>
      <c r="F399" s="514">
        <v>2</v>
      </c>
      <c r="G399" s="774" t="s">
        <v>353</v>
      </c>
      <c r="H399" s="748" t="s">
        <v>354</v>
      </c>
      <c r="I399" s="748"/>
      <c r="J399" s="740" t="s">
        <v>355</v>
      </c>
      <c r="K399" s="795"/>
      <c r="L399" s="515"/>
      <c r="M399" s="515"/>
      <c r="N399" s="520"/>
      <c r="O399" s="521"/>
      <c r="P399" s="737"/>
      <c r="Q399" s="738"/>
      <c r="R399" s="738"/>
      <c r="S399" s="739"/>
      <c r="T399" s="770"/>
      <c r="U399" s="771"/>
      <c r="V399" s="789"/>
    </row>
    <row r="400" spans="1:22" s="26" customFormat="1" ht="30" customHeight="1" thickBot="1">
      <c r="A400" s="83" t="s">
        <v>1674</v>
      </c>
      <c r="B400" s="744"/>
      <c r="C400" s="741" t="s">
        <v>356</v>
      </c>
      <c r="D400" s="742"/>
      <c r="E400" s="516" t="s">
        <v>357</v>
      </c>
      <c r="F400" s="512" t="s">
        <v>358</v>
      </c>
      <c r="G400" s="774"/>
      <c r="H400" s="748"/>
      <c r="I400" s="748"/>
      <c r="J400" s="500" t="s">
        <v>359</v>
      </c>
      <c r="K400" s="513" t="s">
        <v>360</v>
      </c>
      <c r="L400" s="517" t="s">
        <v>361</v>
      </c>
      <c r="M400" s="517"/>
      <c r="N400" s="522" t="s">
        <v>362</v>
      </c>
      <c r="O400" s="523"/>
      <c r="P400" s="529" t="s">
        <v>363</v>
      </c>
      <c r="Q400" s="447">
        <v>5</v>
      </c>
      <c r="R400" s="530" t="s">
        <v>364</v>
      </c>
      <c r="S400" s="447">
        <v>5</v>
      </c>
      <c r="T400" s="791"/>
      <c r="U400" s="792"/>
      <c r="V400" s="790"/>
    </row>
    <row r="401" spans="1:22" s="26" customFormat="1" ht="19.95" customHeight="1">
      <c r="A401" s="83" t="s">
        <v>1675</v>
      </c>
      <c r="B401" s="744"/>
      <c r="C401" s="623">
        <v>1</v>
      </c>
      <c r="D401" s="616" t="s">
        <v>155</v>
      </c>
      <c r="E401" s="448">
        <v>0.9</v>
      </c>
      <c r="F401" s="449">
        <v>46153.493400000007</v>
      </c>
      <c r="G401" s="449">
        <v>3541.03</v>
      </c>
      <c r="H401" s="778" t="s">
        <v>1197</v>
      </c>
      <c r="I401" s="779"/>
      <c r="J401" s="450" t="s">
        <v>1197</v>
      </c>
      <c r="K401" s="81" t="s">
        <v>1403</v>
      </c>
      <c r="L401" s="393" t="s">
        <v>472</v>
      </c>
      <c r="M401" s="394" t="s">
        <v>1676</v>
      </c>
      <c r="N401" s="345" t="s">
        <v>341</v>
      </c>
      <c r="O401" s="807" t="s">
        <v>130</v>
      </c>
      <c r="P401" s="808"/>
      <c r="Q401" s="798">
        <v>13</v>
      </c>
      <c r="R401" s="801" t="s">
        <v>365</v>
      </c>
      <c r="S401" s="802"/>
      <c r="T401" s="769" t="s">
        <v>366</v>
      </c>
      <c r="U401" s="735"/>
      <c r="V401" s="736"/>
    </row>
    <row r="402" spans="1:22" s="26" customFormat="1" ht="19.95" customHeight="1" thickBot="1">
      <c r="A402" s="83" t="s">
        <v>1677</v>
      </c>
      <c r="B402" s="744"/>
      <c r="C402" s="623">
        <v>2</v>
      </c>
      <c r="D402" s="616" t="s">
        <v>156</v>
      </c>
      <c r="E402" s="448">
        <v>0.1</v>
      </c>
      <c r="F402" s="449" t="s">
        <v>1445</v>
      </c>
      <c r="G402" s="449">
        <v>3541.03</v>
      </c>
      <c r="H402" s="778" t="s">
        <v>1238</v>
      </c>
      <c r="I402" s="779"/>
      <c r="J402" s="450" t="s">
        <v>1197</v>
      </c>
      <c r="K402" s="81" t="s">
        <v>1403</v>
      </c>
      <c r="L402" s="393" t="s">
        <v>34</v>
      </c>
      <c r="M402" s="394" t="s">
        <v>1423</v>
      </c>
      <c r="N402" s="345" t="s">
        <v>341</v>
      </c>
      <c r="O402" s="807"/>
      <c r="P402" s="808"/>
      <c r="Q402" s="799"/>
      <c r="R402" s="803"/>
      <c r="S402" s="804"/>
      <c r="T402" s="791"/>
      <c r="U402" s="796"/>
      <c r="V402" s="792"/>
    </row>
    <row r="403" spans="1:22" s="26" customFormat="1" ht="19.95" customHeight="1">
      <c r="A403" s="83" t="s">
        <v>1678</v>
      </c>
      <c r="B403" s="744"/>
      <c r="C403" s="623">
        <v>3</v>
      </c>
      <c r="D403" s="616" t="s">
        <v>1403</v>
      </c>
      <c r="E403" s="448" t="s">
        <v>1403</v>
      </c>
      <c r="F403" s="449" t="s">
        <v>1403</v>
      </c>
      <c r="G403" s="449" t="s">
        <v>1403</v>
      </c>
      <c r="H403" s="778" t="s">
        <v>1403</v>
      </c>
      <c r="I403" s="779"/>
      <c r="J403" s="450" t="s">
        <v>1403</v>
      </c>
      <c r="K403" s="81" t="s">
        <v>1403</v>
      </c>
      <c r="L403" s="393"/>
      <c r="M403" s="394" t="s">
        <v>1403</v>
      </c>
      <c r="N403" s="345"/>
      <c r="O403" s="809"/>
      <c r="P403" s="810"/>
      <c r="Q403" s="800"/>
      <c r="R403" s="805"/>
      <c r="S403" s="806"/>
      <c r="T403" s="451"/>
      <c r="U403" s="451"/>
      <c r="V403" s="452"/>
    </row>
    <row r="404" spans="1:22" s="26" customFormat="1" ht="19.95" customHeight="1">
      <c r="A404" s="83" t="s">
        <v>1679</v>
      </c>
      <c r="B404" s="744"/>
      <c r="C404" s="623">
        <v>4</v>
      </c>
      <c r="D404" s="616" t="s">
        <v>1403</v>
      </c>
      <c r="E404" s="448" t="s">
        <v>1403</v>
      </c>
      <c r="F404" s="449" t="s">
        <v>1403</v>
      </c>
      <c r="G404" s="449" t="s">
        <v>1403</v>
      </c>
      <c r="H404" s="778" t="s">
        <v>1403</v>
      </c>
      <c r="I404" s="779"/>
      <c r="J404" s="450" t="s">
        <v>1403</v>
      </c>
      <c r="K404" s="81" t="s">
        <v>1403</v>
      </c>
      <c r="L404" s="393"/>
      <c r="M404" s="394" t="s">
        <v>1403</v>
      </c>
      <c r="N404" s="345"/>
      <c r="O404" s="775" t="s">
        <v>368</v>
      </c>
      <c r="P404" s="740" t="s">
        <v>369</v>
      </c>
      <c r="Q404" s="741"/>
      <c r="R404" s="741"/>
      <c r="S404" s="742"/>
      <c r="T404" s="453"/>
      <c r="U404" s="453"/>
      <c r="V404" s="454"/>
    </row>
    <row r="405" spans="1:22" s="26" customFormat="1" ht="19.95" customHeight="1">
      <c r="A405" s="83" t="s">
        <v>1680</v>
      </c>
      <c r="B405" s="744"/>
      <c r="C405" s="623">
        <v>5</v>
      </c>
      <c r="D405" s="616" t="s">
        <v>1403</v>
      </c>
      <c r="E405" s="448" t="s">
        <v>1403</v>
      </c>
      <c r="F405" s="449" t="s">
        <v>1403</v>
      </c>
      <c r="G405" s="449" t="s">
        <v>1403</v>
      </c>
      <c r="H405" s="778" t="s">
        <v>1403</v>
      </c>
      <c r="I405" s="779"/>
      <c r="J405" s="450" t="s">
        <v>1403</v>
      </c>
      <c r="K405" s="81" t="s">
        <v>1403</v>
      </c>
      <c r="L405" s="393"/>
      <c r="M405" s="394" t="s">
        <v>1403</v>
      </c>
      <c r="N405" s="345"/>
      <c r="O405" s="776"/>
      <c r="P405" s="500" t="s">
        <v>370</v>
      </c>
      <c r="Q405" s="500" t="s">
        <v>371</v>
      </c>
      <c r="R405" s="748" t="s">
        <v>372</v>
      </c>
      <c r="S405" s="748"/>
      <c r="T405" s="453"/>
      <c r="U405" s="453"/>
      <c r="V405" s="454"/>
    </row>
    <row r="406" spans="1:22" s="26" customFormat="1" ht="19.95" customHeight="1" thickBot="1">
      <c r="A406" s="83" t="s">
        <v>1681</v>
      </c>
      <c r="B406" s="744"/>
      <c r="C406" s="624">
        <v>6</v>
      </c>
      <c r="D406" s="617" t="s">
        <v>1403</v>
      </c>
      <c r="E406" s="455" t="s">
        <v>1403</v>
      </c>
      <c r="F406" s="449" t="s">
        <v>1403</v>
      </c>
      <c r="G406" s="449" t="s">
        <v>1403</v>
      </c>
      <c r="H406" s="778" t="s">
        <v>1403</v>
      </c>
      <c r="I406" s="779"/>
      <c r="J406" s="450" t="s">
        <v>1403</v>
      </c>
      <c r="K406" s="81" t="s">
        <v>1403</v>
      </c>
      <c r="L406" s="393"/>
      <c r="M406" s="394" t="s">
        <v>1403</v>
      </c>
      <c r="N406" s="391"/>
      <c r="O406" s="293" t="s">
        <v>1197</v>
      </c>
      <c r="P406" s="223">
        <v>1</v>
      </c>
      <c r="Q406" s="456">
        <v>7082.0518531999996</v>
      </c>
      <c r="R406" s="777">
        <v>46153.493400000007</v>
      </c>
      <c r="S406" s="777"/>
      <c r="T406" s="453"/>
      <c r="U406" s="453"/>
      <c r="V406" s="454"/>
    </row>
    <row r="407" spans="1:22" s="26" customFormat="1" ht="25.2" customHeight="1" thickBot="1">
      <c r="A407" s="83" t="s">
        <v>1682</v>
      </c>
      <c r="B407" s="745"/>
      <c r="C407" s="749" t="s">
        <v>373</v>
      </c>
      <c r="D407" s="750"/>
      <c r="E407" s="467"/>
      <c r="F407" s="751" t="s">
        <v>1403</v>
      </c>
      <c r="G407" s="752"/>
      <c r="H407" s="793" t="s">
        <v>1197</v>
      </c>
      <c r="I407" s="794"/>
      <c r="J407" s="369" t="s">
        <v>1197</v>
      </c>
      <c r="K407" s="293" t="s">
        <v>1197</v>
      </c>
      <c r="L407" s="293" t="s">
        <v>1197</v>
      </c>
      <c r="M407" s="528"/>
      <c r="N407" s="524"/>
      <c r="O407" s="797" t="s">
        <v>1403</v>
      </c>
      <c r="P407" s="797"/>
      <c r="Q407" s="797"/>
      <c r="R407" s="797"/>
      <c r="S407" s="797"/>
      <c r="T407" s="525"/>
      <c r="U407" s="526"/>
      <c r="V407" s="527"/>
    </row>
    <row r="408" spans="1:22" ht="19.95" customHeight="1"/>
    <row r="409" spans="1:22" ht="19.95" customHeight="1"/>
    <row r="410" spans="1:22" s="30" customFormat="1" ht="19.95" customHeight="1" thickBot="1">
      <c r="A410" s="27">
        <v>14</v>
      </c>
      <c r="B410" s="753" t="s">
        <v>312</v>
      </c>
      <c r="C410" s="753"/>
      <c r="D410" s="753"/>
      <c r="E410" s="28">
        <v>14</v>
      </c>
      <c r="F410" s="582" t="s">
        <v>58</v>
      </c>
      <c r="G410" s="416"/>
      <c r="H410" s="416"/>
      <c r="I410" s="414"/>
      <c r="J410" s="414"/>
      <c r="K410" s="414"/>
      <c r="L410" s="414"/>
      <c r="M410" s="29"/>
      <c r="N410" s="29"/>
      <c r="O410" s="416"/>
      <c r="P410" s="416"/>
      <c r="Q410" s="416"/>
      <c r="R410" s="416"/>
      <c r="S410" s="416"/>
      <c r="T410" s="416"/>
      <c r="U410" s="416"/>
      <c r="V410" s="416"/>
    </row>
    <row r="411" spans="1:22" s="23" customFormat="1" ht="25.2" customHeight="1">
      <c r="A411" s="22"/>
      <c r="B411" s="755" t="s">
        <v>313</v>
      </c>
      <c r="C411" s="621" t="s">
        <v>314</v>
      </c>
      <c r="D411" s="609" t="s">
        <v>315</v>
      </c>
      <c r="E411" s="498"/>
      <c r="F411" s="498" t="s">
        <v>316</v>
      </c>
      <c r="G411" s="499"/>
      <c r="H411" s="497" t="s">
        <v>317</v>
      </c>
      <c r="I411" s="772" t="s">
        <v>318</v>
      </c>
      <c r="J411" s="754" t="s">
        <v>319</v>
      </c>
      <c r="K411" s="754" t="s">
        <v>320</v>
      </c>
      <c r="L411" s="754" t="s">
        <v>321</v>
      </c>
      <c r="M411" s="754" t="s">
        <v>322</v>
      </c>
      <c r="N411" s="765" t="s">
        <v>323</v>
      </c>
      <c r="O411" s="766"/>
      <c r="P411" s="767" t="s">
        <v>324</v>
      </c>
      <c r="Q411" s="768"/>
      <c r="R411" s="769" t="s">
        <v>325</v>
      </c>
      <c r="S411" s="736"/>
      <c r="T411" s="783" t="s">
        <v>326</v>
      </c>
      <c r="U411" s="784"/>
      <c r="V411" s="785"/>
    </row>
    <row r="412" spans="1:22" s="23" customFormat="1" ht="90" customHeight="1">
      <c r="A412" s="22"/>
      <c r="B412" s="756"/>
      <c r="C412" s="622" t="s">
        <v>327</v>
      </c>
      <c r="D412" s="610" t="s">
        <v>42</v>
      </c>
      <c r="E412" s="501" t="s">
        <v>328</v>
      </c>
      <c r="F412" s="501" t="s">
        <v>329</v>
      </c>
      <c r="G412" s="571" t="s">
        <v>330</v>
      </c>
      <c r="H412" s="570" t="s">
        <v>331</v>
      </c>
      <c r="I412" s="773"/>
      <c r="J412" s="748"/>
      <c r="K412" s="748"/>
      <c r="L412" s="748"/>
      <c r="M412" s="748"/>
      <c r="N412" s="500" t="s">
        <v>332</v>
      </c>
      <c r="O412" s="501" t="s">
        <v>333</v>
      </c>
      <c r="P412" s="781"/>
      <c r="Q412" s="782"/>
      <c r="R412" s="770"/>
      <c r="S412" s="771"/>
      <c r="T412" s="502" t="s">
        <v>334</v>
      </c>
      <c r="U412" s="503" t="s">
        <v>335</v>
      </c>
      <c r="V412" s="504" t="s">
        <v>336</v>
      </c>
    </row>
    <row r="413" spans="1:22" s="23" customFormat="1" ht="25.2" customHeight="1">
      <c r="A413" s="22"/>
      <c r="B413" s="417"/>
      <c r="C413" s="611">
        <v>3</v>
      </c>
      <c r="D413" s="611">
        <v>4</v>
      </c>
      <c r="E413" s="418">
        <v>5</v>
      </c>
      <c r="F413" s="418">
        <v>6</v>
      </c>
      <c r="G413" s="418">
        <v>7</v>
      </c>
      <c r="H413" s="418">
        <v>8</v>
      </c>
      <c r="I413" s="418">
        <v>9</v>
      </c>
      <c r="J413" s="469"/>
      <c r="K413" s="469"/>
      <c r="L413" s="435"/>
      <c r="M413" s="418"/>
      <c r="N413" s="418">
        <v>14</v>
      </c>
      <c r="O413" s="418">
        <v>15</v>
      </c>
      <c r="P413" s="419">
        <v>16</v>
      </c>
      <c r="Q413" s="463">
        <v>17</v>
      </c>
      <c r="R413" s="419">
        <v>18</v>
      </c>
      <c r="S413" s="463">
        <v>19</v>
      </c>
      <c r="T413" s="420">
        <v>20</v>
      </c>
      <c r="U413" s="421">
        <v>21</v>
      </c>
      <c r="V413" s="422">
        <v>22</v>
      </c>
    </row>
    <row r="414" spans="1:22" s="32" customFormat="1" ht="49.95" customHeight="1">
      <c r="A414" s="31" t="s">
        <v>1683</v>
      </c>
      <c r="B414" s="423">
        <v>1</v>
      </c>
      <c r="C414" s="612" t="s">
        <v>473</v>
      </c>
      <c r="D414" s="612" t="s">
        <v>474</v>
      </c>
      <c r="E414" s="424" t="s">
        <v>475</v>
      </c>
      <c r="F414" s="424" t="s">
        <v>376</v>
      </c>
      <c r="G414" s="588">
        <v>1</v>
      </c>
      <c r="H414" s="426" t="s">
        <v>341</v>
      </c>
      <c r="I414" s="427" t="s">
        <v>376</v>
      </c>
      <c r="J414" s="428" t="s">
        <v>58</v>
      </c>
      <c r="K414" s="429">
        <v>40413</v>
      </c>
      <c r="L414" s="429">
        <v>40887</v>
      </c>
      <c r="M414" s="586">
        <v>1179.1199999999999</v>
      </c>
      <c r="N414" s="431">
        <v>1179.1199999999999</v>
      </c>
      <c r="O414" s="432">
        <v>1179.1199999999999</v>
      </c>
      <c r="P414" s="731"/>
      <c r="Q414" s="732"/>
      <c r="R414" s="746"/>
      <c r="S414" s="747"/>
      <c r="T414" s="433" t="s">
        <v>341</v>
      </c>
      <c r="U414" s="363">
        <v>16</v>
      </c>
      <c r="V414" s="434" t="s">
        <v>341</v>
      </c>
    </row>
    <row r="415" spans="1:22" s="32" customFormat="1" ht="49.95" customHeight="1">
      <c r="A415" s="31" t="s">
        <v>1684</v>
      </c>
      <c r="B415" s="423">
        <v>2</v>
      </c>
      <c r="C415" s="612" t="s">
        <v>473</v>
      </c>
      <c r="D415" s="612" t="s">
        <v>476</v>
      </c>
      <c r="E415" s="424" t="s">
        <v>477</v>
      </c>
      <c r="F415" s="424" t="s">
        <v>376</v>
      </c>
      <c r="G415" s="588">
        <v>1</v>
      </c>
      <c r="H415" s="426" t="s">
        <v>341</v>
      </c>
      <c r="I415" s="427" t="s">
        <v>376</v>
      </c>
      <c r="J415" s="428" t="s">
        <v>58</v>
      </c>
      <c r="K415" s="429">
        <v>40413</v>
      </c>
      <c r="L415" s="429">
        <v>40861</v>
      </c>
      <c r="M415" s="586">
        <v>1064.93</v>
      </c>
      <c r="N415" s="431">
        <v>1064.93</v>
      </c>
      <c r="O415" s="432">
        <v>1064.93</v>
      </c>
      <c r="P415" s="731"/>
      <c r="Q415" s="732"/>
      <c r="R415" s="746"/>
      <c r="S415" s="747"/>
      <c r="T415" s="433" t="s">
        <v>341</v>
      </c>
      <c r="U415" s="363">
        <v>17</v>
      </c>
      <c r="V415" s="434" t="s">
        <v>341</v>
      </c>
    </row>
    <row r="416" spans="1:22" s="32" customFormat="1" ht="49.95" customHeight="1">
      <c r="A416" s="31" t="s">
        <v>1685</v>
      </c>
      <c r="B416" s="423">
        <v>3</v>
      </c>
      <c r="C416" s="612" t="s">
        <v>478</v>
      </c>
      <c r="D416" s="612" t="s">
        <v>479</v>
      </c>
      <c r="E416" s="424" t="s">
        <v>480</v>
      </c>
      <c r="F416" s="424" t="s">
        <v>376</v>
      </c>
      <c r="G416" s="588">
        <v>1</v>
      </c>
      <c r="H416" s="426" t="s">
        <v>341</v>
      </c>
      <c r="I416" s="427" t="s">
        <v>376</v>
      </c>
      <c r="J416" s="428" t="s">
        <v>58</v>
      </c>
      <c r="K416" s="429">
        <v>39191</v>
      </c>
      <c r="L416" s="429">
        <v>39825</v>
      </c>
      <c r="M416" s="586">
        <v>5326.19</v>
      </c>
      <c r="N416" s="431">
        <v>5326.19</v>
      </c>
      <c r="O416" s="432">
        <v>5326.19</v>
      </c>
      <c r="P416" s="731"/>
      <c r="Q416" s="732"/>
      <c r="R416" s="746"/>
      <c r="S416" s="747"/>
      <c r="T416" s="433" t="s">
        <v>341</v>
      </c>
      <c r="U416" s="363">
        <v>12</v>
      </c>
      <c r="V416" s="434" t="s">
        <v>341</v>
      </c>
    </row>
    <row r="417" spans="1:22" s="32" customFormat="1" ht="19.95" customHeight="1">
      <c r="A417" s="31" t="s">
        <v>1686</v>
      </c>
      <c r="B417" s="423" t="s">
        <v>1403</v>
      </c>
      <c r="C417" s="612"/>
      <c r="D417" s="612"/>
      <c r="E417" s="424"/>
      <c r="F417" s="424"/>
      <c r="G417" s="425"/>
      <c r="H417" s="426"/>
      <c r="I417" s="427"/>
      <c r="J417" s="428" t="s">
        <v>1403</v>
      </c>
      <c r="K417" s="429"/>
      <c r="L417" s="429"/>
      <c r="M417" s="430"/>
      <c r="N417" s="431" t="s">
        <v>1403</v>
      </c>
      <c r="O417" s="432" t="s">
        <v>1403</v>
      </c>
      <c r="P417" s="731"/>
      <c r="Q417" s="732"/>
      <c r="R417" s="746"/>
      <c r="S417" s="747"/>
      <c r="T417" s="433"/>
      <c r="U417" s="363"/>
      <c r="V417" s="434"/>
    </row>
    <row r="418" spans="1:22" s="32" customFormat="1" ht="19.95" customHeight="1">
      <c r="A418" s="31" t="s">
        <v>1687</v>
      </c>
      <c r="B418" s="423" t="s">
        <v>1403</v>
      </c>
      <c r="C418" s="612"/>
      <c r="D418" s="612"/>
      <c r="E418" s="424"/>
      <c r="F418" s="424"/>
      <c r="G418" s="425"/>
      <c r="H418" s="426"/>
      <c r="I418" s="427"/>
      <c r="J418" s="428" t="s">
        <v>1403</v>
      </c>
      <c r="K418" s="429"/>
      <c r="L418" s="429"/>
      <c r="M418" s="430"/>
      <c r="N418" s="431" t="s">
        <v>1403</v>
      </c>
      <c r="O418" s="432" t="s">
        <v>1403</v>
      </c>
      <c r="P418" s="731"/>
      <c r="Q418" s="732"/>
      <c r="R418" s="746"/>
      <c r="S418" s="747"/>
      <c r="T418" s="433"/>
      <c r="U418" s="363"/>
      <c r="V418" s="434"/>
    </row>
    <row r="419" spans="1:22" s="32" customFormat="1" ht="19.95" customHeight="1">
      <c r="A419" s="31" t="s">
        <v>1688</v>
      </c>
      <c r="B419" s="423" t="s">
        <v>1403</v>
      </c>
      <c r="C419" s="612"/>
      <c r="D419" s="612"/>
      <c r="E419" s="424"/>
      <c r="F419" s="424"/>
      <c r="G419" s="425"/>
      <c r="H419" s="426"/>
      <c r="I419" s="427"/>
      <c r="J419" s="428" t="s">
        <v>1403</v>
      </c>
      <c r="K419" s="429"/>
      <c r="L419" s="429"/>
      <c r="M419" s="430"/>
      <c r="N419" s="431" t="s">
        <v>1403</v>
      </c>
      <c r="O419" s="432" t="s">
        <v>1403</v>
      </c>
      <c r="P419" s="731"/>
      <c r="Q419" s="732"/>
      <c r="R419" s="746"/>
      <c r="S419" s="747"/>
      <c r="T419" s="433"/>
      <c r="U419" s="363"/>
      <c r="V419" s="434"/>
    </row>
    <row r="420" spans="1:22" s="32" customFormat="1" ht="19.95" customHeight="1">
      <c r="A420" s="31" t="s">
        <v>1689</v>
      </c>
      <c r="B420" s="423" t="s">
        <v>1403</v>
      </c>
      <c r="C420" s="612"/>
      <c r="D420" s="612"/>
      <c r="E420" s="424"/>
      <c r="F420" s="424"/>
      <c r="G420" s="425"/>
      <c r="H420" s="426"/>
      <c r="I420" s="427"/>
      <c r="J420" s="428" t="s">
        <v>1403</v>
      </c>
      <c r="K420" s="429"/>
      <c r="L420" s="429"/>
      <c r="M420" s="430"/>
      <c r="N420" s="435" t="s">
        <v>1403</v>
      </c>
      <c r="O420" s="432" t="s">
        <v>1403</v>
      </c>
      <c r="P420" s="731"/>
      <c r="Q420" s="732"/>
      <c r="R420" s="746"/>
      <c r="S420" s="747"/>
      <c r="T420" s="433"/>
      <c r="U420" s="363"/>
      <c r="V420" s="434"/>
    </row>
    <row r="421" spans="1:22" s="32" customFormat="1" ht="19.95" customHeight="1">
      <c r="A421" s="31" t="s">
        <v>1690</v>
      </c>
      <c r="B421" s="423" t="s">
        <v>1403</v>
      </c>
      <c r="C421" s="612"/>
      <c r="D421" s="612"/>
      <c r="E421" s="424"/>
      <c r="F421" s="424"/>
      <c r="G421" s="425"/>
      <c r="H421" s="426"/>
      <c r="I421" s="427"/>
      <c r="J421" s="428" t="s">
        <v>1403</v>
      </c>
      <c r="K421" s="429"/>
      <c r="L421" s="429"/>
      <c r="M421" s="436"/>
      <c r="N421" s="435" t="s">
        <v>1403</v>
      </c>
      <c r="O421" s="432" t="s">
        <v>1403</v>
      </c>
      <c r="P421" s="731"/>
      <c r="Q421" s="732"/>
      <c r="R421" s="746"/>
      <c r="S421" s="747"/>
      <c r="T421" s="433"/>
      <c r="U421" s="363"/>
      <c r="V421" s="434"/>
    </row>
    <row r="422" spans="1:22" s="32" customFormat="1" ht="19.95" customHeight="1">
      <c r="A422" s="31" t="s">
        <v>1691</v>
      </c>
      <c r="B422" s="423" t="s">
        <v>1403</v>
      </c>
      <c r="C422" s="612"/>
      <c r="D422" s="612"/>
      <c r="E422" s="424"/>
      <c r="F422" s="424"/>
      <c r="G422" s="425"/>
      <c r="H422" s="426"/>
      <c r="I422" s="427"/>
      <c r="J422" s="428" t="s">
        <v>1403</v>
      </c>
      <c r="K422" s="429"/>
      <c r="L422" s="429"/>
      <c r="M422" s="436"/>
      <c r="N422" s="435" t="s">
        <v>1403</v>
      </c>
      <c r="O422" s="432" t="s">
        <v>1403</v>
      </c>
      <c r="P422" s="731"/>
      <c r="Q422" s="732"/>
      <c r="R422" s="746"/>
      <c r="S422" s="747"/>
      <c r="T422" s="433"/>
      <c r="U422" s="363"/>
      <c r="V422" s="434"/>
    </row>
    <row r="423" spans="1:22" s="32" customFormat="1" ht="19.95" customHeight="1" thickBot="1">
      <c r="A423" s="31" t="s">
        <v>1692</v>
      </c>
      <c r="B423" s="437" t="s">
        <v>1403</v>
      </c>
      <c r="C423" s="613"/>
      <c r="D423" s="613"/>
      <c r="E423" s="438"/>
      <c r="F423" s="438"/>
      <c r="G423" s="439"/>
      <c r="H423" s="440"/>
      <c r="I423" s="441"/>
      <c r="J423" s="442" t="s">
        <v>1403</v>
      </c>
      <c r="K423" s="443"/>
      <c r="L423" s="443"/>
      <c r="M423" s="444"/>
      <c r="N423" s="435" t="s">
        <v>1403</v>
      </c>
      <c r="O423" s="432" t="s">
        <v>1403</v>
      </c>
      <c r="P423" s="731"/>
      <c r="Q423" s="732"/>
      <c r="R423" s="746"/>
      <c r="S423" s="747"/>
      <c r="T423" s="433"/>
      <c r="U423" s="363"/>
      <c r="V423" s="434"/>
    </row>
    <row r="424" spans="1:22" s="23" customFormat="1" ht="10.199999999999999" customHeight="1">
      <c r="A424" s="31"/>
      <c r="B424" s="459"/>
      <c r="C424" s="614"/>
      <c r="D424" s="614"/>
      <c r="E424" s="445"/>
      <c r="F424" s="445"/>
      <c r="G424" s="445"/>
      <c r="H424" s="445"/>
      <c r="I424" s="445"/>
      <c r="J424" s="445"/>
      <c r="K424" s="445"/>
      <c r="L424" s="445"/>
      <c r="M424" s="445"/>
      <c r="N424" s="445"/>
      <c r="O424" s="460"/>
      <c r="P424" s="445"/>
      <c r="Q424" s="445"/>
      <c r="R424" s="460"/>
      <c r="S424" s="445"/>
      <c r="T424" s="445"/>
      <c r="U424" s="461"/>
      <c r="V424" s="464"/>
    </row>
    <row r="425" spans="1:22" s="23" customFormat="1" ht="19.95" customHeight="1" thickBot="1">
      <c r="A425" s="31" t="s">
        <v>1693</v>
      </c>
      <c r="B425" s="505"/>
      <c r="C425" s="615"/>
      <c r="D425" s="615"/>
      <c r="E425" s="506"/>
      <c r="F425" s="506"/>
      <c r="G425" s="506"/>
      <c r="H425" s="506"/>
      <c r="I425" s="506"/>
      <c r="J425" s="506"/>
      <c r="K425" s="506"/>
      <c r="L425" s="506"/>
      <c r="M425" s="506"/>
      <c r="N425" s="507" t="s">
        <v>346</v>
      </c>
      <c r="O425" s="508">
        <v>2523.4133333333334</v>
      </c>
      <c r="P425" s="506"/>
      <c r="Q425" s="506"/>
      <c r="R425" s="509"/>
      <c r="S425" s="509"/>
      <c r="T425" s="510"/>
      <c r="U425" s="506"/>
      <c r="V425" s="511"/>
    </row>
    <row r="426" spans="1:22" ht="19.95" customHeight="1">
      <c r="B426" s="446"/>
      <c r="C426" s="34"/>
      <c r="D426" s="34"/>
      <c r="E426" s="446"/>
      <c r="F426" s="446"/>
      <c r="G426" s="446"/>
      <c r="H426" s="446"/>
      <c r="I426" s="446"/>
      <c r="J426" s="446"/>
      <c r="K426" s="446"/>
      <c r="L426" s="446"/>
      <c r="M426" s="446"/>
      <c r="N426" s="446"/>
      <c r="O426" s="446"/>
      <c r="P426" s="446"/>
      <c r="Q426" s="446"/>
      <c r="R426" s="446"/>
      <c r="S426" s="446"/>
      <c r="T426" s="446"/>
      <c r="U426" s="446"/>
      <c r="V426" s="446"/>
    </row>
    <row r="427" spans="1:22" s="23" customFormat="1" ht="19.95" customHeight="1" thickBot="1">
      <c r="A427" s="22"/>
      <c r="B427" s="733" t="s">
        <v>347</v>
      </c>
      <c r="C427" s="733"/>
      <c r="D427" s="733"/>
      <c r="E427" s="733"/>
      <c r="F427" s="733"/>
      <c r="G427" s="733"/>
      <c r="H427" s="733"/>
      <c r="I427" s="733"/>
      <c r="J427" s="733"/>
      <c r="K427" s="733"/>
      <c r="L427" s="733"/>
      <c r="M427" s="733"/>
      <c r="N427" s="733"/>
      <c r="O427" s="733"/>
      <c r="P427" s="733"/>
      <c r="Q427" s="733"/>
      <c r="R427" s="733"/>
      <c r="S427" s="733"/>
      <c r="T427" s="733"/>
      <c r="U427" s="733"/>
      <c r="V427" s="733"/>
    </row>
    <row r="428" spans="1:22" s="26" customFormat="1" ht="19.95" customHeight="1">
      <c r="A428" s="83" t="s">
        <v>1694</v>
      </c>
      <c r="B428" s="743" t="s">
        <v>348</v>
      </c>
      <c r="C428" s="734" t="s">
        <v>349</v>
      </c>
      <c r="D428" s="735"/>
      <c r="E428" s="735"/>
      <c r="F428" s="735"/>
      <c r="G428" s="735"/>
      <c r="H428" s="735"/>
      <c r="I428" s="735"/>
      <c r="J428" s="735"/>
      <c r="K428" s="735"/>
      <c r="L428" s="735"/>
      <c r="M428" s="736"/>
      <c r="N428" s="518"/>
      <c r="O428" s="519"/>
      <c r="P428" s="734" t="s">
        <v>350</v>
      </c>
      <c r="Q428" s="735"/>
      <c r="R428" s="735"/>
      <c r="S428" s="736"/>
      <c r="T428" s="769" t="s">
        <v>351</v>
      </c>
      <c r="U428" s="736"/>
      <c r="V428" s="788" t="s">
        <v>1197</v>
      </c>
    </row>
    <row r="429" spans="1:22" s="26" customFormat="1" ht="25.2" customHeight="1">
      <c r="A429" s="83" t="s">
        <v>1695</v>
      </c>
      <c r="B429" s="744"/>
      <c r="C429" s="740" t="s">
        <v>352</v>
      </c>
      <c r="D429" s="741"/>
      <c r="E429" s="742"/>
      <c r="F429" s="514">
        <v>1</v>
      </c>
      <c r="G429" s="774" t="s">
        <v>353</v>
      </c>
      <c r="H429" s="748" t="s">
        <v>354</v>
      </c>
      <c r="I429" s="748"/>
      <c r="J429" s="740" t="s">
        <v>355</v>
      </c>
      <c r="K429" s="795"/>
      <c r="L429" s="515"/>
      <c r="M429" s="515"/>
      <c r="N429" s="520"/>
      <c r="O429" s="521"/>
      <c r="P429" s="737"/>
      <c r="Q429" s="738"/>
      <c r="R429" s="738"/>
      <c r="S429" s="739"/>
      <c r="T429" s="770"/>
      <c r="U429" s="771"/>
      <c r="V429" s="789"/>
    </row>
    <row r="430" spans="1:22" s="26" customFormat="1" ht="30" customHeight="1" thickBot="1">
      <c r="A430" s="83" t="s">
        <v>1696</v>
      </c>
      <c r="B430" s="744"/>
      <c r="C430" s="741" t="s">
        <v>356</v>
      </c>
      <c r="D430" s="742"/>
      <c r="E430" s="516" t="s">
        <v>357</v>
      </c>
      <c r="F430" s="512" t="s">
        <v>358</v>
      </c>
      <c r="G430" s="774"/>
      <c r="H430" s="748"/>
      <c r="I430" s="748"/>
      <c r="J430" s="500" t="s">
        <v>359</v>
      </c>
      <c r="K430" s="513" t="s">
        <v>360</v>
      </c>
      <c r="L430" s="517" t="s">
        <v>361</v>
      </c>
      <c r="M430" s="517"/>
      <c r="N430" s="522" t="s">
        <v>362</v>
      </c>
      <c r="O430" s="523"/>
      <c r="P430" s="529" t="s">
        <v>363</v>
      </c>
      <c r="Q430" s="447">
        <v>3</v>
      </c>
      <c r="R430" s="530" t="s">
        <v>364</v>
      </c>
      <c r="S430" s="447">
        <v>3</v>
      </c>
      <c r="T430" s="791"/>
      <c r="U430" s="792"/>
      <c r="V430" s="790"/>
    </row>
    <row r="431" spans="1:22" s="26" customFormat="1" ht="19.95" customHeight="1">
      <c r="A431" s="83" t="s">
        <v>1697</v>
      </c>
      <c r="B431" s="744"/>
      <c r="C431" s="623">
        <v>1</v>
      </c>
      <c r="D431" s="616" t="s">
        <v>1403</v>
      </c>
      <c r="E431" s="448" t="s">
        <v>1403</v>
      </c>
      <c r="F431" s="449" t="s">
        <v>1403</v>
      </c>
      <c r="G431" s="449" t="s">
        <v>1403</v>
      </c>
      <c r="H431" s="778" t="s">
        <v>1403</v>
      </c>
      <c r="I431" s="779"/>
      <c r="J431" s="450" t="s">
        <v>1403</v>
      </c>
      <c r="K431" s="81" t="s">
        <v>1403</v>
      </c>
      <c r="L431" s="393" t="s">
        <v>365</v>
      </c>
      <c r="M431" s="394" t="s">
        <v>1421</v>
      </c>
      <c r="N431" s="345" t="s">
        <v>341</v>
      </c>
      <c r="O431" s="807" t="s">
        <v>130</v>
      </c>
      <c r="P431" s="808"/>
      <c r="Q431" s="798">
        <v>14</v>
      </c>
      <c r="R431" s="801" t="s">
        <v>365</v>
      </c>
      <c r="S431" s="802"/>
      <c r="T431" s="769" t="s">
        <v>366</v>
      </c>
      <c r="U431" s="735"/>
      <c r="V431" s="736"/>
    </row>
    <row r="432" spans="1:22" s="26" customFormat="1" ht="19.95" customHeight="1" thickBot="1">
      <c r="A432" s="83" t="s">
        <v>1698</v>
      </c>
      <c r="B432" s="744"/>
      <c r="C432" s="623">
        <v>2</v>
      </c>
      <c r="D432" s="616" t="s">
        <v>1403</v>
      </c>
      <c r="E432" s="448" t="s">
        <v>1403</v>
      </c>
      <c r="F432" s="449" t="s">
        <v>1403</v>
      </c>
      <c r="G432" s="449" t="s">
        <v>1403</v>
      </c>
      <c r="H432" s="778" t="s">
        <v>1403</v>
      </c>
      <c r="I432" s="779"/>
      <c r="J432" s="450" t="s">
        <v>1403</v>
      </c>
      <c r="K432" s="81" t="s">
        <v>1403</v>
      </c>
      <c r="L432" s="393"/>
      <c r="M432" s="394" t="s">
        <v>1403</v>
      </c>
      <c r="N432" s="345" t="s">
        <v>341</v>
      </c>
      <c r="O432" s="807"/>
      <c r="P432" s="808"/>
      <c r="Q432" s="799"/>
      <c r="R432" s="803"/>
      <c r="S432" s="804"/>
      <c r="T432" s="791"/>
      <c r="U432" s="796"/>
      <c r="V432" s="792"/>
    </row>
    <row r="433" spans="1:22" s="26" customFormat="1" ht="19.95" customHeight="1">
      <c r="A433" s="83" t="s">
        <v>1699</v>
      </c>
      <c r="B433" s="744"/>
      <c r="C433" s="623">
        <v>3</v>
      </c>
      <c r="D433" s="616" t="s">
        <v>1403</v>
      </c>
      <c r="E433" s="448" t="s">
        <v>1403</v>
      </c>
      <c r="F433" s="449" t="s">
        <v>1403</v>
      </c>
      <c r="G433" s="449" t="s">
        <v>1403</v>
      </c>
      <c r="H433" s="778" t="s">
        <v>1403</v>
      </c>
      <c r="I433" s="779"/>
      <c r="J433" s="450" t="s">
        <v>1403</v>
      </c>
      <c r="K433" s="81" t="s">
        <v>1403</v>
      </c>
      <c r="L433" s="393"/>
      <c r="M433" s="394" t="s">
        <v>1403</v>
      </c>
      <c r="N433" s="345"/>
      <c r="O433" s="809"/>
      <c r="P433" s="810"/>
      <c r="Q433" s="800"/>
      <c r="R433" s="805"/>
      <c r="S433" s="806"/>
      <c r="T433" s="451"/>
      <c r="U433" s="451"/>
      <c r="V433" s="452"/>
    </row>
    <row r="434" spans="1:22" s="26" customFormat="1" ht="19.95" customHeight="1">
      <c r="A434" s="83" t="s">
        <v>1700</v>
      </c>
      <c r="B434" s="744"/>
      <c r="C434" s="623">
        <v>4</v>
      </c>
      <c r="D434" s="616" t="s">
        <v>1403</v>
      </c>
      <c r="E434" s="448" t="s">
        <v>1403</v>
      </c>
      <c r="F434" s="449" t="s">
        <v>1403</v>
      </c>
      <c r="G434" s="449" t="s">
        <v>1403</v>
      </c>
      <c r="H434" s="778" t="s">
        <v>1403</v>
      </c>
      <c r="I434" s="779"/>
      <c r="J434" s="450" t="s">
        <v>1403</v>
      </c>
      <c r="K434" s="81" t="s">
        <v>1403</v>
      </c>
      <c r="L434" s="393"/>
      <c r="M434" s="394" t="s">
        <v>1403</v>
      </c>
      <c r="N434" s="345"/>
      <c r="O434" s="775" t="s">
        <v>368</v>
      </c>
      <c r="P434" s="740" t="s">
        <v>369</v>
      </c>
      <c r="Q434" s="741"/>
      <c r="R434" s="741"/>
      <c r="S434" s="742"/>
      <c r="T434" s="453"/>
      <c r="U434" s="453"/>
      <c r="V434" s="454"/>
    </row>
    <row r="435" spans="1:22" s="26" customFormat="1" ht="19.95" customHeight="1">
      <c r="A435" s="83" t="s">
        <v>1701</v>
      </c>
      <c r="B435" s="744"/>
      <c r="C435" s="623">
        <v>5</v>
      </c>
      <c r="D435" s="616" t="s">
        <v>1403</v>
      </c>
      <c r="E435" s="448" t="s">
        <v>1403</v>
      </c>
      <c r="F435" s="449" t="s">
        <v>1403</v>
      </c>
      <c r="G435" s="449" t="s">
        <v>1403</v>
      </c>
      <c r="H435" s="778" t="s">
        <v>1403</v>
      </c>
      <c r="I435" s="779"/>
      <c r="J435" s="450" t="s">
        <v>1403</v>
      </c>
      <c r="K435" s="81" t="s">
        <v>1403</v>
      </c>
      <c r="L435" s="393"/>
      <c r="M435" s="394" t="s">
        <v>1403</v>
      </c>
      <c r="N435" s="345"/>
      <c r="O435" s="776"/>
      <c r="P435" s="500" t="s">
        <v>370</v>
      </c>
      <c r="Q435" s="500" t="s">
        <v>371</v>
      </c>
      <c r="R435" s="748" t="s">
        <v>372</v>
      </c>
      <c r="S435" s="748"/>
      <c r="T435" s="453"/>
      <c r="U435" s="453"/>
      <c r="V435" s="454"/>
    </row>
    <row r="436" spans="1:22" s="26" customFormat="1" ht="19.95" customHeight="1" thickBot="1">
      <c r="A436" s="83" t="s">
        <v>1702</v>
      </c>
      <c r="B436" s="744"/>
      <c r="C436" s="624">
        <v>6</v>
      </c>
      <c r="D436" s="617" t="s">
        <v>1403</v>
      </c>
      <c r="E436" s="455" t="s">
        <v>1403</v>
      </c>
      <c r="F436" s="449" t="s">
        <v>1403</v>
      </c>
      <c r="G436" s="449" t="s">
        <v>1403</v>
      </c>
      <c r="H436" s="778" t="s">
        <v>1403</v>
      </c>
      <c r="I436" s="779"/>
      <c r="J436" s="450" t="s">
        <v>1403</v>
      </c>
      <c r="K436" s="81" t="s">
        <v>1403</v>
      </c>
      <c r="L436" s="393"/>
      <c r="M436" s="394" t="s">
        <v>1403</v>
      </c>
      <c r="N436" s="391"/>
      <c r="O436" s="293" t="s">
        <v>1197</v>
      </c>
      <c r="P436" s="223">
        <v>1</v>
      </c>
      <c r="Q436" s="456">
        <v>7082.0518531999996</v>
      </c>
      <c r="R436" s="777">
        <v>7570.24</v>
      </c>
      <c r="S436" s="777"/>
      <c r="T436" s="453"/>
      <c r="U436" s="453"/>
      <c r="V436" s="454"/>
    </row>
    <row r="437" spans="1:22" s="26" customFormat="1" ht="25.2" customHeight="1" thickBot="1">
      <c r="A437" s="83" t="s">
        <v>1703</v>
      </c>
      <c r="B437" s="745"/>
      <c r="C437" s="749" t="s">
        <v>373</v>
      </c>
      <c r="D437" s="750"/>
      <c r="E437" s="467"/>
      <c r="F437" s="751" t="s">
        <v>1403</v>
      </c>
      <c r="G437" s="752"/>
      <c r="H437" s="793" t="s">
        <v>1403</v>
      </c>
      <c r="I437" s="794"/>
      <c r="J437" s="369" t="s">
        <v>1403</v>
      </c>
      <c r="K437" s="293" t="s">
        <v>1197</v>
      </c>
      <c r="L437" s="293" t="s">
        <v>1197</v>
      </c>
      <c r="M437" s="528"/>
      <c r="N437" s="524"/>
      <c r="O437" s="797" t="s">
        <v>1403</v>
      </c>
      <c r="P437" s="797"/>
      <c r="Q437" s="797"/>
      <c r="R437" s="797"/>
      <c r="S437" s="797"/>
      <c r="T437" s="525"/>
      <c r="U437" s="526"/>
      <c r="V437" s="527"/>
    </row>
    <row r="438" spans="1:22" ht="19.95" customHeight="1"/>
    <row r="439" spans="1:22" ht="19.95" customHeight="1"/>
    <row r="440" spans="1:22" s="30" customFormat="1" ht="19.95" customHeight="1" thickBot="1">
      <c r="A440" s="27">
        <v>15</v>
      </c>
      <c r="B440" s="753" t="s">
        <v>312</v>
      </c>
      <c r="C440" s="753"/>
      <c r="D440" s="753"/>
      <c r="E440" s="28">
        <v>15</v>
      </c>
      <c r="F440" s="582" t="s">
        <v>59</v>
      </c>
      <c r="G440" s="416"/>
      <c r="H440" s="416"/>
      <c r="I440" s="414"/>
      <c r="J440" s="414"/>
      <c r="K440" s="414"/>
      <c r="L440" s="414"/>
      <c r="M440" s="29"/>
      <c r="N440" s="29"/>
      <c r="O440" s="416"/>
      <c r="P440" s="416"/>
      <c r="Q440" s="416"/>
      <c r="R440" s="416"/>
      <c r="S440" s="416"/>
      <c r="T440" s="416"/>
      <c r="U440" s="416"/>
      <c r="V440" s="416"/>
    </row>
    <row r="441" spans="1:22" s="23" customFormat="1" ht="25.2" customHeight="1">
      <c r="A441" s="22"/>
      <c r="B441" s="755" t="s">
        <v>313</v>
      </c>
      <c r="C441" s="621" t="s">
        <v>314</v>
      </c>
      <c r="D441" s="609" t="s">
        <v>315</v>
      </c>
      <c r="E441" s="498"/>
      <c r="F441" s="498" t="s">
        <v>316</v>
      </c>
      <c r="G441" s="499"/>
      <c r="H441" s="497" t="s">
        <v>317</v>
      </c>
      <c r="I441" s="772" t="s">
        <v>318</v>
      </c>
      <c r="J441" s="754" t="s">
        <v>319</v>
      </c>
      <c r="K441" s="754" t="s">
        <v>320</v>
      </c>
      <c r="L441" s="754" t="s">
        <v>321</v>
      </c>
      <c r="M441" s="754" t="s">
        <v>322</v>
      </c>
      <c r="N441" s="765" t="s">
        <v>323</v>
      </c>
      <c r="O441" s="766"/>
      <c r="P441" s="767" t="s">
        <v>324</v>
      </c>
      <c r="Q441" s="768"/>
      <c r="R441" s="769" t="s">
        <v>325</v>
      </c>
      <c r="S441" s="736"/>
      <c r="T441" s="783" t="s">
        <v>326</v>
      </c>
      <c r="U441" s="784"/>
      <c r="V441" s="785"/>
    </row>
    <row r="442" spans="1:22" s="23" customFormat="1" ht="90" customHeight="1">
      <c r="A442" s="22"/>
      <c r="B442" s="756"/>
      <c r="C442" s="622" t="s">
        <v>327</v>
      </c>
      <c r="D442" s="610" t="s">
        <v>42</v>
      </c>
      <c r="E442" s="501" t="s">
        <v>328</v>
      </c>
      <c r="F442" s="501" t="s">
        <v>329</v>
      </c>
      <c r="G442" s="571" t="s">
        <v>330</v>
      </c>
      <c r="H442" s="570" t="s">
        <v>331</v>
      </c>
      <c r="I442" s="773"/>
      <c r="J442" s="748"/>
      <c r="K442" s="748"/>
      <c r="L442" s="748"/>
      <c r="M442" s="748"/>
      <c r="N442" s="500" t="s">
        <v>332</v>
      </c>
      <c r="O442" s="501" t="s">
        <v>333</v>
      </c>
      <c r="P442" s="781"/>
      <c r="Q442" s="782"/>
      <c r="R442" s="770"/>
      <c r="S442" s="771"/>
      <c r="T442" s="502" t="s">
        <v>334</v>
      </c>
      <c r="U442" s="503" t="s">
        <v>335</v>
      </c>
      <c r="V442" s="504" t="s">
        <v>336</v>
      </c>
    </row>
    <row r="443" spans="1:22" s="23" customFormat="1" ht="25.2" customHeight="1">
      <c r="A443" s="22"/>
      <c r="B443" s="417"/>
      <c r="C443" s="611">
        <v>3</v>
      </c>
      <c r="D443" s="611">
        <v>4</v>
      </c>
      <c r="E443" s="418">
        <v>5</v>
      </c>
      <c r="F443" s="418">
        <v>6</v>
      </c>
      <c r="G443" s="418">
        <v>7</v>
      </c>
      <c r="H443" s="418">
        <v>8</v>
      </c>
      <c r="I443" s="418">
        <v>9</v>
      </c>
      <c r="J443" s="469"/>
      <c r="K443" s="469"/>
      <c r="L443" s="435"/>
      <c r="M443" s="418"/>
      <c r="N443" s="418">
        <v>14</v>
      </c>
      <c r="O443" s="418">
        <v>15</v>
      </c>
      <c r="P443" s="419">
        <v>16</v>
      </c>
      <c r="Q443" s="463">
        <v>17</v>
      </c>
      <c r="R443" s="419">
        <v>18</v>
      </c>
      <c r="S443" s="463">
        <v>19</v>
      </c>
      <c r="T443" s="420">
        <v>20</v>
      </c>
      <c r="U443" s="421">
        <v>21</v>
      </c>
      <c r="V443" s="422">
        <v>22</v>
      </c>
    </row>
    <row r="444" spans="1:22" s="32" customFormat="1" ht="49.95" customHeight="1">
      <c r="A444" s="31" t="s">
        <v>1704</v>
      </c>
      <c r="B444" s="423">
        <v>1</v>
      </c>
      <c r="C444" s="612" t="s">
        <v>388</v>
      </c>
      <c r="D444" s="612" t="s">
        <v>481</v>
      </c>
      <c r="E444" s="424" t="s">
        <v>482</v>
      </c>
      <c r="F444" s="424" t="s">
        <v>376</v>
      </c>
      <c r="G444" s="588">
        <v>1</v>
      </c>
      <c r="H444" s="426" t="s">
        <v>341</v>
      </c>
      <c r="I444" s="427">
        <v>1</v>
      </c>
      <c r="J444" s="428" t="s">
        <v>157</v>
      </c>
      <c r="K444" s="429">
        <v>37285</v>
      </c>
      <c r="L444" s="429">
        <v>38107</v>
      </c>
      <c r="M444" s="586">
        <v>11700.91</v>
      </c>
      <c r="N444" s="431">
        <v>11700.91</v>
      </c>
      <c r="O444" s="432">
        <v>11700.91</v>
      </c>
      <c r="P444" s="731"/>
      <c r="Q444" s="732"/>
      <c r="R444" s="746"/>
      <c r="S444" s="747"/>
      <c r="T444" s="433" t="s">
        <v>341</v>
      </c>
      <c r="U444" s="363">
        <v>10</v>
      </c>
      <c r="V444" s="434" t="s">
        <v>341</v>
      </c>
    </row>
    <row r="445" spans="1:22" s="32" customFormat="1" ht="49.95" customHeight="1">
      <c r="A445" s="31" t="s">
        <v>1705</v>
      </c>
      <c r="B445" s="423">
        <v>2</v>
      </c>
      <c r="C445" s="612" t="s">
        <v>388</v>
      </c>
      <c r="D445" s="612" t="s">
        <v>483</v>
      </c>
      <c r="E445" s="424" t="s">
        <v>484</v>
      </c>
      <c r="F445" s="424" t="s">
        <v>376</v>
      </c>
      <c r="G445" s="588">
        <v>1</v>
      </c>
      <c r="H445" s="426" t="s">
        <v>341</v>
      </c>
      <c r="I445" s="427">
        <v>1</v>
      </c>
      <c r="J445" s="428" t="s">
        <v>157</v>
      </c>
      <c r="K445" s="429">
        <v>37637</v>
      </c>
      <c r="L445" s="429">
        <v>39566</v>
      </c>
      <c r="M445" s="586">
        <v>14109.08</v>
      </c>
      <c r="N445" s="431">
        <v>14109.08</v>
      </c>
      <c r="O445" s="432">
        <v>14109.08</v>
      </c>
      <c r="P445" s="731"/>
      <c r="Q445" s="732"/>
      <c r="R445" s="746"/>
      <c r="S445" s="747"/>
      <c r="T445" s="433" t="s">
        <v>341</v>
      </c>
      <c r="U445" s="363">
        <v>13</v>
      </c>
      <c r="V445" s="434" t="s">
        <v>341</v>
      </c>
    </row>
    <row r="446" spans="1:22" s="32" customFormat="1" ht="49.95" customHeight="1">
      <c r="A446" s="31" t="s">
        <v>1706</v>
      </c>
      <c r="B446" s="423">
        <v>3</v>
      </c>
      <c r="C446" s="612" t="s">
        <v>388</v>
      </c>
      <c r="D446" s="612" t="s">
        <v>485</v>
      </c>
      <c r="E446" s="424" t="s">
        <v>486</v>
      </c>
      <c r="F446" s="424" t="s">
        <v>376</v>
      </c>
      <c r="G446" s="588">
        <v>1</v>
      </c>
      <c r="H446" s="426" t="s">
        <v>341</v>
      </c>
      <c r="I446" s="427">
        <v>1</v>
      </c>
      <c r="J446" s="428" t="s">
        <v>157</v>
      </c>
      <c r="K446" s="429">
        <v>38202</v>
      </c>
      <c r="L446" s="429">
        <v>39387</v>
      </c>
      <c r="M446" s="586">
        <v>8536.4599999999991</v>
      </c>
      <c r="N446" s="431">
        <v>8536.4599999999991</v>
      </c>
      <c r="O446" s="432">
        <v>8536.4599999999991</v>
      </c>
      <c r="P446" s="731"/>
      <c r="Q446" s="732"/>
      <c r="R446" s="746"/>
      <c r="S446" s="747"/>
      <c r="T446" s="433" t="s">
        <v>341</v>
      </c>
      <c r="U446" s="363">
        <v>21</v>
      </c>
      <c r="V446" s="434" t="s">
        <v>341</v>
      </c>
    </row>
    <row r="447" spans="1:22" s="32" customFormat="1" ht="49.95" customHeight="1">
      <c r="A447" s="31" t="s">
        <v>1707</v>
      </c>
      <c r="B447" s="423">
        <v>4</v>
      </c>
      <c r="C447" s="612" t="s">
        <v>399</v>
      </c>
      <c r="D447" s="612" t="s">
        <v>487</v>
      </c>
      <c r="E447" s="424" t="s">
        <v>488</v>
      </c>
      <c r="F447" s="424" t="s">
        <v>340</v>
      </c>
      <c r="G447" s="588">
        <v>0.6</v>
      </c>
      <c r="H447" s="426" t="s">
        <v>341</v>
      </c>
      <c r="I447" s="427">
        <v>2</v>
      </c>
      <c r="J447" s="428" t="s">
        <v>158</v>
      </c>
      <c r="K447" s="429">
        <v>42396</v>
      </c>
      <c r="L447" s="429">
        <v>43404</v>
      </c>
      <c r="M447" s="586">
        <v>5760.75</v>
      </c>
      <c r="N447" s="431">
        <v>3456.45</v>
      </c>
      <c r="O447" s="432">
        <v>3456.45</v>
      </c>
      <c r="P447" s="731"/>
      <c r="Q447" s="732"/>
      <c r="R447" s="746"/>
      <c r="S447" s="747"/>
      <c r="T447" s="433" t="s">
        <v>341</v>
      </c>
      <c r="U447" s="363">
        <v>2</v>
      </c>
      <c r="V447" s="434" t="s">
        <v>341</v>
      </c>
    </row>
    <row r="448" spans="1:22" s="32" customFormat="1" ht="49.95" customHeight="1">
      <c r="A448" s="31" t="s">
        <v>1708</v>
      </c>
      <c r="B448" s="423">
        <v>5</v>
      </c>
      <c r="C448" s="612" t="s">
        <v>489</v>
      </c>
      <c r="D448" s="612" t="s">
        <v>490</v>
      </c>
      <c r="E448" s="424" t="s">
        <v>491</v>
      </c>
      <c r="F448" s="424" t="s">
        <v>340</v>
      </c>
      <c r="G448" s="588">
        <v>0.5</v>
      </c>
      <c r="H448" s="426" t="s">
        <v>341</v>
      </c>
      <c r="I448" s="427">
        <v>2</v>
      </c>
      <c r="J448" s="428" t="s">
        <v>158</v>
      </c>
      <c r="K448" s="429">
        <v>43510</v>
      </c>
      <c r="L448" s="429">
        <v>45513</v>
      </c>
      <c r="M448" s="586">
        <v>10344.200000000001</v>
      </c>
      <c r="N448" s="431">
        <v>5172.1000000000004</v>
      </c>
      <c r="O448" s="432">
        <v>5172.1000000000004</v>
      </c>
      <c r="P448" s="731"/>
      <c r="Q448" s="732"/>
      <c r="R448" s="746"/>
      <c r="S448" s="747"/>
      <c r="T448" s="433" t="s">
        <v>341</v>
      </c>
      <c r="U448" s="363">
        <v>14</v>
      </c>
      <c r="V448" s="434" t="s">
        <v>341</v>
      </c>
    </row>
    <row r="449" spans="1:22" s="32" customFormat="1" ht="19.95" customHeight="1">
      <c r="A449" s="31" t="s">
        <v>1709</v>
      </c>
      <c r="B449" s="423" t="s">
        <v>1403</v>
      </c>
      <c r="C449" s="612"/>
      <c r="D449" s="612"/>
      <c r="E449" s="424"/>
      <c r="F449" s="424"/>
      <c r="G449" s="425"/>
      <c r="H449" s="426"/>
      <c r="I449" s="427"/>
      <c r="J449" s="428" t="s">
        <v>1403</v>
      </c>
      <c r="K449" s="429"/>
      <c r="L449" s="429"/>
      <c r="M449" s="430"/>
      <c r="N449" s="431" t="s">
        <v>1403</v>
      </c>
      <c r="O449" s="432" t="s">
        <v>1403</v>
      </c>
      <c r="P449" s="731"/>
      <c r="Q449" s="732"/>
      <c r="R449" s="746"/>
      <c r="S449" s="747"/>
      <c r="T449" s="433"/>
      <c r="U449" s="363"/>
      <c r="V449" s="434"/>
    </row>
    <row r="450" spans="1:22" s="32" customFormat="1" ht="19.95" customHeight="1">
      <c r="A450" s="31" t="s">
        <v>1710</v>
      </c>
      <c r="B450" s="423" t="s">
        <v>1403</v>
      </c>
      <c r="C450" s="612"/>
      <c r="D450" s="612"/>
      <c r="E450" s="424"/>
      <c r="F450" s="424"/>
      <c r="G450" s="425"/>
      <c r="H450" s="426"/>
      <c r="I450" s="427"/>
      <c r="J450" s="428" t="s">
        <v>1403</v>
      </c>
      <c r="K450" s="429"/>
      <c r="L450" s="429"/>
      <c r="M450" s="430"/>
      <c r="N450" s="435" t="s">
        <v>1403</v>
      </c>
      <c r="O450" s="432" t="s">
        <v>1403</v>
      </c>
      <c r="P450" s="731"/>
      <c r="Q450" s="732"/>
      <c r="R450" s="746"/>
      <c r="S450" s="747"/>
      <c r="T450" s="433"/>
      <c r="U450" s="363"/>
      <c r="V450" s="434"/>
    </row>
    <row r="451" spans="1:22" s="32" customFormat="1" ht="19.95" customHeight="1">
      <c r="A451" s="31" t="s">
        <v>1711</v>
      </c>
      <c r="B451" s="423" t="s">
        <v>1403</v>
      </c>
      <c r="C451" s="612"/>
      <c r="D451" s="612"/>
      <c r="E451" s="424"/>
      <c r="F451" s="424"/>
      <c r="G451" s="425"/>
      <c r="H451" s="426"/>
      <c r="I451" s="427"/>
      <c r="J451" s="428" t="s">
        <v>1403</v>
      </c>
      <c r="K451" s="429"/>
      <c r="L451" s="429"/>
      <c r="M451" s="436"/>
      <c r="N451" s="435" t="s">
        <v>1403</v>
      </c>
      <c r="O451" s="432" t="s">
        <v>1403</v>
      </c>
      <c r="P451" s="731"/>
      <c r="Q451" s="732"/>
      <c r="R451" s="746"/>
      <c r="S451" s="747"/>
      <c r="T451" s="433"/>
      <c r="U451" s="363"/>
      <c r="V451" s="434"/>
    </row>
    <row r="452" spans="1:22" s="32" customFormat="1" ht="19.95" customHeight="1">
      <c r="A452" s="31" t="s">
        <v>1712</v>
      </c>
      <c r="B452" s="423" t="s">
        <v>1403</v>
      </c>
      <c r="C452" s="612"/>
      <c r="D452" s="612"/>
      <c r="E452" s="424"/>
      <c r="F452" s="424"/>
      <c r="G452" s="425"/>
      <c r="H452" s="426"/>
      <c r="I452" s="427"/>
      <c r="J452" s="428" t="s">
        <v>1403</v>
      </c>
      <c r="K452" s="429"/>
      <c r="L452" s="429"/>
      <c r="M452" s="436"/>
      <c r="N452" s="435" t="s">
        <v>1403</v>
      </c>
      <c r="O452" s="432" t="s">
        <v>1403</v>
      </c>
      <c r="P452" s="731"/>
      <c r="Q452" s="732"/>
      <c r="R452" s="746"/>
      <c r="S452" s="747"/>
      <c r="T452" s="433"/>
      <c r="U452" s="363"/>
      <c r="V452" s="434"/>
    </row>
    <row r="453" spans="1:22" s="32" customFormat="1" ht="19.95" customHeight="1" thickBot="1">
      <c r="A453" s="31" t="s">
        <v>1713</v>
      </c>
      <c r="B453" s="437" t="s">
        <v>1403</v>
      </c>
      <c r="C453" s="613"/>
      <c r="D453" s="613"/>
      <c r="E453" s="438"/>
      <c r="F453" s="438"/>
      <c r="G453" s="439"/>
      <c r="H453" s="440"/>
      <c r="I453" s="441"/>
      <c r="J453" s="442" t="s">
        <v>1403</v>
      </c>
      <c r="K453" s="443"/>
      <c r="L453" s="443"/>
      <c r="M453" s="444"/>
      <c r="N453" s="435" t="s">
        <v>1403</v>
      </c>
      <c r="O453" s="432" t="s">
        <v>1403</v>
      </c>
      <c r="P453" s="731"/>
      <c r="Q453" s="732"/>
      <c r="R453" s="746"/>
      <c r="S453" s="747"/>
      <c r="T453" s="433"/>
      <c r="U453" s="363"/>
      <c r="V453" s="434"/>
    </row>
    <row r="454" spans="1:22" s="23" customFormat="1" ht="10.199999999999999" customHeight="1">
      <c r="A454" s="31"/>
      <c r="B454" s="459"/>
      <c r="C454" s="614"/>
      <c r="D454" s="614"/>
      <c r="E454" s="445"/>
      <c r="F454" s="445"/>
      <c r="G454" s="445"/>
      <c r="H454" s="445"/>
      <c r="I454" s="445"/>
      <c r="J454" s="445"/>
      <c r="K454" s="445"/>
      <c r="L454" s="445"/>
      <c r="M454" s="445"/>
      <c r="N454" s="445"/>
      <c r="O454" s="460"/>
      <c r="P454" s="445"/>
      <c r="Q454" s="445"/>
      <c r="R454" s="460"/>
      <c r="S454" s="445"/>
      <c r="T454" s="445"/>
      <c r="U454" s="461"/>
      <c r="V454" s="464"/>
    </row>
    <row r="455" spans="1:22" s="23" customFormat="1" ht="19.95" customHeight="1" thickBot="1">
      <c r="A455" s="31" t="s">
        <v>1714</v>
      </c>
      <c r="B455" s="505"/>
      <c r="C455" s="615"/>
      <c r="D455" s="615"/>
      <c r="E455" s="506"/>
      <c r="F455" s="506"/>
      <c r="G455" s="506"/>
      <c r="H455" s="506"/>
      <c r="I455" s="506"/>
      <c r="J455" s="506"/>
      <c r="K455" s="506"/>
      <c r="L455" s="506"/>
      <c r="M455" s="506"/>
      <c r="N455" s="507" t="s">
        <v>346</v>
      </c>
      <c r="O455" s="508">
        <v>8594.9999999999982</v>
      </c>
      <c r="P455" s="506"/>
      <c r="Q455" s="506"/>
      <c r="R455" s="509"/>
      <c r="S455" s="509"/>
      <c r="T455" s="510"/>
      <c r="U455" s="506"/>
      <c r="V455" s="511"/>
    </row>
    <row r="456" spans="1:22" ht="19.95" customHeight="1">
      <c r="B456" s="446"/>
      <c r="C456" s="34"/>
      <c r="D456" s="34"/>
      <c r="E456" s="446"/>
      <c r="F456" s="446"/>
      <c r="G456" s="446"/>
      <c r="H456" s="446"/>
      <c r="I456" s="446"/>
      <c r="J456" s="446"/>
      <c r="K456" s="446"/>
      <c r="L456" s="446"/>
      <c r="M456" s="446"/>
      <c r="N456" s="446"/>
      <c r="O456" s="446"/>
      <c r="P456" s="446"/>
      <c r="Q456" s="446"/>
      <c r="R456" s="446"/>
      <c r="S456" s="446"/>
      <c r="T456" s="446"/>
      <c r="U456" s="446"/>
      <c r="V456" s="446"/>
    </row>
    <row r="457" spans="1:22" s="23" customFormat="1" ht="19.95" customHeight="1" thickBot="1">
      <c r="A457" s="22"/>
      <c r="B457" s="733" t="s">
        <v>347</v>
      </c>
      <c r="C457" s="733"/>
      <c r="D457" s="733"/>
      <c r="E457" s="733"/>
      <c r="F457" s="733"/>
      <c r="G457" s="733"/>
      <c r="H457" s="733"/>
      <c r="I457" s="733"/>
      <c r="J457" s="733"/>
      <c r="K457" s="733"/>
      <c r="L457" s="733"/>
      <c r="M457" s="733"/>
      <c r="N457" s="733"/>
      <c r="O457" s="733"/>
      <c r="P457" s="733"/>
      <c r="Q457" s="733"/>
      <c r="R457" s="733"/>
      <c r="S457" s="733"/>
      <c r="T457" s="733"/>
      <c r="U457" s="733"/>
      <c r="V457" s="733"/>
    </row>
    <row r="458" spans="1:22" s="26" customFormat="1" ht="19.95" customHeight="1">
      <c r="A458" s="83" t="s">
        <v>1715</v>
      </c>
      <c r="B458" s="743" t="s">
        <v>348</v>
      </c>
      <c r="C458" s="734" t="s">
        <v>349</v>
      </c>
      <c r="D458" s="735"/>
      <c r="E458" s="735"/>
      <c r="F458" s="735"/>
      <c r="G458" s="735"/>
      <c r="H458" s="735"/>
      <c r="I458" s="735"/>
      <c r="J458" s="735"/>
      <c r="K458" s="735"/>
      <c r="L458" s="735"/>
      <c r="M458" s="736"/>
      <c r="N458" s="518"/>
      <c r="O458" s="519"/>
      <c r="P458" s="734" t="s">
        <v>350</v>
      </c>
      <c r="Q458" s="735"/>
      <c r="R458" s="735"/>
      <c r="S458" s="736"/>
      <c r="T458" s="769" t="s">
        <v>351</v>
      </c>
      <c r="U458" s="736"/>
      <c r="V458" s="788" t="s">
        <v>1197</v>
      </c>
    </row>
    <row r="459" spans="1:22" s="26" customFormat="1" ht="25.2" customHeight="1">
      <c r="A459" s="83" t="s">
        <v>1716</v>
      </c>
      <c r="B459" s="744"/>
      <c r="C459" s="740" t="s">
        <v>352</v>
      </c>
      <c r="D459" s="741"/>
      <c r="E459" s="742"/>
      <c r="F459" s="514">
        <v>2</v>
      </c>
      <c r="G459" s="774" t="s">
        <v>353</v>
      </c>
      <c r="H459" s="748" t="s">
        <v>354</v>
      </c>
      <c r="I459" s="748"/>
      <c r="J459" s="740" t="s">
        <v>355</v>
      </c>
      <c r="K459" s="795"/>
      <c r="L459" s="515"/>
      <c r="M459" s="515"/>
      <c r="N459" s="520"/>
      <c r="O459" s="521"/>
      <c r="P459" s="737"/>
      <c r="Q459" s="738"/>
      <c r="R459" s="738"/>
      <c r="S459" s="739"/>
      <c r="T459" s="770"/>
      <c r="U459" s="771"/>
      <c r="V459" s="789"/>
    </row>
    <row r="460" spans="1:22" s="26" customFormat="1" ht="30" customHeight="1" thickBot="1">
      <c r="A460" s="83" t="s">
        <v>1717</v>
      </c>
      <c r="B460" s="744"/>
      <c r="C460" s="741" t="s">
        <v>356</v>
      </c>
      <c r="D460" s="742"/>
      <c r="E460" s="516" t="s">
        <v>357</v>
      </c>
      <c r="F460" s="512" t="s">
        <v>358</v>
      </c>
      <c r="G460" s="774"/>
      <c r="H460" s="748"/>
      <c r="I460" s="748"/>
      <c r="J460" s="500" t="s">
        <v>359</v>
      </c>
      <c r="K460" s="513" t="s">
        <v>360</v>
      </c>
      <c r="L460" s="517" t="s">
        <v>361</v>
      </c>
      <c r="M460" s="517"/>
      <c r="N460" s="522" t="s">
        <v>362</v>
      </c>
      <c r="O460" s="523"/>
      <c r="P460" s="529" t="s">
        <v>363</v>
      </c>
      <c r="Q460" s="447">
        <v>5</v>
      </c>
      <c r="R460" s="530" t="s">
        <v>364</v>
      </c>
      <c r="S460" s="447">
        <v>5</v>
      </c>
      <c r="T460" s="791"/>
      <c r="U460" s="792"/>
      <c r="V460" s="790"/>
    </row>
    <row r="461" spans="1:22" s="26" customFormat="1" ht="19.95" customHeight="1">
      <c r="A461" s="83" t="s">
        <v>1718</v>
      </c>
      <c r="B461" s="744"/>
      <c r="C461" s="623">
        <v>1</v>
      </c>
      <c r="D461" s="616" t="s">
        <v>157</v>
      </c>
      <c r="E461" s="448">
        <v>0.5</v>
      </c>
      <c r="F461" s="449">
        <v>34346.449999999997</v>
      </c>
      <c r="G461" s="449">
        <v>3541.03</v>
      </c>
      <c r="H461" s="778" t="s">
        <v>1197</v>
      </c>
      <c r="I461" s="779"/>
      <c r="J461" s="450" t="s">
        <v>1197</v>
      </c>
      <c r="K461" s="81" t="s">
        <v>1403</v>
      </c>
      <c r="L461" s="393" t="s">
        <v>365</v>
      </c>
      <c r="M461" s="394" t="s">
        <v>1421</v>
      </c>
      <c r="N461" s="345" t="s">
        <v>341</v>
      </c>
      <c r="O461" s="807" t="s">
        <v>130</v>
      </c>
      <c r="P461" s="808"/>
      <c r="Q461" s="798">
        <v>15</v>
      </c>
      <c r="R461" s="801" t="s">
        <v>365</v>
      </c>
      <c r="S461" s="802"/>
      <c r="T461" s="769" t="s">
        <v>366</v>
      </c>
      <c r="U461" s="735"/>
      <c r="V461" s="736"/>
    </row>
    <row r="462" spans="1:22" s="26" customFormat="1" ht="19.95" customHeight="1" thickBot="1">
      <c r="A462" s="83" t="s">
        <v>1719</v>
      </c>
      <c r="B462" s="744"/>
      <c r="C462" s="623">
        <v>2</v>
      </c>
      <c r="D462" s="616" t="s">
        <v>158</v>
      </c>
      <c r="E462" s="448">
        <v>0.5</v>
      </c>
      <c r="F462" s="449">
        <v>8628.5499999999993</v>
      </c>
      <c r="G462" s="449">
        <v>3541.03</v>
      </c>
      <c r="H462" s="778" t="s">
        <v>1197</v>
      </c>
      <c r="I462" s="779"/>
      <c r="J462" s="450" t="s">
        <v>1197</v>
      </c>
      <c r="K462" s="81" t="s">
        <v>1403</v>
      </c>
      <c r="L462" s="393" t="s">
        <v>365</v>
      </c>
      <c r="M462" s="394" t="s">
        <v>1421</v>
      </c>
      <c r="N462" s="345" t="s">
        <v>341</v>
      </c>
      <c r="O462" s="807"/>
      <c r="P462" s="808"/>
      <c r="Q462" s="799"/>
      <c r="R462" s="803"/>
      <c r="S462" s="804"/>
      <c r="T462" s="791"/>
      <c r="U462" s="796"/>
      <c r="V462" s="792"/>
    </row>
    <row r="463" spans="1:22" s="26" customFormat="1" ht="19.95" customHeight="1">
      <c r="A463" s="83" t="s">
        <v>1720</v>
      </c>
      <c r="B463" s="744"/>
      <c r="C463" s="623">
        <v>3</v>
      </c>
      <c r="D463" s="616" t="s">
        <v>1403</v>
      </c>
      <c r="E463" s="448" t="s">
        <v>1403</v>
      </c>
      <c r="F463" s="449" t="s">
        <v>1403</v>
      </c>
      <c r="G463" s="449" t="s">
        <v>1403</v>
      </c>
      <c r="H463" s="778" t="s">
        <v>1403</v>
      </c>
      <c r="I463" s="779"/>
      <c r="J463" s="450" t="s">
        <v>1403</v>
      </c>
      <c r="K463" s="81" t="s">
        <v>1403</v>
      </c>
      <c r="L463" s="393"/>
      <c r="M463" s="394" t="s">
        <v>1403</v>
      </c>
      <c r="N463" s="345"/>
      <c r="O463" s="809"/>
      <c r="P463" s="810"/>
      <c r="Q463" s="800"/>
      <c r="R463" s="805"/>
      <c r="S463" s="806"/>
      <c r="T463" s="451"/>
      <c r="U463" s="451"/>
      <c r="V463" s="452"/>
    </row>
    <row r="464" spans="1:22" s="26" customFormat="1" ht="19.95" customHeight="1">
      <c r="A464" s="83" t="s">
        <v>1721</v>
      </c>
      <c r="B464" s="744"/>
      <c r="C464" s="623">
        <v>4</v>
      </c>
      <c r="D464" s="616" t="s">
        <v>1403</v>
      </c>
      <c r="E464" s="448" t="s">
        <v>1403</v>
      </c>
      <c r="F464" s="449" t="s">
        <v>1403</v>
      </c>
      <c r="G464" s="449" t="s">
        <v>1403</v>
      </c>
      <c r="H464" s="778" t="s">
        <v>1403</v>
      </c>
      <c r="I464" s="779"/>
      <c r="J464" s="450" t="s">
        <v>1403</v>
      </c>
      <c r="K464" s="81" t="s">
        <v>1403</v>
      </c>
      <c r="L464" s="393"/>
      <c r="M464" s="394" t="s">
        <v>1403</v>
      </c>
      <c r="N464" s="345"/>
      <c r="O464" s="775" t="s">
        <v>368</v>
      </c>
      <c r="P464" s="740" t="s">
        <v>369</v>
      </c>
      <c r="Q464" s="741"/>
      <c r="R464" s="741"/>
      <c r="S464" s="742"/>
      <c r="T464" s="453"/>
      <c r="U464" s="453"/>
      <c r="V464" s="454"/>
    </row>
    <row r="465" spans="1:22" s="26" customFormat="1" ht="19.95" customHeight="1">
      <c r="A465" s="83" t="s">
        <v>1722</v>
      </c>
      <c r="B465" s="744"/>
      <c r="C465" s="623">
        <v>5</v>
      </c>
      <c r="D465" s="616" t="s">
        <v>1403</v>
      </c>
      <c r="E465" s="448" t="s">
        <v>1403</v>
      </c>
      <c r="F465" s="449" t="s">
        <v>1403</v>
      </c>
      <c r="G465" s="449" t="s">
        <v>1403</v>
      </c>
      <c r="H465" s="778" t="s">
        <v>1403</v>
      </c>
      <c r="I465" s="779"/>
      <c r="J465" s="450" t="s">
        <v>1403</v>
      </c>
      <c r="K465" s="81" t="s">
        <v>1403</v>
      </c>
      <c r="L465" s="393"/>
      <c r="M465" s="394" t="s">
        <v>1403</v>
      </c>
      <c r="N465" s="345"/>
      <c r="O465" s="776"/>
      <c r="P465" s="500" t="s">
        <v>370</v>
      </c>
      <c r="Q465" s="500" t="s">
        <v>371</v>
      </c>
      <c r="R465" s="748" t="s">
        <v>372</v>
      </c>
      <c r="S465" s="748"/>
      <c r="T465" s="453"/>
      <c r="U465" s="453"/>
      <c r="V465" s="454"/>
    </row>
    <row r="466" spans="1:22" s="26" customFormat="1" ht="19.95" customHeight="1" thickBot="1">
      <c r="A466" s="83" t="s">
        <v>1723</v>
      </c>
      <c r="B466" s="744"/>
      <c r="C466" s="624">
        <v>6</v>
      </c>
      <c r="D466" s="617" t="s">
        <v>1403</v>
      </c>
      <c r="E466" s="455" t="s">
        <v>1403</v>
      </c>
      <c r="F466" s="449" t="s">
        <v>1403</v>
      </c>
      <c r="G466" s="449" t="s">
        <v>1403</v>
      </c>
      <c r="H466" s="778" t="s">
        <v>1403</v>
      </c>
      <c r="I466" s="779"/>
      <c r="J466" s="450" t="s">
        <v>1403</v>
      </c>
      <c r="K466" s="81" t="s">
        <v>1403</v>
      </c>
      <c r="L466" s="393"/>
      <c r="M466" s="394" t="s">
        <v>1403</v>
      </c>
      <c r="N466" s="391"/>
      <c r="O466" s="293" t="s">
        <v>1197</v>
      </c>
      <c r="P466" s="223">
        <v>1</v>
      </c>
      <c r="Q466" s="456">
        <v>7082.0518531999996</v>
      </c>
      <c r="R466" s="777">
        <v>42974.999999999993</v>
      </c>
      <c r="S466" s="777"/>
      <c r="T466" s="453"/>
      <c r="U466" s="453"/>
      <c r="V466" s="454"/>
    </row>
    <row r="467" spans="1:22" s="26" customFormat="1" ht="25.2" customHeight="1" thickBot="1">
      <c r="A467" s="83" t="s">
        <v>1724</v>
      </c>
      <c r="B467" s="745"/>
      <c r="C467" s="749" t="s">
        <v>373</v>
      </c>
      <c r="D467" s="750"/>
      <c r="E467" s="467"/>
      <c r="F467" s="751" t="s">
        <v>1403</v>
      </c>
      <c r="G467" s="752"/>
      <c r="H467" s="793" t="s">
        <v>1197</v>
      </c>
      <c r="I467" s="794"/>
      <c r="J467" s="369" t="s">
        <v>1197</v>
      </c>
      <c r="K467" s="293" t="s">
        <v>1197</v>
      </c>
      <c r="L467" s="293" t="s">
        <v>1197</v>
      </c>
      <c r="M467" s="528"/>
      <c r="N467" s="524"/>
      <c r="O467" s="797" t="s">
        <v>1403</v>
      </c>
      <c r="P467" s="797"/>
      <c r="Q467" s="797"/>
      <c r="R467" s="797"/>
      <c r="S467" s="797"/>
      <c r="T467" s="525"/>
      <c r="U467" s="526"/>
      <c r="V467" s="527"/>
    </row>
    <row r="468" spans="1:22" ht="19.95" customHeight="1"/>
    <row r="469" spans="1:22" ht="19.95" customHeight="1"/>
    <row r="470" spans="1:22" s="30" customFormat="1" ht="19.95" customHeight="1" thickBot="1">
      <c r="A470" s="27">
        <v>16</v>
      </c>
      <c r="B470" s="753" t="s">
        <v>312</v>
      </c>
      <c r="C470" s="753"/>
      <c r="D470" s="753"/>
      <c r="E470" s="28">
        <v>16</v>
      </c>
      <c r="F470" s="582" t="s">
        <v>60</v>
      </c>
      <c r="G470" s="416"/>
      <c r="H470" s="416"/>
      <c r="I470" s="414"/>
      <c r="J470" s="414"/>
      <c r="K470" s="414"/>
      <c r="L470" s="414"/>
      <c r="M470" s="29"/>
      <c r="N470" s="29"/>
      <c r="O470" s="416"/>
      <c r="P470" s="416"/>
      <c r="Q470" s="416"/>
      <c r="R470" s="416"/>
      <c r="S470" s="416"/>
      <c r="T470" s="416"/>
      <c r="U470" s="416"/>
      <c r="V470" s="416"/>
    </row>
    <row r="471" spans="1:22" s="23" customFormat="1" ht="25.2" customHeight="1">
      <c r="A471" s="22"/>
      <c r="B471" s="755" t="s">
        <v>313</v>
      </c>
      <c r="C471" s="621" t="s">
        <v>314</v>
      </c>
      <c r="D471" s="609" t="s">
        <v>315</v>
      </c>
      <c r="E471" s="498"/>
      <c r="F471" s="498" t="s">
        <v>316</v>
      </c>
      <c r="G471" s="499"/>
      <c r="H471" s="497" t="s">
        <v>317</v>
      </c>
      <c r="I471" s="772" t="s">
        <v>318</v>
      </c>
      <c r="J471" s="754" t="s">
        <v>319</v>
      </c>
      <c r="K471" s="754" t="s">
        <v>320</v>
      </c>
      <c r="L471" s="754" t="s">
        <v>321</v>
      </c>
      <c r="M471" s="754" t="s">
        <v>322</v>
      </c>
      <c r="N471" s="765" t="s">
        <v>323</v>
      </c>
      <c r="O471" s="766"/>
      <c r="P471" s="767" t="s">
        <v>324</v>
      </c>
      <c r="Q471" s="768"/>
      <c r="R471" s="769" t="s">
        <v>325</v>
      </c>
      <c r="S471" s="736"/>
      <c r="T471" s="783" t="s">
        <v>326</v>
      </c>
      <c r="U471" s="784"/>
      <c r="V471" s="785"/>
    </row>
    <row r="472" spans="1:22" s="23" customFormat="1" ht="90" customHeight="1">
      <c r="A472" s="22"/>
      <c r="B472" s="756"/>
      <c r="C472" s="622" t="s">
        <v>327</v>
      </c>
      <c r="D472" s="610" t="s">
        <v>42</v>
      </c>
      <c r="E472" s="501" t="s">
        <v>328</v>
      </c>
      <c r="F472" s="501" t="s">
        <v>329</v>
      </c>
      <c r="G472" s="571" t="s">
        <v>330</v>
      </c>
      <c r="H472" s="570" t="s">
        <v>331</v>
      </c>
      <c r="I472" s="773"/>
      <c r="J472" s="748"/>
      <c r="K472" s="748"/>
      <c r="L472" s="748"/>
      <c r="M472" s="748"/>
      <c r="N472" s="500" t="s">
        <v>332</v>
      </c>
      <c r="O472" s="501" t="s">
        <v>333</v>
      </c>
      <c r="P472" s="781"/>
      <c r="Q472" s="782"/>
      <c r="R472" s="770"/>
      <c r="S472" s="771"/>
      <c r="T472" s="502" t="s">
        <v>334</v>
      </c>
      <c r="U472" s="503" t="s">
        <v>335</v>
      </c>
      <c r="V472" s="504" t="s">
        <v>336</v>
      </c>
    </row>
    <row r="473" spans="1:22" s="23" customFormat="1" ht="25.2" customHeight="1">
      <c r="A473" s="22"/>
      <c r="B473" s="417"/>
      <c r="C473" s="611">
        <v>3</v>
      </c>
      <c r="D473" s="611">
        <v>4</v>
      </c>
      <c r="E473" s="418">
        <v>5</v>
      </c>
      <c r="F473" s="418">
        <v>6</v>
      </c>
      <c r="G473" s="418">
        <v>7</v>
      </c>
      <c r="H473" s="418">
        <v>8</v>
      </c>
      <c r="I473" s="418">
        <v>9</v>
      </c>
      <c r="J473" s="469"/>
      <c r="K473" s="469"/>
      <c r="L473" s="435"/>
      <c r="M473" s="418"/>
      <c r="N473" s="418">
        <v>14</v>
      </c>
      <c r="O473" s="418">
        <v>15</v>
      </c>
      <c r="P473" s="419">
        <v>16</v>
      </c>
      <c r="Q473" s="463">
        <v>17</v>
      </c>
      <c r="R473" s="419">
        <v>18</v>
      </c>
      <c r="S473" s="463">
        <v>19</v>
      </c>
      <c r="T473" s="420">
        <v>20</v>
      </c>
      <c r="U473" s="421">
        <v>21</v>
      </c>
      <c r="V473" s="422">
        <v>22</v>
      </c>
    </row>
    <row r="474" spans="1:22" s="32" customFormat="1" ht="49.95" customHeight="1">
      <c r="A474" s="31" t="s">
        <v>1725</v>
      </c>
      <c r="B474" s="423">
        <v>1</v>
      </c>
      <c r="C474" s="612" t="s">
        <v>489</v>
      </c>
      <c r="D474" s="612" t="s">
        <v>492</v>
      </c>
      <c r="E474" s="424" t="s">
        <v>493</v>
      </c>
      <c r="F474" s="424" t="s">
        <v>340</v>
      </c>
      <c r="G474" s="588">
        <v>0.5</v>
      </c>
      <c r="H474" s="426" t="s">
        <v>341</v>
      </c>
      <c r="I474" s="427">
        <v>1</v>
      </c>
      <c r="J474" s="428" t="s">
        <v>159</v>
      </c>
      <c r="K474" s="429">
        <v>44224</v>
      </c>
      <c r="L474" s="429">
        <v>44740</v>
      </c>
      <c r="M474" s="586">
        <v>2714.48</v>
      </c>
      <c r="N474" s="431">
        <v>1357.24</v>
      </c>
      <c r="O474" s="432">
        <v>1357.24</v>
      </c>
      <c r="P474" s="731"/>
      <c r="Q474" s="732"/>
      <c r="R474" s="746"/>
      <c r="S474" s="747"/>
      <c r="T474" s="433" t="s">
        <v>341</v>
      </c>
      <c r="U474" s="363">
        <v>14</v>
      </c>
      <c r="V474" s="434" t="s">
        <v>341</v>
      </c>
    </row>
    <row r="475" spans="1:22" s="32" customFormat="1" ht="49.95" customHeight="1">
      <c r="A475" s="31" t="s">
        <v>1726</v>
      </c>
      <c r="B475" s="423">
        <v>2</v>
      </c>
      <c r="C475" s="612" t="s">
        <v>494</v>
      </c>
      <c r="D475" s="612" t="s">
        <v>495</v>
      </c>
      <c r="E475" s="424" t="s">
        <v>496</v>
      </c>
      <c r="F475" s="424" t="s">
        <v>340</v>
      </c>
      <c r="G475" s="588">
        <v>0.45</v>
      </c>
      <c r="H475" s="426" t="s">
        <v>341</v>
      </c>
      <c r="I475" s="427">
        <v>1</v>
      </c>
      <c r="J475" s="428" t="s">
        <v>159</v>
      </c>
      <c r="K475" s="429">
        <v>44914</v>
      </c>
      <c r="L475" s="429">
        <v>45626</v>
      </c>
      <c r="M475" s="586">
        <v>5929.55</v>
      </c>
      <c r="N475" s="431">
        <v>2668.2975000000001</v>
      </c>
      <c r="O475" s="432">
        <v>2668.2975000000001</v>
      </c>
      <c r="P475" s="731"/>
      <c r="Q475" s="732"/>
      <c r="R475" s="746"/>
      <c r="S475" s="747"/>
      <c r="T475" s="433" t="s">
        <v>341</v>
      </c>
      <c r="U475" s="363">
        <v>22</v>
      </c>
      <c r="V475" s="434" t="s">
        <v>341</v>
      </c>
    </row>
    <row r="476" spans="1:22" s="32" customFormat="1" ht="49.95" customHeight="1">
      <c r="A476" s="31" t="s">
        <v>1727</v>
      </c>
      <c r="B476" s="423">
        <v>3</v>
      </c>
      <c r="C476" s="612" t="s">
        <v>497</v>
      </c>
      <c r="D476" s="612" t="s">
        <v>498</v>
      </c>
      <c r="E476" s="424" t="s">
        <v>499</v>
      </c>
      <c r="F476" s="424" t="s">
        <v>340</v>
      </c>
      <c r="G476" s="588">
        <v>0.4</v>
      </c>
      <c r="H476" s="426" t="s">
        <v>341</v>
      </c>
      <c r="I476" s="427">
        <v>2</v>
      </c>
      <c r="J476" s="428" t="s">
        <v>160</v>
      </c>
      <c r="K476" s="591">
        <v>37711</v>
      </c>
      <c r="L476" s="429">
        <v>39904</v>
      </c>
      <c r="M476" s="586">
        <v>42520.98</v>
      </c>
      <c r="N476" s="431">
        <v>17008.392000000003</v>
      </c>
      <c r="O476" s="432">
        <v>17008.392</v>
      </c>
      <c r="P476" s="731"/>
      <c r="Q476" s="732"/>
      <c r="R476" s="746"/>
      <c r="S476" s="747"/>
      <c r="T476" s="433" t="s">
        <v>341</v>
      </c>
      <c r="U476" s="363">
        <v>27</v>
      </c>
      <c r="V476" s="434" t="s">
        <v>341</v>
      </c>
    </row>
    <row r="477" spans="1:22" s="32" customFormat="1" ht="49.95" customHeight="1">
      <c r="A477" s="31" t="s">
        <v>1728</v>
      </c>
      <c r="B477" s="423">
        <v>4</v>
      </c>
      <c r="C477" s="612" t="s">
        <v>497</v>
      </c>
      <c r="D477" s="612" t="s">
        <v>500</v>
      </c>
      <c r="E477" s="424" t="s">
        <v>501</v>
      </c>
      <c r="F477" s="424" t="s">
        <v>340</v>
      </c>
      <c r="G477" s="588">
        <v>0.25</v>
      </c>
      <c r="H477" s="426" t="s">
        <v>341</v>
      </c>
      <c r="I477" s="427">
        <v>2</v>
      </c>
      <c r="J477" s="428" t="s">
        <v>160</v>
      </c>
      <c r="K477" s="429">
        <v>37833</v>
      </c>
      <c r="L477" s="429">
        <v>40877</v>
      </c>
      <c r="M477" s="586">
        <v>62498.63</v>
      </c>
      <c r="N477" s="431">
        <v>15624.657499999999</v>
      </c>
      <c r="O477" s="432">
        <v>15624.657499999999</v>
      </c>
      <c r="P477" s="731"/>
      <c r="Q477" s="732"/>
      <c r="R477" s="746"/>
      <c r="S477" s="747"/>
      <c r="T477" s="433" t="s">
        <v>341</v>
      </c>
      <c r="U477" s="363">
        <v>33</v>
      </c>
      <c r="V477" s="434" t="s">
        <v>341</v>
      </c>
    </row>
    <row r="478" spans="1:22" s="32" customFormat="1" ht="19.95" customHeight="1">
      <c r="A478" s="31" t="s">
        <v>1729</v>
      </c>
      <c r="B478" s="423" t="s">
        <v>1403</v>
      </c>
      <c r="C478" s="612"/>
      <c r="D478" s="612"/>
      <c r="E478" s="424"/>
      <c r="F478" s="424"/>
      <c r="G478" s="425"/>
      <c r="H478" s="426"/>
      <c r="I478" s="427"/>
      <c r="J478" s="428" t="s">
        <v>1403</v>
      </c>
      <c r="K478" s="429"/>
      <c r="L478" s="429"/>
      <c r="M478" s="430"/>
      <c r="N478" s="431" t="s">
        <v>1403</v>
      </c>
      <c r="O478" s="432" t="s">
        <v>1403</v>
      </c>
      <c r="P478" s="731"/>
      <c r="Q478" s="732"/>
      <c r="R478" s="746"/>
      <c r="S478" s="747"/>
      <c r="T478" s="433"/>
      <c r="U478" s="363"/>
      <c r="V478" s="434"/>
    </row>
    <row r="479" spans="1:22" s="32" customFormat="1" ht="19.95" customHeight="1">
      <c r="A479" s="31" t="s">
        <v>1730</v>
      </c>
      <c r="B479" s="423" t="s">
        <v>1403</v>
      </c>
      <c r="C479" s="612"/>
      <c r="D479" s="612"/>
      <c r="E479" s="424"/>
      <c r="F479" s="424"/>
      <c r="G479" s="425"/>
      <c r="H479" s="426"/>
      <c r="I479" s="427"/>
      <c r="J479" s="428" t="s">
        <v>1403</v>
      </c>
      <c r="K479" s="429"/>
      <c r="L479" s="429"/>
      <c r="M479" s="430"/>
      <c r="N479" s="431" t="s">
        <v>1403</v>
      </c>
      <c r="O479" s="432" t="s">
        <v>1403</v>
      </c>
      <c r="P479" s="731"/>
      <c r="Q479" s="732"/>
      <c r="R479" s="746"/>
      <c r="S479" s="747"/>
      <c r="T479" s="433"/>
      <c r="U479" s="363"/>
      <c r="V479" s="434"/>
    </row>
    <row r="480" spans="1:22" s="32" customFormat="1" ht="19.95" customHeight="1">
      <c r="A480" s="31" t="s">
        <v>1731</v>
      </c>
      <c r="B480" s="423" t="s">
        <v>1403</v>
      </c>
      <c r="C480" s="612"/>
      <c r="D480" s="612"/>
      <c r="E480" s="424"/>
      <c r="F480" s="424"/>
      <c r="G480" s="425"/>
      <c r="H480" s="426"/>
      <c r="I480" s="427"/>
      <c r="J480" s="428" t="s">
        <v>1403</v>
      </c>
      <c r="K480" s="429"/>
      <c r="L480" s="429"/>
      <c r="M480" s="430"/>
      <c r="N480" s="435" t="s">
        <v>1403</v>
      </c>
      <c r="O480" s="432" t="s">
        <v>1403</v>
      </c>
      <c r="P480" s="731"/>
      <c r="Q480" s="732"/>
      <c r="R480" s="746"/>
      <c r="S480" s="747"/>
      <c r="T480" s="433"/>
      <c r="U480" s="363"/>
      <c r="V480" s="434"/>
    </row>
    <row r="481" spans="1:22" s="32" customFormat="1" ht="19.95" customHeight="1">
      <c r="A481" s="31" t="s">
        <v>1732</v>
      </c>
      <c r="B481" s="423" t="s">
        <v>1403</v>
      </c>
      <c r="C481" s="612"/>
      <c r="D481" s="612"/>
      <c r="E481" s="424"/>
      <c r="F481" s="424"/>
      <c r="G481" s="425"/>
      <c r="H481" s="426"/>
      <c r="I481" s="427"/>
      <c r="J481" s="428" t="s">
        <v>1403</v>
      </c>
      <c r="K481" s="429"/>
      <c r="L481" s="429"/>
      <c r="M481" s="436"/>
      <c r="N481" s="435" t="s">
        <v>1403</v>
      </c>
      <c r="O481" s="432" t="s">
        <v>1403</v>
      </c>
      <c r="P481" s="731"/>
      <c r="Q481" s="732"/>
      <c r="R481" s="746"/>
      <c r="S481" s="747"/>
      <c r="T481" s="433"/>
      <c r="U481" s="363"/>
      <c r="V481" s="434"/>
    </row>
    <row r="482" spans="1:22" s="32" customFormat="1" ht="19.95" customHeight="1">
      <c r="A482" s="31" t="s">
        <v>1733</v>
      </c>
      <c r="B482" s="423" t="s">
        <v>1403</v>
      </c>
      <c r="C482" s="612"/>
      <c r="D482" s="612"/>
      <c r="E482" s="424"/>
      <c r="F482" s="424"/>
      <c r="G482" s="425"/>
      <c r="H482" s="426"/>
      <c r="I482" s="427"/>
      <c r="J482" s="428" t="s">
        <v>1403</v>
      </c>
      <c r="K482" s="429"/>
      <c r="L482" s="429"/>
      <c r="M482" s="436"/>
      <c r="N482" s="435" t="s">
        <v>1403</v>
      </c>
      <c r="O482" s="432" t="s">
        <v>1403</v>
      </c>
      <c r="P482" s="731"/>
      <c r="Q482" s="732"/>
      <c r="R482" s="746"/>
      <c r="S482" s="747"/>
      <c r="T482" s="433"/>
      <c r="U482" s="363"/>
      <c r="V482" s="434"/>
    </row>
    <row r="483" spans="1:22" s="32" customFormat="1" ht="19.95" customHeight="1" thickBot="1">
      <c r="A483" s="31" t="s">
        <v>1734</v>
      </c>
      <c r="B483" s="437" t="s">
        <v>1403</v>
      </c>
      <c r="C483" s="613"/>
      <c r="D483" s="613"/>
      <c r="E483" s="438"/>
      <c r="F483" s="438"/>
      <c r="G483" s="439"/>
      <c r="H483" s="440"/>
      <c r="I483" s="441"/>
      <c r="J483" s="442" t="s">
        <v>1403</v>
      </c>
      <c r="K483" s="443"/>
      <c r="L483" s="443"/>
      <c r="M483" s="444"/>
      <c r="N483" s="435" t="s">
        <v>1403</v>
      </c>
      <c r="O483" s="432" t="s">
        <v>1403</v>
      </c>
      <c r="P483" s="731"/>
      <c r="Q483" s="732"/>
      <c r="R483" s="746"/>
      <c r="S483" s="747"/>
      <c r="T483" s="433"/>
      <c r="U483" s="363"/>
      <c r="V483" s="434"/>
    </row>
    <row r="484" spans="1:22" s="23" customFormat="1" ht="10.199999999999999" customHeight="1">
      <c r="A484" s="31"/>
      <c r="B484" s="459"/>
      <c r="C484" s="614"/>
      <c r="D484" s="614"/>
      <c r="E484" s="445"/>
      <c r="F484" s="445"/>
      <c r="G484" s="445"/>
      <c r="H484" s="445"/>
      <c r="I484" s="445"/>
      <c r="J484" s="445"/>
      <c r="K484" s="445"/>
      <c r="L484" s="445"/>
      <c r="M484" s="445"/>
      <c r="N484" s="445"/>
      <c r="O484" s="460"/>
      <c r="P484" s="445"/>
      <c r="Q484" s="445"/>
      <c r="R484" s="460"/>
      <c r="S484" s="445"/>
      <c r="T484" s="445"/>
      <c r="U484" s="461"/>
      <c r="V484" s="464"/>
    </row>
    <row r="485" spans="1:22" s="23" customFormat="1" ht="19.95" customHeight="1" thickBot="1">
      <c r="A485" s="31" t="s">
        <v>1735</v>
      </c>
      <c r="B485" s="505"/>
      <c r="C485" s="615"/>
      <c r="D485" s="615"/>
      <c r="E485" s="506"/>
      <c r="F485" s="506"/>
      <c r="G485" s="506"/>
      <c r="H485" s="506"/>
      <c r="I485" s="506"/>
      <c r="J485" s="506"/>
      <c r="K485" s="506"/>
      <c r="L485" s="506"/>
      <c r="M485" s="506"/>
      <c r="N485" s="507" t="s">
        <v>346</v>
      </c>
      <c r="O485" s="508">
        <v>9164.6467499999999</v>
      </c>
      <c r="P485" s="506"/>
      <c r="Q485" s="506"/>
      <c r="R485" s="509"/>
      <c r="S485" s="509"/>
      <c r="T485" s="510"/>
      <c r="U485" s="506"/>
      <c r="V485" s="511"/>
    </row>
    <row r="486" spans="1:22" ht="19.95" customHeight="1">
      <c r="B486" s="446"/>
      <c r="C486" s="34"/>
      <c r="D486" s="34"/>
      <c r="E486" s="446"/>
      <c r="F486" s="446"/>
      <c r="G486" s="446"/>
      <c r="H486" s="446"/>
      <c r="I486" s="446"/>
      <c r="J486" s="446"/>
      <c r="K486" s="446"/>
      <c r="L486" s="446"/>
      <c r="M486" s="446"/>
      <c r="N486" s="446"/>
      <c r="O486" s="446"/>
      <c r="P486" s="446"/>
      <c r="Q486" s="446"/>
      <c r="R486" s="446"/>
      <c r="S486" s="446"/>
      <c r="T486" s="446"/>
      <c r="U486" s="446"/>
      <c r="V486" s="446"/>
    </row>
    <row r="487" spans="1:22" s="23" customFormat="1" ht="19.95" customHeight="1" thickBot="1">
      <c r="A487" s="22"/>
      <c r="B487" s="733" t="s">
        <v>347</v>
      </c>
      <c r="C487" s="733"/>
      <c r="D487" s="733"/>
      <c r="E487" s="733"/>
      <c r="F487" s="733"/>
      <c r="G487" s="733"/>
      <c r="H487" s="733"/>
      <c r="I487" s="733"/>
      <c r="J487" s="733"/>
      <c r="K487" s="733"/>
      <c r="L487" s="733"/>
      <c r="M487" s="733"/>
      <c r="N487" s="733"/>
      <c r="O487" s="733"/>
      <c r="P487" s="733"/>
      <c r="Q487" s="733"/>
      <c r="R487" s="733"/>
      <c r="S487" s="733"/>
      <c r="T487" s="733"/>
      <c r="U487" s="733"/>
      <c r="V487" s="733"/>
    </row>
    <row r="488" spans="1:22" s="26" customFormat="1" ht="19.95" customHeight="1">
      <c r="A488" s="83" t="s">
        <v>1736</v>
      </c>
      <c r="B488" s="743" t="s">
        <v>348</v>
      </c>
      <c r="C488" s="734" t="s">
        <v>349</v>
      </c>
      <c r="D488" s="735"/>
      <c r="E488" s="735"/>
      <c r="F488" s="735"/>
      <c r="G488" s="735"/>
      <c r="H488" s="735"/>
      <c r="I488" s="735"/>
      <c r="J488" s="735"/>
      <c r="K488" s="735"/>
      <c r="L488" s="735"/>
      <c r="M488" s="736"/>
      <c r="N488" s="518"/>
      <c r="O488" s="519"/>
      <c r="P488" s="734" t="s">
        <v>350</v>
      </c>
      <c r="Q488" s="735"/>
      <c r="R488" s="735"/>
      <c r="S488" s="736"/>
      <c r="T488" s="769" t="s">
        <v>351</v>
      </c>
      <c r="U488" s="736"/>
      <c r="V488" s="788" t="s">
        <v>1197</v>
      </c>
    </row>
    <row r="489" spans="1:22" s="26" customFormat="1" ht="25.2" customHeight="1">
      <c r="A489" s="83" t="s">
        <v>1737</v>
      </c>
      <c r="B489" s="744"/>
      <c r="C489" s="740" t="s">
        <v>352</v>
      </c>
      <c r="D489" s="741"/>
      <c r="E489" s="742"/>
      <c r="F489" s="514">
        <v>2</v>
      </c>
      <c r="G489" s="774" t="s">
        <v>353</v>
      </c>
      <c r="H489" s="748" t="s">
        <v>354</v>
      </c>
      <c r="I489" s="748"/>
      <c r="J489" s="740" t="s">
        <v>355</v>
      </c>
      <c r="K489" s="795"/>
      <c r="L489" s="515"/>
      <c r="M489" s="515"/>
      <c r="N489" s="520"/>
      <c r="O489" s="521"/>
      <c r="P489" s="737"/>
      <c r="Q489" s="738"/>
      <c r="R489" s="738"/>
      <c r="S489" s="739"/>
      <c r="T489" s="770"/>
      <c r="U489" s="771"/>
      <c r="V489" s="789"/>
    </row>
    <row r="490" spans="1:22" s="26" customFormat="1" ht="30" customHeight="1" thickBot="1">
      <c r="A490" s="83" t="s">
        <v>1738</v>
      </c>
      <c r="B490" s="744"/>
      <c r="C490" s="741" t="s">
        <v>356</v>
      </c>
      <c r="D490" s="742"/>
      <c r="E490" s="516" t="s">
        <v>357</v>
      </c>
      <c r="F490" s="512" t="s">
        <v>358</v>
      </c>
      <c r="G490" s="774"/>
      <c r="H490" s="748"/>
      <c r="I490" s="748"/>
      <c r="J490" s="500" t="s">
        <v>359</v>
      </c>
      <c r="K490" s="513" t="s">
        <v>360</v>
      </c>
      <c r="L490" s="517" t="s">
        <v>361</v>
      </c>
      <c r="M490" s="517"/>
      <c r="N490" s="522" t="s">
        <v>362</v>
      </c>
      <c r="O490" s="523"/>
      <c r="P490" s="529" t="s">
        <v>363</v>
      </c>
      <c r="Q490" s="447">
        <v>4</v>
      </c>
      <c r="R490" s="530" t="s">
        <v>364</v>
      </c>
      <c r="S490" s="447">
        <v>4</v>
      </c>
      <c r="T490" s="791"/>
      <c r="U490" s="792"/>
      <c r="V490" s="790"/>
    </row>
    <row r="491" spans="1:22" s="26" customFormat="1" ht="19.95" customHeight="1">
      <c r="A491" s="83" t="s">
        <v>1739</v>
      </c>
      <c r="B491" s="744"/>
      <c r="C491" s="623">
        <v>1</v>
      </c>
      <c r="D491" s="616" t="s">
        <v>159</v>
      </c>
      <c r="E491" s="448">
        <v>0.5</v>
      </c>
      <c r="F491" s="449">
        <v>4025.5375000000004</v>
      </c>
      <c r="G491" s="449">
        <v>3541.03</v>
      </c>
      <c r="H491" s="778" t="s">
        <v>1197</v>
      </c>
      <c r="I491" s="779"/>
      <c r="J491" s="450" t="s">
        <v>1197</v>
      </c>
      <c r="K491" s="81" t="s">
        <v>1403</v>
      </c>
      <c r="L491" s="393" t="s">
        <v>365</v>
      </c>
      <c r="M491" s="394" t="s">
        <v>1421</v>
      </c>
      <c r="N491" s="345" t="s">
        <v>341</v>
      </c>
      <c r="O491" s="807" t="s">
        <v>130</v>
      </c>
      <c r="P491" s="808"/>
      <c r="Q491" s="798">
        <v>16</v>
      </c>
      <c r="R491" s="801" t="s">
        <v>365</v>
      </c>
      <c r="S491" s="802"/>
      <c r="T491" s="769" t="s">
        <v>366</v>
      </c>
      <c r="U491" s="735"/>
      <c r="V491" s="736"/>
    </row>
    <row r="492" spans="1:22" s="26" customFormat="1" ht="19.95" customHeight="1" thickBot="1">
      <c r="A492" s="83" t="s">
        <v>1740</v>
      </c>
      <c r="B492" s="744"/>
      <c r="C492" s="623">
        <v>2</v>
      </c>
      <c r="D492" s="616" t="s">
        <v>160</v>
      </c>
      <c r="E492" s="448">
        <v>0.5</v>
      </c>
      <c r="F492" s="449">
        <v>32633.049500000001</v>
      </c>
      <c r="G492" s="449">
        <v>3541.03</v>
      </c>
      <c r="H492" s="778" t="s">
        <v>1197</v>
      </c>
      <c r="I492" s="779"/>
      <c r="J492" s="450" t="s">
        <v>1197</v>
      </c>
      <c r="K492" s="81" t="s">
        <v>1403</v>
      </c>
      <c r="L492" s="393"/>
      <c r="M492" s="394" t="s">
        <v>1403</v>
      </c>
      <c r="N492" s="345" t="s">
        <v>341</v>
      </c>
      <c r="O492" s="807"/>
      <c r="P492" s="808"/>
      <c r="Q492" s="799"/>
      <c r="R492" s="803"/>
      <c r="S492" s="804"/>
      <c r="T492" s="791"/>
      <c r="U492" s="796"/>
      <c r="V492" s="792"/>
    </row>
    <row r="493" spans="1:22" s="26" customFormat="1" ht="19.95" customHeight="1">
      <c r="A493" s="83" t="s">
        <v>1741</v>
      </c>
      <c r="B493" s="744"/>
      <c r="C493" s="623">
        <v>3</v>
      </c>
      <c r="D493" s="616" t="s">
        <v>1403</v>
      </c>
      <c r="E493" s="448" t="s">
        <v>1403</v>
      </c>
      <c r="F493" s="449" t="s">
        <v>1403</v>
      </c>
      <c r="G493" s="449" t="s">
        <v>1403</v>
      </c>
      <c r="H493" s="778" t="s">
        <v>1403</v>
      </c>
      <c r="I493" s="779"/>
      <c r="J493" s="450" t="s">
        <v>1403</v>
      </c>
      <c r="K493" s="81" t="s">
        <v>1403</v>
      </c>
      <c r="L493" s="393"/>
      <c r="M493" s="394" t="s">
        <v>1403</v>
      </c>
      <c r="N493" s="345"/>
      <c r="O493" s="809"/>
      <c r="P493" s="810"/>
      <c r="Q493" s="800"/>
      <c r="R493" s="805"/>
      <c r="S493" s="806"/>
      <c r="T493" s="451"/>
      <c r="U493" s="451"/>
      <c r="V493" s="452"/>
    </row>
    <row r="494" spans="1:22" s="26" customFormat="1" ht="19.95" customHeight="1">
      <c r="A494" s="83" t="s">
        <v>1742</v>
      </c>
      <c r="B494" s="744"/>
      <c r="C494" s="623">
        <v>4</v>
      </c>
      <c r="D494" s="616" t="s">
        <v>1403</v>
      </c>
      <c r="E494" s="448" t="s">
        <v>1403</v>
      </c>
      <c r="F494" s="449" t="s">
        <v>1403</v>
      </c>
      <c r="G494" s="449" t="s">
        <v>1403</v>
      </c>
      <c r="H494" s="778" t="s">
        <v>1403</v>
      </c>
      <c r="I494" s="779"/>
      <c r="J494" s="450" t="s">
        <v>1403</v>
      </c>
      <c r="K494" s="81" t="s">
        <v>1403</v>
      </c>
      <c r="L494" s="393"/>
      <c r="M494" s="394" t="s">
        <v>1403</v>
      </c>
      <c r="N494" s="345"/>
      <c r="O494" s="775" t="s">
        <v>368</v>
      </c>
      <c r="P494" s="740" t="s">
        <v>369</v>
      </c>
      <c r="Q494" s="741"/>
      <c r="R494" s="741"/>
      <c r="S494" s="742"/>
      <c r="T494" s="453"/>
      <c r="U494" s="453"/>
      <c r="V494" s="454"/>
    </row>
    <row r="495" spans="1:22" s="26" customFormat="1" ht="19.95" customHeight="1">
      <c r="A495" s="83" t="s">
        <v>1743</v>
      </c>
      <c r="B495" s="744"/>
      <c r="C495" s="623">
        <v>5</v>
      </c>
      <c r="D495" s="616" t="s">
        <v>1403</v>
      </c>
      <c r="E495" s="448" t="s">
        <v>1403</v>
      </c>
      <c r="F495" s="449" t="s">
        <v>1403</v>
      </c>
      <c r="G495" s="449" t="s">
        <v>1403</v>
      </c>
      <c r="H495" s="778" t="s">
        <v>1403</v>
      </c>
      <c r="I495" s="779"/>
      <c r="J495" s="450" t="s">
        <v>1403</v>
      </c>
      <c r="K495" s="81" t="s">
        <v>1403</v>
      </c>
      <c r="L495" s="393"/>
      <c r="M495" s="394" t="s">
        <v>1403</v>
      </c>
      <c r="N495" s="345"/>
      <c r="O495" s="776"/>
      <c r="P495" s="500" t="s">
        <v>370</v>
      </c>
      <c r="Q495" s="500" t="s">
        <v>371</v>
      </c>
      <c r="R495" s="748" t="s">
        <v>372</v>
      </c>
      <c r="S495" s="748"/>
      <c r="T495" s="453"/>
      <c r="U495" s="453"/>
      <c r="V495" s="454"/>
    </row>
    <row r="496" spans="1:22" s="26" customFormat="1" ht="19.95" customHeight="1" thickBot="1">
      <c r="A496" s="83" t="s">
        <v>1744</v>
      </c>
      <c r="B496" s="744"/>
      <c r="C496" s="624">
        <v>6</v>
      </c>
      <c r="D496" s="617" t="s">
        <v>1403</v>
      </c>
      <c r="E496" s="455" t="s">
        <v>1403</v>
      </c>
      <c r="F496" s="449" t="s">
        <v>1403</v>
      </c>
      <c r="G496" s="449" t="s">
        <v>1403</v>
      </c>
      <c r="H496" s="778" t="s">
        <v>1403</v>
      </c>
      <c r="I496" s="779"/>
      <c r="J496" s="450" t="s">
        <v>1403</v>
      </c>
      <c r="K496" s="81" t="s">
        <v>1403</v>
      </c>
      <c r="L496" s="393"/>
      <c r="M496" s="394" t="s">
        <v>1403</v>
      </c>
      <c r="N496" s="391"/>
      <c r="O496" s="293" t="s">
        <v>1197</v>
      </c>
      <c r="P496" s="223">
        <v>1</v>
      </c>
      <c r="Q496" s="456">
        <v>7082.0518531999996</v>
      </c>
      <c r="R496" s="777">
        <v>36658.587000000007</v>
      </c>
      <c r="S496" s="777"/>
      <c r="T496" s="453"/>
      <c r="U496" s="453"/>
      <c r="V496" s="454"/>
    </row>
    <row r="497" spans="1:22" s="26" customFormat="1" ht="25.2" customHeight="1" thickBot="1">
      <c r="A497" s="83" t="s">
        <v>1745</v>
      </c>
      <c r="B497" s="745"/>
      <c r="C497" s="749" t="s">
        <v>373</v>
      </c>
      <c r="D497" s="750"/>
      <c r="E497" s="467"/>
      <c r="F497" s="751" t="s">
        <v>1403</v>
      </c>
      <c r="G497" s="752"/>
      <c r="H497" s="793" t="s">
        <v>1197</v>
      </c>
      <c r="I497" s="794"/>
      <c r="J497" s="369" t="s">
        <v>1197</v>
      </c>
      <c r="K497" s="293" t="s">
        <v>1197</v>
      </c>
      <c r="L497" s="293" t="s">
        <v>1197</v>
      </c>
      <c r="M497" s="528"/>
      <c r="N497" s="524"/>
      <c r="O497" s="797" t="s">
        <v>1403</v>
      </c>
      <c r="P497" s="797"/>
      <c r="Q497" s="797"/>
      <c r="R497" s="797"/>
      <c r="S497" s="797"/>
      <c r="T497" s="525"/>
      <c r="U497" s="526"/>
      <c r="V497" s="527"/>
    </row>
    <row r="498" spans="1:22" ht="19.95" customHeight="1"/>
    <row r="499" spans="1:22" ht="19.95" customHeight="1"/>
    <row r="500" spans="1:22" s="30" customFormat="1" ht="19.95" customHeight="1" thickBot="1">
      <c r="A500" s="27">
        <v>17</v>
      </c>
      <c r="B500" s="753" t="s">
        <v>312</v>
      </c>
      <c r="C500" s="753"/>
      <c r="D500" s="753"/>
      <c r="E500" s="28">
        <v>17</v>
      </c>
      <c r="F500" s="582" t="s">
        <v>61</v>
      </c>
      <c r="G500" s="416"/>
      <c r="H500" s="416"/>
      <c r="I500" s="414"/>
      <c r="J500" s="414"/>
      <c r="K500" s="414"/>
      <c r="L500" s="414"/>
      <c r="M500" s="29"/>
      <c r="N500" s="29"/>
      <c r="O500" s="416"/>
      <c r="P500" s="416"/>
      <c r="Q500" s="416"/>
      <c r="R500" s="416"/>
      <c r="S500" s="416"/>
      <c r="T500" s="416"/>
      <c r="U500" s="416"/>
      <c r="V500" s="416"/>
    </row>
    <row r="501" spans="1:22" s="23" customFormat="1" ht="25.2" customHeight="1">
      <c r="A501" s="22"/>
      <c r="B501" s="755" t="s">
        <v>313</v>
      </c>
      <c r="C501" s="621" t="s">
        <v>314</v>
      </c>
      <c r="D501" s="609" t="s">
        <v>315</v>
      </c>
      <c r="E501" s="498"/>
      <c r="F501" s="498" t="s">
        <v>316</v>
      </c>
      <c r="G501" s="499"/>
      <c r="H501" s="497" t="s">
        <v>317</v>
      </c>
      <c r="I501" s="772" t="s">
        <v>318</v>
      </c>
      <c r="J501" s="754" t="s">
        <v>319</v>
      </c>
      <c r="K501" s="754" t="s">
        <v>320</v>
      </c>
      <c r="L501" s="754" t="s">
        <v>321</v>
      </c>
      <c r="M501" s="754" t="s">
        <v>322</v>
      </c>
      <c r="N501" s="765" t="s">
        <v>323</v>
      </c>
      <c r="O501" s="766"/>
      <c r="P501" s="767" t="s">
        <v>324</v>
      </c>
      <c r="Q501" s="768"/>
      <c r="R501" s="769" t="s">
        <v>325</v>
      </c>
      <c r="S501" s="736"/>
      <c r="T501" s="783" t="s">
        <v>326</v>
      </c>
      <c r="U501" s="784"/>
      <c r="V501" s="785"/>
    </row>
    <row r="502" spans="1:22" s="23" customFormat="1" ht="90" customHeight="1">
      <c r="A502" s="22"/>
      <c r="B502" s="756"/>
      <c r="C502" s="622" t="s">
        <v>327</v>
      </c>
      <c r="D502" s="610" t="s">
        <v>42</v>
      </c>
      <c r="E502" s="501" t="s">
        <v>328</v>
      </c>
      <c r="F502" s="501" t="s">
        <v>329</v>
      </c>
      <c r="G502" s="571" t="s">
        <v>330</v>
      </c>
      <c r="H502" s="570" t="s">
        <v>331</v>
      </c>
      <c r="I502" s="773"/>
      <c r="J502" s="748"/>
      <c r="K502" s="748"/>
      <c r="L502" s="748"/>
      <c r="M502" s="748"/>
      <c r="N502" s="500" t="s">
        <v>332</v>
      </c>
      <c r="O502" s="501" t="s">
        <v>333</v>
      </c>
      <c r="P502" s="781"/>
      <c r="Q502" s="782"/>
      <c r="R502" s="770"/>
      <c r="S502" s="771"/>
      <c r="T502" s="502" t="s">
        <v>334</v>
      </c>
      <c r="U502" s="503" t="s">
        <v>335</v>
      </c>
      <c r="V502" s="504" t="s">
        <v>336</v>
      </c>
    </row>
    <row r="503" spans="1:22" s="23" customFormat="1" ht="25.2" customHeight="1">
      <c r="A503" s="22"/>
      <c r="B503" s="417"/>
      <c r="C503" s="611">
        <v>3</v>
      </c>
      <c r="D503" s="611">
        <v>4</v>
      </c>
      <c r="E503" s="418">
        <v>5</v>
      </c>
      <c r="F503" s="418">
        <v>6</v>
      </c>
      <c r="G503" s="418">
        <v>7</v>
      </c>
      <c r="H503" s="418">
        <v>8</v>
      </c>
      <c r="I503" s="418">
        <v>9</v>
      </c>
      <c r="J503" s="469"/>
      <c r="K503" s="469"/>
      <c r="L503" s="435"/>
      <c r="M503" s="418"/>
      <c r="N503" s="418">
        <v>14</v>
      </c>
      <c r="O503" s="418">
        <v>15</v>
      </c>
      <c r="P503" s="419">
        <v>16</v>
      </c>
      <c r="Q503" s="463">
        <v>17</v>
      </c>
      <c r="R503" s="419">
        <v>18</v>
      </c>
      <c r="S503" s="463">
        <v>19</v>
      </c>
      <c r="T503" s="420">
        <v>20</v>
      </c>
      <c r="U503" s="421">
        <v>21</v>
      </c>
      <c r="V503" s="422">
        <v>22</v>
      </c>
    </row>
    <row r="504" spans="1:22" s="32" customFormat="1" ht="49.95" customHeight="1">
      <c r="A504" s="31" t="s">
        <v>1746</v>
      </c>
      <c r="B504" s="423">
        <v>1</v>
      </c>
      <c r="C504" s="612" t="s">
        <v>337</v>
      </c>
      <c r="D504" s="612" t="s">
        <v>502</v>
      </c>
      <c r="E504" s="424" t="s">
        <v>503</v>
      </c>
      <c r="F504" s="424" t="s">
        <v>340</v>
      </c>
      <c r="G504" s="588">
        <v>0.7</v>
      </c>
      <c r="H504" s="426" t="s">
        <v>341</v>
      </c>
      <c r="I504" s="427">
        <v>1</v>
      </c>
      <c r="J504" s="428" t="s">
        <v>161</v>
      </c>
      <c r="K504" s="429">
        <v>39860</v>
      </c>
      <c r="L504" s="429">
        <v>41337</v>
      </c>
      <c r="M504" s="586">
        <v>22320.54</v>
      </c>
      <c r="N504" s="431">
        <v>15624.377999999999</v>
      </c>
      <c r="O504" s="432">
        <v>15624.378000000001</v>
      </c>
      <c r="P504" s="731"/>
      <c r="Q504" s="732"/>
      <c r="R504" s="746"/>
      <c r="S504" s="747"/>
      <c r="T504" s="433" t="s">
        <v>341</v>
      </c>
      <c r="U504" s="363">
        <v>70</v>
      </c>
      <c r="V504" s="434" t="s">
        <v>341</v>
      </c>
    </row>
    <row r="505" spans="1:22" s="32" customFormat="1" ht="25.2" customHeight="1">
      <c r="A505" s="31" t="s">
        <v>1747</v>
      </c>
      <c r="B505" s="759">
        <v>2</v>
      </c>
      <c r="C505" s="761" t="s">
        <v>380</v>
      </c>
      <c r="D505" s="761" t="s">
        <v>504</v>
      </c>
      <c r="E505" s="763" t="s">
        <v>505</v>
      </c>
      <c r="F505" s="424" t="s">
        <v>340</v>
      </c>
      <c r="G505" s="588">
        <v>0.15</v>
      </c>
      <c r="H505" s="727" t="s">
        <v>341</v>
      </c>
      <c r="I505" s="427">
        <v>1</v>
      </c>
      <c r="J505" s="428" t="s">
        <v>161</v>
      </c>
      <c r="K505" s="729">
        <v>38343</v>
      </c>
      <c r="L505" s="729">
        <v>40512</v>
      </c>
      <c r="M505" s="586">
        <v>11108.36</v>
      </c>
      <c r="N505" s="431">
        <v>1666.2540000000001</v>
      </c>
      <c r="O505" s="432">
        <v>1666.2539999999999</v>
      </c>
      <c r="P505" s="731"/>
      <c r="Q505" s="732"/>
      <c r="R505" s="723"/>
      <c r="S505" s="724"/>
      <c r="T505" s="433" t="s">
        <v>341</v>
      </c>
      <c r="U505" s="363">
        <v>48</v>
      </c>
      <c r="V505" s="434" t="s">
        <v>341</v>
      </c>
    </row>
    <row r="506" spans="1:22" s="32" customFormat="1" ht="25.2" customHeight="1">
      <c r="A506" s="31" t="s">
        <v>1748</v>
      </c>
      <c r="B506" s="760"/>
      <c r="C506" s="762"/>
      <c r="D506" s="762"/>
      <c r="E506" s="764"/>
      <c r="F506" s="424" t="s">
        <v>340</v>
      </c>
      <c r="G506" s="588">
        <v>0.75</v>
      </c>
      <c r="H506" s="728"/>
      <c r="I506" s="427">
        <v>2</v>
      </c>
      <c r="J506" s="428" t="s">
        <v>162</v>
      </c>
      <c r="K506" s="730"/>
      <c r="L506" s="730"/>
      <c r="M506" s="586">
        <v>11108.36</v>
      </c>
      <c r="N506" s="431">
        <v>8331.27</v>
      </c>
      <c r="O506" s="432">
        <v>8331.27</v>
      </c>
      <c r="P506" s="731"/>
      <c r="Q506" s="732"/>
      <c r="R506" s="725"/>
      <c r="S506" s="726"/>
      <c r="T506" s="433" t="s">
        <v>341</v>
      </c>
      <c r="U506" s="363">
        <v>16</v>
      </c>
      <c r="V506" s="434" t="s">
        <v>341</v>
      </c>
    </row>
    <row r="507" spans="1:22" s="32" customFormat="1" ht="49.95" customHeight="1">
      <c r="A507" s="31" t="s">
        <v>1749</v>
      </c>
      <c r="B507" s="423">
        <v>3</v>
      </c>
      <c r="C507" s="612" t="s">
        <v>337</v>
      </c>
      <c r="D507" s="612" t="s">
        <v>506</v>
      </c>
      <c r="E507" s="424" t="s">
        <v>507</v>
      </c>
      <c r="F507" s="424" t="s">
        <v>376</v>
      </c>
      <c r="G507" s="588">
        <v>1</v>
      </c>
      <c r="H507" s="426" t="s">
        <v>341</v>
      </c>
      <c r="I507" s="427">
        <v>1</v>
      </c>
      <c r="J507" s="428" t="s">
        <v>161</v>
      </c>
      <c r="K507" s="429">
        <v>38915</v>
      </c>
      <c r="L507" s="429">
        <v>39357</v>
      </c>
      <c r="M507" s="586">
        <v>2242.4</v>
      </c>
      <c r="N507" s="431">
        <v>2242.4</v>
      </c>
      <c r="O507" s="432">
        <v>2242.4</v>
      </c>
      <c r="P507" s="731"/>
      <c r="Q507" s="732"/>
      <c r="R507" s="746"/>
      <c r="S507" s="747"/>
      <c r="T507" s="433" t="s">
        <v>341</v>
      </c>
      <c r="U507" s="363">
        <v>28</v>
      </c>
      <c r="V507" s="434" t="s">
        <v>341</v>
      </c>
    </row>
    <row r="508" spans="1:22" s="32" customFormat="1" ht="49.95" customHeight="1">
      <c r="A508" s="31" t="s">
        <v>1750</v>
      </c>
      <c r="B508" s="423">
        <v>4</v>
      </c>
      <c r="C508" s="612" t="s">
        <v>508</v>
      </c>
      <c r="D508" s="612" t="s">
        <v>509</v>
      </c>
      <c r="E508" s="424" t="s">
        <v>510</v>
      </c>
      <c r="F508" s="424" t="s">
        <v>340</v>
      </c>
      <c r="G508" s="588">
        <v>0.3</v>
      </c>
      <c r="H508" s="426" t="s">
        <v>341</v>
      </c>
      <c r="I508" s="427">
        <v>1</v>
      </c>
      <c r="J508" s="428" t="s">
        <v>161</v>
      </c>
      <c r="K508" s="429">
        <v>40514</v>
      </c>
      <c r="L508" s="429">
        <v>41294</v>
      </c>
      <c r="M508" s="586">
        <v>4180.7</v>
      </c>
      <c r="N508" s="431">
        <v>1254.2099999999998</v>
      </c>
      <c r="O508" s="432">
        <v>1254.21</v>
      </c>
      <c r="P508" s="731"/>
      <c r="Q508" s="732"/>
      <c r="R508" s="746"/>
      <c r="S508" s="747"/>
      <c r="T508" s="433" t="s">
        <v>341</v>
      </c>
      <c r="U508" s="363">
        <v>74</v>
      </c>
      <c r="V508" s="434" t="s">
        <v>341</v>
      </c>
    </row>
    <row r="509" spans="1:22" s="32" customFormat="1" ht="19.95" customHeight="1">
      <c r="A509" s="31" t="s">
        <v>1751</v>
      </c>
      <c r="B509" s="423" t="s">
        <v>1403</v>
      </c>
      <c r="C509" s="612"/>
      <c r="D509" s="612"/>
      <c r="E509" s="424"/>
      <c r="F509" s="424"/>
      <c r="G509" s="425"/>
      <c r="H509" s="426"/>
      <c r="I509" s="427"/>
      <c r="J509" s="428" t="s">
        <v>1403</v>
      </c>
      <c r="K509" s="429"/>
      <c r="L509" s="429"/>
      <c r="M509" s="430"/>
      <c r="N509" s="431" t="s">
        <v>1403</v>
      </c>
      <c r="O509" s="432" t="s">
        <v>1403</v>
      </c>
      <c r="P509" s="731"/>
      <c r="Q509" s="732"/>
      <c r="R509" s="746"/>
      <c r="S509" s="747"/>
      <c r="T509" s="433"/>
      <c r="U509" s="363"/>
      <c r="V509" s="434"/>
    </row>
    <row r="510" spans="1:22" s="32" customFormat="1" ht="19.95" customHeight="1">
      <c r="A510" s="31" t="s">
        <v>1752</v>
      </c>
      <c r="B510" s="423" t="s">
        <v>1403</v>
      </c>
      <c r="C510" s="612"/>
      <c r="D510" s="612"/>
      <c r="E510" s="424"/>
      <c r="F510" s="424"/>
      <c r="G510" s="425"/>
      <c r="H510" s="426"/>
      <c r="I510" s="427"/>
      <c r="J510" s="428" t="s">
        <v>1403</v>
      </c>
      <c r="K510" s="429"/>
      <c r="L510" s="429"/>
      <c r="M510" s="430"/>
      <c r="N510" s="435" t="s">
        <v>1403</v>
      </c>
      <c r="O510" s="432" t="s">
        <v>1403</v>
      </c>
      <c r="P510" s="731"/>
      <c r="Q510" s="732"/>
      <c r="R510" s="746"/>
      <c r="S510" s="747"/>
      <c r="T510" s="433"/>
      <c r="U510" s="363"/>
      <c r="V510" s="434"/>
    </row>
    <row r="511" spans="1:22" s="32" customFormat="1" ht="19.95" customHeight="1">
      <c r="A511" s="31" t="s">
        <v>1753</v>
      </c>
      <c r="B511" s="423" t="s">
        <v>1403</v>
      </c>
      <c r="C511" s="612"/>
      <c r="D511" s="612"/>
      <c r="E511" s="424"/>
      <c r="F511" s="424"/>
      <c r="G511" s="425"/>
      <c r="H511" s="426"/>
      <c r="I511" s="427"/>
      <c r="J511" s="428" t="s">
        <v>1403</v>
      </c>
      <c r="K511" s="429"/>
      <c r="L511" s="429"/>
      <c r="M511" s="436"/>
      <c r="N511" s="435" t="s">
        <v>1403</v>
      </c>
      <c r="O511" s="432" t="s">
        <v>1403</v>
      </c>
      <c r="P511" s="731"/>
      <c r="Q511" s="732"/>
      <c r="R511" s="746"/>
      <c r="S511" s="747"/>
      <c r="T511" s="433"/>
      <c r="U511" s="363"/>
      <c r="V511" s="434"/>
    </row>
    <row r="512" spans="1:22" s="32" customFormat="1" ht="19.95" customHeight="1">
      <c r="A512" s="31" t="s">
        <v>1754</v>
      </c>
      <c r="B512" s="423" t="s">
        <v>1403</v>
      </c>
      <c r="C512" s="612"/>
      <c r="D512" s="612"/>
      <c r="E512" s="424"/>
      <c r="F512" s="424"/>
      <c r="G512" s="425"/>
      <c r="H512" s="426"/>
      <c r="I512" s="427"/>
      <c r="J512" s="428" t="s">
        <v>1403</v>
      </c>
      <c r="K512" s="429"/>
      <c r="L512" s="429"/>
      <c r="M512" s="436"/>
      <c r="N512" s="435" t="s">
        <v>1403</v>
      </c>
      <c r="O512" s="432" t="s">
        <v>1403</v>
      </c>
      <c r="P512" s="731"/>
      <c r="Q512" s="732"/>
      <c r="R512" s="746"/>
      <c r="S512" s="747"/>
      <c r="T512" s="433"/>
      <c r="U512" s="363"/>
      <c r="V512" s="434"/>
    </row>
    <row r="513" spans="1:22" s="32" customFormat="1" ht="19.95" customHeight="1" thickBot="1">
      <c r="A513" s="31" t="s">
        <v>1755</v>
      </c>
      <c r="B513" s="437" t="s">
        <v>1403</v>
      </c>
      <c r="C513" s="613"/>
      <c r="D513" s="613"/>
      <c r="E513" s="438"/>
      <c r="F513" s="438"/>
      <c r="G513" s="439"/>
      <c r="H513" s="440"/>
      <c r="I513" s="441"/>
      <c r="J513" s="442" t="s">
        <v>1403</v>
      </c>
      <c r="K513" s="443"/>
      <c r="L513" s="443"/>
      <c r="M513" s="444"/>
      <c r="N513" s="435" t="s">
        <v>1403</v>
      </c>
      <c r="O513" s="432" t="s">
        <v>1403</v>
      </c>
      <c r="P513" s="731"/>
      <c r="Q513" s="732"/>
      <c r="R513" s="746"/>
      <c r="S513" s="747"/>
      <c r="T513" s="433"/>
      <c r="U513" s="363"/>
      <c r="V513" s="434"/>
    </row>
    <row r="514" spans="1:22" s="23" customFormat="1" ht="10.199999999999999" customHeight="1">
      <c r="A514" s="31"/>
      <c r="B514" s="459"/>
      <c r="C514" s="614"/>
      <c r="D514" s="614"/>
      <c r="E514" s="445"/>
      <c r="F514" s="445"/>
      <c r="G514" s="445"/>
      <c r="H514" s="445"/>
      <c r="I514" s="445"/>
      <c r="J514" s="445"/>
      <c r="K514" s="445"/>
      <c r="L514" s="445"/>
      <c r="M514" s="445"/>
      <c r="N514" s="445"/>
      <c r="O514" s="460"/>
      <c r="P514" s="445"/>
      <c r="Q514" s="445"/>
      <c r="R514" s="460"/>
      <c r="S514" s="445"/>
      <c r="T514" s="445"/>
      <c r="U514" s="461"/>
      <c r="V514" s="464"/>
    </row>
    <row r="515" spans="1:22" s="23" customFormat="1" ht="19.95" customHeight="1" thickBot="1">
      <c r="A515" s="31" t="s">
        <v>1756</v>
      </c>
      <c r="B515" s="505"/>
      <c r="C515" s="615"/>
      <c r="D515" s="615"/>
      <c r="E515" s="506"/>
      <c r="F515" s="506"/>
      <c r="G515" s="506"/>
      <c r="H515" s="506"/>
      <c r="I515" s="506"/>
      <c r="J515" s="506"/>
      <c r="K515" s="506"/>
      <c r="L515" s="506"/>
      <c r="M515" s="506"/>
      <c r="N515" s="507" t="s">
        <v>346</v>
      </c>
      <c r="O515" s="508">
        <v>7279.6280000000006</v>
      </c>
      <c r="P515" s="506"/>
      <c r="Q515" s="506"/>
      <c r="R515" s="509"/>
      <c r="S515" s="509"/>
      <c r="T515" s="510"/>
      <c r="U515" s="506"/>
      <c r="V515" s="511"/>
    </row>
    <row r="516" spans="1:22" ht="19.95" customHeight="1">
      <c r="B516" s="446"/>
      <c r="C516" s="34"/>
      <c r="D516" s="34"/>
      <c r="E516" s="446"/>
      <c r="F516" s="446"/>
      <c r="G516" s="446"/>
      <c r="H516" s="446"/>
      <c r="I516" s="446"/>
      <c r="J516" s="446"/>
      <c r="K516" s="446"/>
      <c r="L516" s="446"/>
      <c r="M516" s="446"/>
      <c r="N516" s="446"/>
      <c r="O516" s="446"/>
      <c r="P516" s="446"/>
      <c r="Q516" s="446"/>
      <c r="R516" s="446"/>
      <c r="S516" s="446"/>
      <c r="T516" s="446"/>
      <c r="U516" s="446"/>
      <c r="V516" s="446"/>
    </row>
    <row r="517" spans="1:22" s="23" customFormat="1" ht="19.95" customHeight="1" thickBot="1">
      <c r="A517" s="22"/>
      <c r="B517" s="733" t="s">
        <v>347</v>
      </c>
      <c r="C517" s="733"/>
      <c r="D517" s="733"/>
      <c r="E517" s="733"/>
      <c r="F517" s="733"/>
      <c r="G517" s="733"/>
      <c r="H517" s="733"/>
      <c r="I517" s="733"/>
      <c r="J517" s="733"/>
      <c r="K517" s="733"/>
      <c r="L517" s="733"/>
      <c r="M517" s="733"/>
      <c r="N517" s="733"/>
      <c r="O517" s="733"/>
      <c r="P517" s="733"/>
      <c r="Q517" s="733"/>
      <c r="R517" s="733"/>
      <c r="S517" s="733"/>
      <c r="T517" s="733"/>
      <c r="U517" s="733"/>
      <c r="V517" s="733"/>
    </row>
    <row r="518" spans="1:22" s="26" customFormat="1" ht="19.95" customHeight="1">
      <c r="A518" s="83" t="s">
        <v>1757</v>
      </c>
      <c r="B518" s="743" t="s">
        <v>348</v>
      </c>
      <c r="C518" s="734" t="s">
        <v>349</v>
      </c>
      <c r="D518" s="735"/>
      <c r="E518" s="735"/>
      <c r="F518" s="735"/>
      <c r="G518" s="735"/>
      <c r="H518" s="735"/>
      <c r="I518" s="735"/>
      <c r="J518" s="735"/>
      <c r="K518" s="735"/>
      <c r="L518" s="735"/>
      <c r="M518" s="736"/>
      <c r="N518" s="518"/>
      <c r="O518" s="519"/>
      <c r="P518" s="734" t="s">
        <v>350</v>
      </c>
      <c r="Q518" s="735"/>
      <c r="R518" s="735"/>
      <c r="S518" s="736"/>
      <c r="T518" s="769" t="s">
        <v>351</v>
      </c>
      <c r="U518" s="736"/>
      <c r="V518" s="788" t="s">
        <v>1197</v>
      </c>
    </row>
    <row r="519" spans="1:22" s="26" customFormat="1" ht="25.2" customHeight="1">
      <c r="A519" s="83" t="s">
        <v>1758</v>
      </c>
      <c r="B519" s="744"/>
      <c r="C519" s="740" t="s">
        <v>352</v>
      </c>
      <c r="D519" s="741"/>
      <c r="E519" s="742"/>
      <c r="F519" s="514">
        <v>2</v>
      </c>
      <c r="G519" s="774" t="s">
        <v>353</v>
      </c>
      <c r="H519" s="748" t="s">
        <v>354</v>
      </c>
      <c r="I519" s="748"/>
      <c r="J519" s="740" t="s">
        <v>355</v>
      </c>
      <c r="K519" s="795"/>
      <c r="L519" s="515"/>
      <c r="M519" s="515"/>
      <c r="N519" s="520"/>
      <c r="O519" s="521"/>
      <c r="P519" s="737"/>
      <c r="Q519" s="738"/>
      <c r="R519" s="738"/>
      <c r="S519" s="739"/>
      <c r="T519" s="770"/>
      <c r="U519" s="771"/>
      <c r="V519" s="789"/>
    </row>
    <row r="520" spans="1:22" s="26" customFormat="1" ht="30" customHeight="1" thickBot="1">
      <c r="A520" s="83" t="s">
        <v>1759</v>
      </c>
      <c r="B520" s="744"/>
      <c r="C520" s="741" t="s">
        <v>356</v>
      </c>
      <c r="D520" s="742"/>
      <c r="E520" s="516" t="s">
        <v>357</v>
      </c>
      <c r="F520" s="512" t="s">
        <v>358</v>
      </c>
      <c r="G520" s="774"/>
      <c r="H520" s="748"/>
      <c r="I520" s="748"/>
      <c r="J520" s="500" t="s">
        <v>359</v>
      </c>
      <c r="K520" s="513" t="s">
        <v>360</v>
      </c>
      <c r="L520" s="517" t="s">
        <v>361</v>
      </c>
      <c r="M520" s="517"/>
      <c r="N520" s="522" t="s">
        <v>362</v>
      </c>
      <c r="O520" s="523"/>
      <c r="P520" s="529" t="s">
        <v>363</v>
      </c>
      <c r="Q520" s="447">
        <v>4</v>
      </c>
      <c r="R520" s="530" t="s">
        <v>364</v>
      </c>
      <c r="S520" s="447">
        <v>4</v>
      </c>
      <c r="T520" s="791"/>
      <c r="U520" s="792"/>
      <c r="V520" s="790"/>
    </row>
    <row r="521" spans="1:22" s="26" customFormat="1" ht="19.95" customHeight="1">
      <c r="A521" s="83" t="s">
        <v>1760</v>
      </c>
      <c r="B521" s="744"/>
      <c r="C521" s="623">
        <v>1</v>
      </c>
      <c r="D521" s="616" t="s">
        <v>161</v>
      </c>
      <c r="E521" s="448">
        <v>0.7</v>
      </c>
      <c r="F521" s="449">
        <v>20787.242000000002</v>
      </c>
      <c r="G521" s="449">
        <v>3541.03</v>
      </c>
      <c r="H521" s="778" t="s">
        <v>1197</v>
      </c>
      <c r="I521" s="779"/>
      <c r="J521" s="450" t="s">
        <v>1197</v>
      </c>
      <c r="K521" s="81" t="s">
        <v>1403</v>
      </c>
      <c r="L521" s="393" t="s">
        <v>365</v>
      </c>
      <c r="M521" s="394" t="s">
        <v>1421</v>
      </c>
      <c r="N521" s="345" t="s">
        <v>341</v>
      </c>
      <c r="O521" s="807" t="s">
        <v>130</v>
      </c>
      <c r="P521" s="808"/>
      <c r="Q521" s="798">
        <v>17</v>
      </c>
      <c r="R521" s="801" t="s">
        <v>365</v>
      </c>
      <c r="S521" s="802"/>
      <c r="T521" s="769" t="s">
        <v>366</v>
      </c>
      <c r="U521" s="735"/>
      <c r="V521" s="736"/>
    </row>
    <row r="522" spans="1:22" s="26" customFormat="1" ht="19.95" customHeight="1" thickBot="1">
      <c r="A522" s="83" t="s">
        <v>1761</v>
      </c>
      <c r="B522" s="744"/>
      <c r="C522" s="623">
        <v>2</v>
      </c>
      <c r="D522" s="616" t="s">
        <v>162</v>
      </c>
      <c r="E522" s="448">
        <v>0.3</v>
      </c>
      <c r="F522" s="449">
        <v>8331.27</v>
      </c>
      <c r="G522" s="449">
        <v>3541.03</v>
      </c>
      <c r="H522" s="778" t="s">
        <v>1197</v>
      </c>
      <c r="I522" s="779"/>
      <c r="J522" s="450" t="s">
        <v>1197</v>
      </c>
      <c r="K522" s="81" t="s">
        <v>1403</v>
      </c>
      <c r="L522" s="393" t="s">
        <v>365</v>
      </c>
      <c r="M522" s="394" t="s">
        <v>1421</v>
      </c>
      <c r="N522" s="345" t="s">
        <v>341</v>
      </c>
      <c r="O522" s="807"/>
      <c r="P522" s="808"/>
      <c r="Q522" s="799"/>
      <c r="R522" s="803"/>
      <c r="S522" s="804"/>
      <c r="T522" s="791"/>
      <c r="U522" s="796"/>
      <c r="V522" s="792"/>
    </row>
    <row r="523" spans="1:22" s="26" customFormat="1" ht="19.95" customHeight="1">
      <c r="A523" s="83" t="s">
        <v>1762</v>
      </c>
      <c r="B523" s="744"/>
      <c r="C523" s="623">
        <v>3</v>
      </c>
      <c r="D523" s="616" t="s">
        <v>1403</v>
      </c>
      <c r="E523" s="448" t="s">
        <v>1403</v>
      </c>
      <c r="F523" s="449" t="s">
        <v>1403</v>
      </c>
      <c r="G523" s="449" t="s">
        <v>1403</v>
      </c>
      <c r="H523" s="778" t="s">
        <v>1403</v>
      </c>
      <c r="I523" s="779"/>
      <c r="J523" s="450" t="s">
        <v>1403</v>
      </c>
      <c r="K523" s="81" t="s">
        <v>1403</v>
      </c>
      <c r="L523" s="393"/>
      <c r="M523" s="394" t="s">
        <v>1403</v>
      </c>
      <c r="N523" s="345"/>
      <c r="O523" s="809"/>
      <c r="P523" s="810"/>
      <c r="Q523" s="800"/>
      <c r="R523" s="805"/>
      <c r="S523" s="806"/>
      <c r="T523" s="451"/>
      <c r="U523" s="451"/>
      <c r="V523" s="452"/>
    </row>
    <row r="524" spans="1:22" s="26" customFormat="1" ht="19.95" customHeight="1">
      <c r="A524" s="83" t="s">
        <v>1763</v>
      </c>
      <c r="B524" s="744"/>
      <c r="C524" s="623">
        <v>4</v>
      </c>
      <c r="D524" s="616" t="s">
        <v>1403</v>
      </c>
      <c r="E524" s="448" t="s">
        <v>1403</v>
      </c>
      <c r="F524" s="449" t="s">
        <v>1403</v>
      </c>
      <c r="G524" s="449" t="s">
        <v>1403</v>
      </c>
      <c r="H524" s="778" t="s">
        <v>1403</v>
      </c>
      <c r="I524" s="779"/>
      <c r="J524" s="450" t="s">
        <v>1403</v>
      </c>
      <c r="K524" s="81" t="s">
        <v>1403</v>
      </c>
      <c r="L524" s="393"/>
      <c r="M524" s="394" t="s">
        <v>1403</v>
      </c>
      <c r="N524" s="345"/>
      <c r="O524" s="775" t="s">
        <v>368</v>
      </c>
      <c r="P524" s="740" t="s">
        <v>369</v>
      </c>
      <c r="Q524" s="741"/>
      <c r="R524" s="741"/>
      <c r="S524" s="742"/>
      <c r="T524" s="453"/>
      <c r="U524" s="453"/>
      <c r="V524" s="454"/>
    </row>
    <row r="525" spans="1:22" s="26" customFormat="1" ht="19.95" customHeight="1">
      <c r="A525" s="83" t="s">
        <v>1764</v>
      </c>
      <c r="B525" s="744"/>
      <c r="C525" s="623">
        <v>5</v>
      </c>
      <c r="D525" s="616" t="s">
        <v>1403</v>
      </c>
      <c r="E525" s="448" t="s">
        <v>1403</v>
      </c>
      <c r="F525" s="449" t="s">
        <v>1403</v>
      </c>
      <c r="G525" s="449" t="s">
        <v>1403</v>
      </c>
      <c r="H525" s="778" t="s">
        <v>1403</v>
      </c>
      <c r="I525" s="779"/>
      <c r="J525" s="450" t="s">
        <v>1403</v>
      </c>
      <c r="K525" s="81" t="s">
        <v>1403</v>
      </c>
      <c r="L525" s="393"/>
      <c r="M525" s="394" t="s">
        <v>1403</v>
      </c>
      <c r="N525" s="345"/>
      <c r="O525" s="776"/>
      <c r="P525" s="500" t="s">
        <v>370</v>
      </c>
      <c r="Q525" s="500" t="s">
        <v>371</v>
      </c>
      <c r="R525" s="748" t="s">
        <v>372</v>
      </c>
      <c r="S525" s="748"/>
      <c r="T525" s="453"/>
      <c r="U525" s="453"/>
      <c r="V525" s="454"/>
    </row>
    <row r="526" spans="1:22" s="26" customFormat="1" ht="19.95" customHeight="1" thickBot="1">
      <c r="A526" s="83" t="s">
        <v>1765</v>
      </c>
      <c r="B526" s="744"/>
      <c r="C526" s="624">
        <v>6</v>
      </c>
      <c r="D526" s="617" t="s">
        <v>1403</v>
      </c>
      <c r="E526" s="455" t="s">
        <v>1403</v>
      </c>
      <c r="F526" s="449" t="s">
        <v>1403</v>
      </c>
      <c r="G526" s="449" t="s">
        <v>1403</v>
      </c>
      <c r="H526" s="778" t="s">
        <v>1403</v>
      </c>
      <c r="I526" s="779"/>
      <c r="J526" s="450" t="s">
        <v>1403</v>
      </c>
      <c r="K526" s="81" t="s">
        <v>1403</v>
      </c>
      <c r="L526" s="393"/>
      <c r="M526" s="394" t="s">
        <v>1403</v>
      </c>
      <c r="N526" s="391"/>
      <c r="O526" s="293" t="s">
        <v>1197</v>
      </c>
      <c r="P526" s="223">
        <v>1</v>
      </c>
      <c r="Q526" s="456">
        <v>7082.0518531999996</v>
      </c>
      <c r="R526" s="777">
        <v>29118.511999999999</v>
      </c>
      <c r="S526" s="777"/>
      <c r="T526" s="453"/>
      <c r="U526" s="453"/>
      <c r="V526" s="454"/>
    </row>
    <row r="527" spans="1:22" s="26" customFormat="1" ht="25.2" customHeight="1" thickBot="1">
      <c r="A527" s="83" t="s">
        <v>1766</v>
      </c>
      <c r="B527" s="745"/>
      <c r="C527" s="749" t="s">
        <v>373</v>
      </c>
      <c r="D527" s="750"/>
      <c r="E527" s="467"/>
      <c r="F527" s="751" t="s">
        <v>1403</v>
      </c>
      <c r="G527" s="752"/>
      <c r="H527" s="793" t="s">
        <v>1197</v>
      </c>
      <c r="I527" s="794"/>
      <c r="J527" s="369" t="s">
        <v>1197</v>
      </c>
      <c r="K527" s="293" t="s">
        <v>1197</v>
      </c>
      <c r="L527" s="293" t="s">
        <v>1197</v>
      </c>
      <c r="M527" s="528"/>
      <c r="N527" s="524"/>
      <c r="O527" s="797" t="s">
        <v>1403</v>
      </c>
      <c r="P527" s="797"/>
      <c r="Q527" s="797"/>
      <c r="R527" s="797"/>
      <c r="S527" s="797"/>
      <c r="T527" s="525"/>
      <c r="U527" s="526"/>
      <c r="V527" s="527"/>
    </row>
    <row r="528" spans="1:22" ht="19.95" customHeight="1"/>
    <row r="529" spans="1:22" ht="19.95" customHeight="1"/>
    <row r="530" spans="1:22" s="30" customFormat="1" ht="19.95" customHeight="1" thickBot="1">
      <c r="A530" s="27">
        <v>18</v>
      </c>
      <c r="B530" s="753" t="s">
        <v>312</v>
      </c>
      <c r="C530" s="753"/>
      <c r="D530" s="753"/>
      <c r="E530" s="28">
        <v>18</v>
      </c>
      <c r="F530" s="582" t="s">
        <v>62</v>
      </c>
      <c r="G530" s="416"/>
      <c r="H530" s="416"/>
      <c r="I530" s="414"/>
      <c r="J530" s="414"/>
      <c r="K530" s="414"/>
      <c r="L530" s="414"/>
      <c r="M530" s="29"/>
      <c r="N530" s="29"/>
      <c r="O530" s="416"/>
      <c r="P530" s="416"/>
      <c r="Q530" s="416"/>
      <c r="R530" s="416"/>
      <c r="S530" s="416"/>
      <c r="T530" s="416"/>
      <c r="U530" s="416"/>
      <c r="V530" s="416"/>
    </row>
    <row r="531" spans="1:22" s="23" customFormat="1" ht="25.2" customHeight="1">
      <c r="A531" s="22"/>
      <c r="B531" s="755" t="s">
        <v>313</v>
      </c>
      <c r="C531" s="621" t="s">
        <v>314</v>
      </c>
      <c r="D531" s="609" t="s">
        <v>315</v>
      </c>
      <c r="E531" s="498"/>
      <c r="F531" s="498" t="s">
        <v>316</v>
      </c>
      <c r="G531" s="499"/>
      <c r="H531" s="497" t="s">
        <v>317</v>
      </c>
      <c r="I531" s="772" t="s">
        <v>318</v>
      </c>
      <c r="J531" s="754" t="s">
        <v>319</v>
      </c>
      <c r="K531" s="754" t="s">
        <v>320</v>
      </c>
      <c r="L531" s="754" t="s">
        <v>321</v>
      </c>
      <c r="M531" s="754" t="s">
        <v>322</v>
      </c>
      <c r="N531" s="765" t="s">
        <v>323</v>
      </c>
      <c r="O531" s="766"/>
      <c r="P531" s="767" t="s">
        <v>324</v>
      </c>
      <c r="Q531" s="768"/>
      <c r="R531" s="769" t="s">
        <v>325</v>
      </c>
      <c r="S531" s="736"/>
      <c r="T531" s="783" t="s">
        <v>326</v>
      </c>
      <c r="U531" s="784"/>
      <c r="V531" s="785"/>
    </row>
    <row r="532" spans="1:22" s="23" customFormat="1" ht="90" customHeight="1">
      <c r="A532" s="22"/>
      <c r="B532" s="756"/>
      <c r="C532" s="622" t="s">
        <v>327</v>
      </c>
      <c r="D532" s="610" t="s">
        <v>42</v>
      </c>
      <c r="E532" s="501" t="s">
        <v>328</v>
      </c>
      <c r="F532" s="501" t="s">
        <v>329</v>
      </c>
      <c r="G532" s="571" t="s">
        <v>330</v>
      </c>
      <c r="H532" s="570" t="s">
        <v>331</v>
      </c>
      <c r="I532" s="773"/>
      <c r="J532" s="748"/>
      <c r="K532" s="748"/>
      <c r="L532" s="748"/>
      <c r="M532" s="748"/>
      <c r="N532" s="500" t="s">
        <v>332</v>
      </c>
      <c r="O532" s="501" t="s">
        <v>333</v>
      </c>
      <c r="P532" s="781"/>
      <c r="Q532" s="782"/>
      <c r="R532" s="770"/>
      <c r="S532" s="771"/>
      <c r="T532" s="502" t="s">
        <v>334</v>
      </c>
      <c r="U532" s="503" t="s">
        <v>335</v>
      </c>
      <c r="V532" s="504" t="s">
        <v>336</v>
      </c>
    </row>
    <row r="533" spans="1:22" s="23" customFormat="1" ht="25.2" customHeight="1">
      <c r="A533" s="22"/>
      <c r="B533" s="417"/>
      <c r="C533" s="611">
        <v>3</v>
      </c>
      <c r="D533" s="611">
        <v>4</v>
      </c>
      <c r="E533" s="418">
        <v>5</v>
      </c>
      <c r="F533" s="418">
        <v>6</v>
      </c>
      <c r="G533" s="418">
        <v>7</v>
      </c>
      <c r="H533" s="418">
        <v>8</v>
      </c>
      <c r="I533" s="418">
        <v>9</v>
      </c>
      <c r="J533" s="469"/>
      <c r="K533" s="469"/>
      <c r="L533" s="435"/>
      <c r="M533" s="418"/>
      <c r="N533" s="418">
        <v>14</v>
      </c>
      <c r="O533" s="418">
        <v>15</v>
      </c>
      <c r="P533" s="419">
        <v>16</v>
      </c>
      <c r="Q533" s="463">
        <v>17</v>
      </c>
      <c r="R533" s="419">
        <v>18</v>
      </c>
      <c r="S533" s="463">
        <v>19</v>
      </c>
      <c r="T533" s="420">
        <v>20</v>
      </c>
      <c r="U533" s="421">
        <v>21</v>
      </c>
      <c r="V533" s="422">
        <v>22</v>
      </c>
    </row>
    <row r="534" spans="1:22" s="32" customFormat="1" ht="49.95" customHeight="1">
      <c r="A534" s="31" t="s">
        <v>1767</v>
      </c>
      <c r="B534" s="423">
        <v>1</v>
      </c>
      <c r="C534" s="612" t="s">
        <v>511</v>
      </c>
      <c r="D534" s="612" t="s">
        <v>512</v>
      </c>
      <c r="E534" s="424" t="s">
        <v>513</v>
      </c>
      <c r="F534" s="424" t="s">
        <v>340</v>
      </c>
      <c r="G534" s="588">
        <v>0.6</v>
      </c>
      <c r="H534" s="426" t="s">
        <v>341</v>
      </c>
      <c r="I534" s="427">
        <v>1</v>
      </c>
      <c r="J534" s="428" t="s">
        <v>163</v>
      </c>
      <c r="K534" s="429">
        <v>41156</v>
      </c>
      <c r="L534" s="429">
        <v>42323</v>
      </c>
      <c r="M534" s="586">
        <v>5229.83</v>
      </c>
      <c r="N534" s="431">
        <v>3137.8979999999997</v>
      </c>
      <c r="O534" s="432">
        <v>3137.8980000000001</v>
      </c>
      <c r="P534" s="731"/>
      <c r="Q534" s="732"/>
      <c r="R534" s="746"/>
      <c r="S534" s="747"/>
      <c r="T534" s="433" t="s">
        <v>341</v>
      </c>
      <c r="U534" s="363">
        <v>39</v>
      </c>
      <c r="V534" s="434" t="s">
        <v>341</v>
      </c>
    </row>
    <row r="535" spans="1:22" s="32" customFormat="1" ht="49.95" customHeight="1">
      <c r="A535" s="31" t="s">
        <v>1768</v>
      </c>
      <c r="B535" s="423">
        <v>2</v>
      </c>
      <c r="C535" s="612" t="s">
        <v>511</v>
      </c>
      <c r="D535" s="612" t="s">
        <v>514</v>
      </c>
      <c r="E535" s="424" t="s">
        <v>515</v>
      </c>
      <c r="F535" s="424" t="s">
        <v>376</v>
      </c>
      <c r="G535" s="588">
        <v>1</v>
      </c>
      <c r="H535" s="426" t="s">
        <v>341</v>
      </c>
      <c r="I535" s="427">
        <v>1</v>
      </c>
      <c r="J535" s="428" t="s">
        <v>163</v>
      </c>
      <c r="K535" s="429">
        <v>40078</v>
      </c>
      <c r="L535" s="429">
        <v>41590</v>
      </c>
      <c r="M535" s="586">
        <v>6137.85</v>
      </c>
      <c r="N535" s="431">
        <v>6137.85</v>
      </c>
      <c r="O535" s="432">
        <v>6137.85</v>
      </c>
      <c r="P535" s="731"/>
      <c r="Q535" s="732"/>
      <c r="R535" s="746"/>
      <c r="S535" s="747"/>
      <c r="T535" s="433" t="s">
        <v>341</v>
      </c>
      <c r="U535" s="363">
        <v>36</v>
      </c>
      <c r="V535" s="434" t="s">
        <v>341</v>
      </c>
    </row>
    <row r="536" spans="1:22" s="32" customFormat="1" ht="49.95" customHeight="1">
      <c r="A536" s="31" t="s">
        <v>1769</v>
      </c>
      <c r="B536" s="423">
        <v>3</v>
      </c>
      <c r="C536" s="612" t="s">
        <v>511</v>
      </c>
      <c r="D536" s="612" t="s">
        <v>516</v>
      </c>
      <c r="E536" s="424" t="s">
        <v>517</v>
      </c>
      <c r="F536" s="424" t="s">
        <v>340</v>
      </c>
      <c r="G536" s="588">
        <v>0.6</v>
      </c>
      <c r="H536" s="426" t="s">
        <v>341</v>
      </c>
      <c r="I536" s="427">
        <v>1</v>
      </c>
      <c r="J536" s="428" t="s">
        <v>163</v>
      </c>
      <c r="K536" s="429">
        <v>41253</v>
      </c>
      <c r="L536" s="429">
        <v>42916</v>
      </c>
      <c r="M536" s="586">
        <v>12058.11</v>
      </c>
      <c r="N536" s="431">
        <v>7234.866</v>
      </c>
      <c r="O536" s="432">
        <v>7234.866</v>
      </c>
      <c r="P536" s="731"/>
      <c r="Q536" s="732"/>
      <c r="R536" s="746"/>
      <c r="S536" s="747"/>
      <c r="T536" s="433" t="s">
        <v>341</v>
      </c>
      <c r="U536" s="363">
        <v>54</v>
      </c>
      <c r="V536" s="434" t="s">
        <v>341</v>
      </c>
    </row>
    <row r="537" spans="1:22" s="32" customFormat="1" ht="49.95" customHeight="1">
      <c r="A537" s="31" t="s">
        <v>1770</v>
      </c>
      <c r="B537" s="423">
        <v>4</v>
      </c>
      <c r="C537" s="612" t="s">
        <v>518</v>
      </c>
      <c r="D537" s="612" t="s">
        <v>519</v>
      </c>
      <c r="E537" s="424" t="s">
        <v>520</v>
      </c>
      <c r="F537" s="424" t="s">
        <v>376</v>
      </c>
      <c r="G537" s="588">
        <v>1</v>
      </c>
      <c r="H537" s="426" t="s">
        <v>341</v>
      </c>
      <c r="I537" s="427">
        <v>1</v>
      </c>
      <c r="J537" s="428" t="s">
        <v>163</v>
      </c>
      <c r="K537" s="429">
        <v>38622</v>
      </c>
      <c r="L537" s="429">
        <v>39930</v>
      </c>
      <c r="M537" s="586">
        <v>14156.71</v>
      </c>
      <c r="N537" s="431">
        <v>14156.71</v>
      </c>
      <c r="O537" s="432">
        <v>14156.71</v>
      </c>
      <c r="P537" s="731"/>
      <c r="Q537" s="732"/>
      <c r="R537" s="746"/>
      <c r="S537" s="747"/>
      <c r="T537" s="433" t="s">
        <v>341</v>
      </c>
      <c r="U537" s="363">
        <v>1</v>
      </c>
      <c r="V537" s="434" t="s">
        <v>341</v>
      </c>
    </row>
    <row r="538" spans="1:22" s="32" customFormat="1" ht="19.95" customHeight="1">
      <c r="A538" s="31" t="s">
        <v>1771</v>
      </c>
      <c r="B538" s="423" t="s">
        <v>1403</v>
      </c>
      <c r="C538" s="612"/>
      <c r="D538" s="612"/>
      <c r="E538" s="424"/>
      <c r="F538" s="424"/>
      <c r="G538" s="425"/>
      <c r="H538" s="426"/>
      <c r="I538" s="427"/>
      <c r="J538" s="428" t="s">
        <v>1403</v>
      </c>
      <c r="K538" s="429"/>
      <c r="L538" s="429"/>
      <c r="M538" s="430"/>
      <c r="N538" s="431" t="s">
        <v>1403</v>
      </c>
      <c r="O538" s="432" t="s">
        <v>1403</v>
      </c>
      <c r="P538" s="731"/>
      <c r="Q538" s="732"/>
      <c r="R538" s="746"/>
      <c r="S538" s="747"/>
      <c r="T538" s="433"/>
      <c r="U538" s="363"/>
      <c r="V538" s="434"/>
    </row>
    <row r="539" spans="1:22" s="32" customFormat="1" ht="19.95" customHeight="1">
      <c r="A539" s="31" t="s">
        <v>1772</v>
      </c>
      <c r="B539" s="423" t="s">
        <v>1403</v>
      </c>
      <c r="C539" s="612"/>
      <c r="D539" s="612"/>
      <c r="E539" s="424"/>
      <c r="F539" s="424"/>
      <c r="G539" s="425"/>
      <c r="H539" s="426"/>
      <c r="I539" s="427"/>
      <c r="J539" s="428" t="s">
        <v>1403</v>
      </c>
      <c r="K539" s="429"/>
      <c r="L539" s="429"/>
      <c r="M539" s="430"/>
      <c r="N539" s="431" t="s">
        <v>1403</v>
      </c>
      <c r="O539" s="432" t="s">
        <v>1403</v>
      </c>
      <c r="P539" s="731"/>
      <c r="Q539" s="732"/>
      <c r="R539" s="746"/>
      <c r="S539" s="747"/>
      <c r="T539" s="433"/>
      <c r="U539" s="363"/>
      <c r="V539" s="434"/>
    </row>
    <row r="540" spans="1:22" s="32" customFormat="1" ht="19.95" customHeight="1">
      <c r="A540" s="31" t="s">
        <v>1773</v>
      </c>
      <c r="B540" s="423" t="s">
        <v>1403</v>
      </c>
      <c r="C540" s="612"/>
      <c r="D540" s="612"/>
      <c r="E540" s="424"/>
      <c r="F540" s="424"/>
      <c r="G540" s="425"/>
      <c r="H540" s="426"/>
      <c r="I540" s="427"/>
      <c r="J540" s="428" t="s">
        <v>1403</v>
      </c>
      <c r="K540" s="429"/>
      <c r="L540" s="429"/>
      <c r="M540" s="430"/>
      <c r="N540" s="435" t="s">
        <v>1403</v>
      </c>
      <c r="O540" s="432" t="s">
        <v>1403</v>
      </c>
      <c r="P540" s="731"/>
      <c r="Q540" s="732"/>
      <c r="R540" s="746"/>
      <c r="S540" s="747"/>
      <c r="T540" s="433"/>
      <c r="U540" s="363"/>
      <c r="V540" s="434"/>
    </row>
    <row r="541" spans="1:22" s="32" customFormat="1" ht="19.95" customHeight="1">
      <c r="A541" s="31" t="s">
        <v>1774</v>
      </c>
      <c r="B541" s="423" t="s">
        <v>1403</v>
      </c>
      <c r="C541" s="612"/>
      <c r="D541" s="612"/>
      <c r="E541" s="424"/>
      <c r="F541" s="424"/>
      <c r="G541" s="425"/>
      <c r="H541" s="426"/>
      <c r="I541" s="427"/>
      <c r="J541" s="428" t="s">
        <v>1403</v>
      </c>
      <c r="K541" s="429"/>
      <c r="L541" s="429"/>
      <c r="M541" s="436"/>
      <c r="N541" s="435" t="s">
        <v>1403</v>
      </c>
      <c r="O541" s="432" t="s">
        <v>1403</v>
      </c>
      <c r="P541" s="731"/>
      <c r="Q541" s="732"/>
      <c r="R541" s="746"/>
      <c r="S541" s="747"/>
      <c r="T541" s="433"/>
      <c r="U541" s="363"/>
      <c r="V541" s="434"/>
    </row>
    <row r="542" spans="1:22" s="32" customFormat="1" ht="19.95" customHeight="1">
      <c r="A542" s="31" t="s">
        <v>1775</v>
      </c>
      <c r="B542" s="423" t="s">
        <v>1403</v>
      </c>
      <c r="C542" s="612"/>
      <c r="D542" s="612"/>
      <c r="E542" s="424"/>
      <c r="F542" s="424"/>
      <c r="G542" s="425"/>
      <c r="H542" s="426"/>
      <c r="I542" s="427"/>
      <c r="J542" s="428" t="s">
        <v>1403</v>
      </c>
      <c r="K542" s="429"/>
      <c r="L542" s="429"/>
      <c r="M542" s="436"/>
      <c r="N542" s="435" t="s">
        <v>1403</v>
      </c>
      <c r="O542" s="432" t="s">
        <v>1403</v>
      </c>
      <c r="P542" s="731"/>
      <c r="Q542" s="732"/>
      <c r="R542" s="746"/>
      <c r="S542" s="747"/>
      <c r="T542" s="433"/>
      <c r="U542" s="363"/>
      <c r="V542" s="434"/>
    </row>
    <row r="543" spans="1:22" s="32" customFormat="1" ht="19.95" customHeight="1" thickBot="1">
      <c r="A543" s="31" t="s">
        <v>1776</v>
      </c>
      <c r="B543" s="437" t="s">
        <v>1403</v>
      </c>
      <c r="C543" s="613"/>
      <c r="D543" s="613"/>
      <c r="E543" s="438"/>
      <c r="F543" s="438"/>
      <c r="G543" s="439"/>
      <c r="H543" s="440"/>
      <c r="I543" s="441"/>
      <c r="J543" s="442" t="s">
        <v>1403</v>
      </c>
      <c r="K543" s="443"/>
      <c r="L543" s="443"/>
      <c r="M543" s="444"/>
      <c r="N543" s="435" t="s">
        <v>1403</v>
      </c>
      <c r="O543" s="432" t="s">
        <v>1403</v>
      </c>
      <c r="P543" s="731"/>
      <c r="Q543" s="732"/>
      <c r="R543" s="746"/>
      <c r="S543" s="747"/>
      <c r="T543" s="433"/>
      <c r="U543" s="363"/>
      <c r="V543" s="434"/>
    </row>
    <row r="544" spans="1:22" s="23" customFormat="1" ht="10.199999999999999" customHeight="1">
      <c r="A544" s="31"/>
      <c r="B544" s="459"/>
      <c r="C544" s="614"/>
      <c r="D544" s="614"/>
      <c r="E544" s="445"/>
      <c r="F544" s="445"/>
      <c r="G544" s="445"/>
      <c r="H544" s="445"/>
      <c r="I544" s="445"/>
      <c r="J544" s="445"/>
      <c r="K544" s="445"/>
      <c r="L544" s="445"/>
      <c r="M544" s="445"/>
      <c r="N544" s="445"/>
      <c r="O544" s="460"/>
      <c r="P544" s="445"/>
      <c r="Q544" s="445"/>
      <c r="R544" s="460"/>
      <c r="S544" s="445"/>
      <c r="T544" s="445"/>
      <c r="U544" s="461"/>
      <c r="V544" s="464"/>
    </row>
    <row r="545" spans="1:22" s="23" customFormat="1" ht="19.95" customHeight="1" thickBot="1">
      <c r="A545" s="31" t="s">
        <v>1777</v>
      </c>
      <c r="B545" s="505"/>
      <c r="C545" s="615"/>
      <c r="D545" s="615"/>
      <c r="E545" s="506"/>
      <c r="F545" s="506"/>
      <c r="G545" s="506"/>
      <c r="H545" s="506"/>
      <c r="I545" s="506"/>
      <c r="J545" s="506"/>
      <c r="K545" s="506"/>
      <c r="L545" s="506"/>
      <c r="M545" s="506"/>
      <c r="N545" s="507" t="s">
        <v>346</v>
      </c>
      <c r="O545" s="508">
        <v>7666.8310000000001</v>
      </c>
      <c r="P545" s="506"/>
      <c r="Q545" s="506"/>
      <c r="R545" s="509"/>
      <c r="S545" s="509"/>
      <c r="T545" s="510"/>
      <c r="U545" s="506"/>
      <c r="V545" s="511"/>
    </row>
    <row r="546" spans="1:22" ht="19.95" customHeight="1">
      <c r="B546" s="446"/>
      <c r="C546" s="34"/>
      <c r="D546" s="34"/>
      <c r="E546" s="446"/>
      <c r="F546" s="446"/>
      <c r="G546" s="446"/>
      <c r="H546" s="446"/>
      <c r="I546" s="446"/>
      <c r="J546" s="446"/>
      <c r="K546" s="446"/>
      <c r="L546" s="446"/>
      <c r="M546" s="446"/>
      <c r="N546" s="446"/>
      <c r="O546" s="446"/>
      <c r="P546" s="446"/>
      <c r="Q546" s="446"/>
      <c r="R546" s="446"/>
      <c r="S546" s="446"/>
      <c r="T546" s="446"/>
      <c r="U546" s="446"/>
      <c r="V546" s="446"/>
    </row>
    <row r="547" spans="1:22" s="23" customFormat="1" ht="19.95" customHeight="1" thickBot="1">
      <c r="A547" s="22"/>
      <c r="B547" s="733" t="s">
        <v>347</v>
      </c>
      <c r="C547" s="733"/>
      <c r="D547" s="733"/>
      <c r="E547" s="733"/>
      <c r="F547" s="733"/>
      <c r="G547" s="733"/>
      <c r="H547" s="733"/>
      <c r="I547" s="733"/>
      <c r="J547" s="733"/>
      <c r="K547" s="733"/>
      <c r="L547" s="733"/>
      <c r="M547" s="733"/>
      <c r="N547" s="733"/>
      <c r="O547" s="733"/>
      <c r="P547" s="733"/>
      <c r="Q547" s="733"/>
      <c r="R547" s="733"/>
      <c r="S547" s="733"/>
      <c r="T547" s="733"/>
      <c r="U547" s="733"/>
      <c r="V547" s="733"/>
    </row>
    <row r="548" spans="1:22" s="26" customFormat="1" ht="19.95" customHeight="1">
      <c r="A548" s="83" t="s">
        <v>1778</v>
      </c>
      <c r="B548" s="743" t="s">
        <v>348</v>
      </c>
      <c r="C548" s="734" t="s">
        <v>349</v>
      </c>
      <c r="D548" s="735"/>
      <c r="E548" s="735"/>
      <c r="F548" s="735"/>
      <c r="G548" s="735"/>
      <c r="H548" s="735"/>
      <c r="I548" s="735"/>
      <c r="J548" s="735"/>
      <c r="K548" s="735"/>
      <c r="L548" s="735"/>
      <c r="M548" s="736"/>
      <c r="N548" s="518"/>
      <c r="O548" s="519"/>
      <c r="P548" s="734" t="s">
        <v>350</v>
      </c>
      <c r="Q548" s="735"/>
      <c r="R548" s="735"/>
      <c r="S548" s="736"/>
      <c r="T548" s="769" t="s">
        <v>351</v>
      </c>
      <c r="U548" s="736"/>
      <c r="V548" s="788" t="s">
        <v>1197</v>
      </c>
    </row>
    <row r="549" spans="1:22" s="26" customFormat="1" ht="25.2" customHeight="1">
      <c r="A549" s="83" t="s">
        <v>1779</v>
      </c>
      <c r="B549" s="744"/>
      <c r="C549" s="740" t="s">
        <v>352</v>
      </c>
      <c r="D549" s="741"/>
      <c r="E549" s="742"/>
      <c r="F549" s="514">
        <v>2</v>
      </c>
      <c r="G549" s="774" t="s">
        <v>353</v>
      </c>
      <c r="H549" s="748" t="s">
        <v>354</v>
      </c>
      <c r="I549" s="748"/>
      <c r="J549" s="740" t="s">
        <v>355</v>
      </c>
      <c r="K549" s="795"/>
      <c r="L549" s="515"/>
      <c r="M549" s="515"/>
      <c r="N549" s="520"/>
      <c r="O549" s="521"/>
      <c r="P549" s="737"/>
      <c r="Q549" s="738"/>
      <c r="R549" s="738"/>
      <c r="S549" s="739"/>
      <c r="T549" s="770"/>
      <c r="U549" s="771"/>
      <c r="V549" s="789"/>
    </row>
    <row r="550" spans="1:22" s="26" customFormat="1" ht="30" customHeight="1" thickBot="1">
      <c r="A550" s="83" t="s">
        <v>1780</v>
      </c>
      <c r="B550" s="744"/>
      <c r="C550" s="741" t="s">
        <v>356</v>
      </c>
      <c r="D550" s="742"/>
      <c r="E550" s="516" t="s">
        <v>357</v>
      </c>
      <c r="F550" s="512" t="s">
        <v>358</v>
      </c>
      <c r="G550" s="774"/>
      <c r="H550" s="748"/>
      <c r="I550" s="748"/>
      <c r="J550" s="500" t="s">
        <v>359</v>
      </c>
      <c r="K550" s="513" t="s">
        <v>360</v>
      </c>
      <c r="L550" s="517" t="s">
        <v>361</v>
      </c>
      <c r="M550" s="517"/>
      <c r="N550" s="522" t="s">
        <v>362</v>
      </c>
      <c r="O550" s="523"/>
      <c r="P550" s="529" t="s">
        <v>363</v>
      </c>
      <c r="Q550" s="447">
        <v>4</v>
      </c>
      <c r="R550" s="530" t="s">
        <v>364</v>
      </c>
      <c r="S550" s="447">
        <v>4</v>
      </c>
      <c r="T550" s="791"/>
      <c r="U550" s="792"/>
      <c r="V550" s="790"/>
    </row>
    <row r="551" spans="1:22" s="26" customFormat="1" ht="19.95" customHeight="1">
      <c r="A551" s="83" t="s">
        <v>1781</v>
      </c>
      <c r="B551" s="744"/>
      <c r="C551" s="623">
        <v>1</v>
      </c>
      <c r="D551" s="616" t="s">
        <v>163</v>
      </c>
      <c r="E551" s="448">
        <v>0.9</v>
      </c>
      <c r="F551" s="449">
        <v>30667.324000000001</v>
      </c>
      <c r="G551" s="449">
        <v>3541.03</v>
      </c>
      <c r="H551" s="778" t="s">
        <v>1197</v>
      </c>
      <c r="I551" s="779"/>
      <c r="J551" s="450" t="s">
        <v>1197</v>
      </c>
      <c r="K551" s="81" t="s">
        <v>1403</v>
      </c>
      <c r="L551" s="393" t="s">
        <v>365</v>
      </c>
      <c r="M551" s="394" t="s">
        <v>1421</v>
      </c>
      <c r="N551" s="345" t="s">
        <v>341</v>
      </c>
      <c r="O551" s="807" t="s">
        <v>130</v>
      </c>
      <c r="P551" s="808"/>
      <c r="Q551" s="798">
        <v>18</v>
      </c>
      <c r="R551" s="801" t="s">
        <v>365</v>
      </c>
      <c r="S551" s="802"/>
      <c r="T551" s="769" t="s">
        <v>366</v>
      </c>
      <c r="U551" s="735"/>
      <c r="V551" s="736"/>
    </row>
    <row r="552" spans="1:22" s="26" customFormat="1" ht="19.95" customHeight="1" thickBot="1">
      <c r="A552" s="83" t="s">
        <v>1782</v>
      </c>
      <c r="B552" s="744"/>
      <c r="C552" s="623">
        <v>2</v>
      </c>
      <c r="D552" s="616" t="s">
        <v>164</v>
      </c>
      <c r="E552" s="448">
        <v>0.1</v>
      </c>
      <c r="F552" s="449" t="s">
        <v>1445</v>
      </c>
      <c r="G552" s="449">
        <v>3541.03</v>
      </c>
      <c r="H552" s="778" t="s">
        <v>1238</v>
      </c>
      <c r="I552" s="779"/>
      <c r="J552" s="450" t="s">
        <v>1197</v>
      </c>
      <c r="K552" s="81" t="s">
        <v>1403</v>
      </c>
      <c r="L552" s="393" t="s">
        <v>365</v>
      </c>
      <c r="M552" s="394" t="s">
        <v>1421</v>
      </c>
      <c r="N552" s="345" t="s">
        <v>341</v>
      </c>
      <c r="O552" s="807"/>
      <c r="P552" s="808"/>
      <c r="Q552" s="799"/>
      <c r="R552" s="803"/>
      <c r="S552" s="804"/>
      <c r="T552" s="791"/>
      <c r="U552" s="796"/>
      <c r="V552" s="792"/>
    </row>
    <row r="553" spans="1:22" s="26" customFormat="1" ht="19.95" customHeight="1">
      <c r="A553" s="83" t="s">
        <v>1783</v>
      </c>
      <c r="B553" s="744"/>
      <c r="C553" s="623">
        <v>3</v>
      </c>
      <c r="D553" s="616" t="s">
        <v>1403</v>
      </c>
      <c r="E553" s="448" t="s">
        <v>1403</v>
      </c>
      <c r="F553" s="449" t="s">
        <v>1403</v>
      </c>
      <c r="G553" s="449" t="s">
        <v>1403</v>
      </c>
      <c r="H553" s="778" t="s">
        <v>1403</v>
      </c>
      <c r="I553" s="779"/>
      <c r="J553" s="450" t="s">
        <v>1403</v>
      </c>
      <c r="K553" s="81" t="s">
        <v>1403</v>
      </c>
      <c r="L553" s="393"/>
      <c r="M553" s="394" t="s">
        <v>1403</v>
      </c>
      <c r="N553" s="345"/>
      <c r="O553" s="809"/>
      <c r="P553" s="810"/>
      <c r="Q553" s="800"/>
      <c r="R553" s="805"/>
      <c r="S553" s="806"/>
      <c r="T553" s="451"/>
      <c r="U553" s="451"/>
      <c r="V553" s="452"/>
    </row>
    <row r="554" spans="1:22" s="26" customFormat="1" ht="19.95" customHeight="1">
      <c r="A554" s="83" t="s">
        <v>1784</v>
      </c>
      <c r="B554" s="744"/>
      <c r="C554" s="623">
        <v>4</v>
      </c>
      <c r="D554" s="616" t="s">
        <v>1403</v>
      </c>
      <c r="E554" s="448" t="s">
        <v>1403</v>
      </c>
      <c r="F554" s="449" t="s">
        <v>1403</v>
      </c>
      <c r="G554" s="449" t="s">
        <v>1403</v>
      </c>
      <c r="H554" s="778" t="s">
        <v>1403</v>
      </c>
      <c r="I554" s="779"/>
      <c r="J554" s="450" t="s">
        <v>1403</v>
      </c>
      <c r="K554" s="81" t="s">
        <v>1403</v>
      </c>
      <c r="L554" s="393"/>
      <c r="M554" s="394" t="s">
        <v>1403</v>
      </c>
      <c r="N554" s="345"/>
      <c r="O554" s="775" t="s">
        <v>368</v>
      </c>
      <c r="P554" s="740" t="s">
        <v>369</v>
      </c>
      <c r="Q554" s="741"/>
      <c r="R554" s="741"/>
      <c r="S554" s="742"/>
      <c r="T554" s="453"/>
      <c r="U554" s="453"/>
      <c r="V554" s="454"/>
    </row>
    <row r="555" spans="1:22" s="26" customFormat="1" ht="19.95" customHeight="1">
      <c r="A555" s="83" t="s">
        <v>1785</v>
      </c>
      <c r="B555" s="744"/>
      <c r="C555" s="623">
        <v>5</v>
      </c>
      <c r="D555" s="616" t="s">
        <v>1403</v>
      </c>
      <c r="E555" s="448" t="s">
        <v>1403</v>
      </c>
      <c r="F555" s="449" t="s">
        <v>1403</v>
      </c>
      <c r="G555" s="449" t="s">
        <v>1403</v>
      </c>
      <c r="H555" s="778" t="s">
        <v>1403</v>
      </c>
      <c r="I555" s="779"/>
      <c r="J555" s="450" t="s">
        <v>1403</v>
      </c>
      <c r="K555" s="81" t="s">
        <v>1403</v>
      </c>
      <c r="L555" s="393"/>
      <c r="M555" s="394" t="s">
        <v>1403</v>
      </c>
      <c r="N555" s="345"/>
      <c r="O555" s="776"/>
      <c r="P555" s="500" t="s">
        <v>370</v>
      </c>
      <c r="Q555" s="500" t="s">
        <v>371</v>
      </c>
      <c r="R555" s="748" t="s">
        <v>372</v>
      </c>
      <c r="S555" s="748"/>
      <c r="T555" s="453"/>
      <c r="U555" s="453"/>
      <c r="V555" s="454"/>
    </row>
    <row r="556" spans="1:22" s="26" customFormat="1" ht="19.95" customHeight="1" thickBot="1">
      <c r="A556" s="83" t="s">
        <v>1786</v>
      </c>
      <c r="B556" s="744"/>
      <c r="C556" s="624">
        <v>6</v>
      </c>
      <c r="D556" s="617" t="s">
        <v>1403</v>
      </c>
      <c r="E556" s="455" t="s">
        <v>1403</v>
      </c>
      <c r="F556" s="449" t="s">
        <v>1403</v>
      </c>
      <c r="G556" s="449" t="s">
        <v>1403</v>
      </c>
      <c r="H556" s="778" t="s">
        <v>1403</v>
      </c>
      <c r="I556" s="779"/>
      <c r="J556" s="450" t="s">
        <v>1403</v>
      </c>
      <c r="K556" s="81" t="s">
        <v>1403</v>
      </c>
      <c r="L556" s="393"/>
      <c r="M556" s="394" t="s">
        <v>1403</v>
      </c>
      <c r="N556" s="391"/>
      <c r="O556" s="293" t="s">
        <v>1197</v>
      </c>
      <c r="P556" s="223">
        <v>1</v>
      </c>
      <c r="Q556" s="456">
        <v>7082.0518531999996</v>
      </c>
      <c r="R556" s="777">
        <v>30667.324000000001</v>
      </c>
      <c r="S556" s="777"/>
      <c r="T556" s="453"/>
      <c r="U556" s="453"/>
      <c r="V556" s="454"/>
    </row>
    <row r="557" spans="1:22" s="26" customFormat="1" ht="25.2" customHeight="1" thickBot="1">
      <c r="A557" s="83" t="s">
        <v>1787</v>
      </c>
      <c r="B557" s="745"/>
      <c r="C557" s="749" t="s">
        <v>373</v>
      </c>
      <c r="D557" s="750"/>
      <c r="E557" s="467"/>
      <c r="F557" s="751" t="s">
        <v>1403</v>
      </c>
      <c r="G557" s="752"/>
      <c r="H557" s="793" t="s">
        <v>1197</v>
      </c>
      <c r="I557" s="794"/>
      <c r="J557" s="369" t="s">
        <v>1197</v>
      </c>
      <c r="K557" s="293" t="s">
        <v>1197</v>
      </c>
      <c r="L557" s="293" t="s">
        <v>1197</v>
      </c>
      <c r="M557" s="528"/>
      <c r="N557" s="524"/>
      <c r="O557" s="797" t="s">
        <v>1403</v>
      </c>
      <c r="P557" s="797"/>
      <c r="Q557" s="797"/>
      <c r="R557" s="797"/>
      <c r="S557" s="797"/>
      <c r="T557" s="525"/>
      <c r="U557" s="526"/>
      <c r="V557" s="527"/>
    </row>
    <row r="558" spans="1:22" ht="19.95" customHeight="1"/>
    <row r="559" spans="1:22" ht="19.95" customHeight="1"/>
    <row r="560" spans="1:22" s="30" customFormat="1" ht="19.95" customHeight="1" thickBot="1">
      <c r="A560" s="27">
        <v>19</v>
      </c>
      <c r="B560" s="753" t="s">
        <v>312</v>
      </c>
      <c r="C560" s="753"/>
      <c r="D560" s="753"/>
      <c r="E560" s="28">
        <v>19</v>
      </c>
      <c r="F560" s="582" t="s">
        <v>63</v>
      </c>
      <c r="G560" s="416"/>
      <c r="H560" s="416"/>
      <c r="I560" s="414"/>
      <c r="J560" s="414"/>
      <c r="K560" s="414"/>
      <c r="L560" s="414"/>
      <c r="M560" s="29"/>
      <c r="N560" s="29"/>
      <c r="O560" s="416"/>
      <c r="P560" s="416"/>
      <c r="Q560" s="416"/>
      <c r="R560" s="416"/>
      <c r="S560" s="416"/>
      <c r="T560" s="416"/>
      <c r="U560" s="416"/>
      <c r="V560" s="416"/>
    </row>
    <row r="561" spans="1:22" s="23" customFormat="1" ht="25.2" customHeight="1">
      <c r="A561" s="22"/>
      <c r="B561" s="755" t="s">
        <v>313</v>
      </c>
      <c r="C561" s="621" t="s">
        <v>314</v>
      </c>
      <c r="D561" s="609" t="s">
        <v>315</v>
      </c>
      <c r="E561" s="498"/>
      <c r="F561" s="498" t="s">
        <v>316</v>
      </c>
      <c r="G561" s="499"/>
      <c r="H561" s="497" t="s">
        <v>317</v>
      </c>
      <c r="I561" s="772" t="s">
        <v>318</v>
      </c>
      <c r="J561" s="754" t="s">
        <v>319</v>
      </c>
      <c r="K561" s="754" t="s">
        <v>320</v>
      </c>
      <c r="L561" s="754" t="s">
        <v>321</v>
      </c>
      <c r="M561" s="754" t="s">
        <v>322</v>
      </c>
      <c r="N561" s="765" t="s">
        <v>323</v>
      </c>
      <c r="O561" s="766"/>
      <c r="P561" s="767" t="s">
        <v>324</v>
      </c>
      <c r="Q561" s="768"/>
      <c r="R561" s="769" t="s">
        <v>325</v>
      </c>
      <c r="S561" s="736"/>
      <c r="T561" s="783" t="s">
        <v>326</v>
      </c>
      <c r="U561" s="784"/>
      <c r="V561" s="785"/>
    </row>
    <row r="562" spans="1:22" s="23" customFormat="1" ht="90" customHeight="1">
      <c r="A562" s="22"/>
      <c r="B562" s="756"/>
      <c r="C562" s="622" t="s">
        <v>327</v>
      </c>
      <c r="D562" s="610" t="s">
        <v>42</v>
      </c>
      <c r="E562" s="501" t="s">
        <v>328</v>
      </c>
      <c r="F562" s="501" t="s">
        <v>329</v>
      </c>
      <c r="G562" s="571" t="s">
        <v>330</v>
      </c>
      <c r="H562" s="570" t="s">
        <v>331</v>
      </c>
      <c r="I562" s="773"/>
      <c r="J562" s="748"/>
      <c r="K562" s="748"/>
      <c r="L562" s="748"/>
      <c r="M562" s="748"/>
      <c r="N562" s="500" t="s">
        <v>332</v>
      </c>
      <c r="O562" s="501" t="s">
        <v>333</v>
      </c>
      <c r="P562" s="781"/>
      <c r="Q562" s="782"/>
      <c r="R562" s="770"/>
      <c r="S562" s="771"/>
      <c r="T562" s="502" t="s">
        <v>334</v>
      </c>
      <c r="U562" s="503" t="s">
        <v>335</v>
      </c>
      <c r="V562" s="504" t="s">
        <v>336</v>
      </c>
    </row>
    <row r="563" spans="1:22" s="23" customFormat="1" ht="25.2" customHeight="1">
      <c r="A563" s="22"/>
      <c r="B563" s="417"/>
      <c r="C563" s="611">
        <v>3</v>
      </c>
      <c r="D563" s="611">
        <v>4</v>
      </c>
      <c r="E563" s="418">
        <v>5</v>
      </c>
      <c r="F563" s="418">
        <v>6</v>
      </c>
      <c r="G563" s="418">
        <v>7</v>
      </c>
      <c r="H563" s="418">
        <v>8</v>
      </c>
      <c r="I563" s="418">
        <v>9</v>
      </c>
      <c r="J563" s="469"/>
      <c r="K563" s="469"/>
      <c r="L563" s="435"/>
      <c r="M563" s="418"/>
      <c r="N563" s="418">
        <v>14</v>
      </c>
      <c r="O563" s="418">
        <v>15</v>
      </c>
      <c r="P563" s="419">
        <v>16</v>
      </c>
      <c r="Q563" s="463">
        <v>17</v>
      </c>
      <c r="R563" s="419">
        <v>18</v>
      </c>
      <c r="S563" s="463">
        <v>19</v>
      </c>
      <c r="T563" s="420">
        <v>20</v>
      </c>
      <c r="U563" s="421">
        <v>21</v>
      </c>
      <c r="V563" s="422">
        <v>22</v>
      </c>
    </row>
    <row r="564" spans="1:22" s="32" customFormat="1" ht="49.95" customHeight="1">
      <c r="A564" s="31" t="s">
        <v>1788</v>
      </c>
      <c r="B564" s="423">
        <v>1</v>
      </c>
      <c r="C564" s="612" t="s">
        <v>380</v>
      </c>
      <c r="D564" s="612" t="s">
        <v>521</v>
      </c>
      <c r="E564" s="424" t="s">
        <v>522</v>
      </c>
      <c r="F564" s="424" t="s">
        <v>340</v>
      </c>
      <c r="G564" s="588">
        <v>0.4</v>
      </c>
      <c r="H564" s="426" t="s">
        <v>341</v>
      </c>
      <c r="I564" s="427">
        <v>1</v>
      </c>
      <c r="J564" s="428" t="s">
        <v>165</v>
      </c>
      <c r="K564" s="429">
        <v>41977</v>
      </c>
      <c r="L564" s="429">
        <v>45260</v>
      </c>
      <c r="M564" s="586">
        <v>17492.939999999999</v>
      </c>
      <c r="N564" s="431">
        <v>6997.1759999999995</v>
      </c>
      <c r="O564" s="432">
        <v>6997.1760000000004</v>
      </c>
      <c r="P564" s="731"/>
      <c r="Q564" s="732"/>
      <c r="R564" s="746"/>
      <c r="S564" s="747"/>
      <c r="T564" s="433" t="s">
        <v>341</v>
      </c>
      <c r="U564" s="363">
        <v>169</v>
      </c>
      <c r="V564" s="434" t="s">
        <v>341</v>
      </c>
    </row>
    <row r="565" spans="1:22" s="32" customFormat="1" ht="49.95" customHeight="1">
      <c r="A565" s="31" t="s">
        <v>1789</v>
      </c>
      <c r="B565" s="423">
        <v>2</v>
      </c>
      <c r="C565" s="612" t="s">
        <v>380</v>
      </c>
      <c r="D565" s="612" t="s">
        <v>523</v>
      </c>
      <c r="E565" s="424" t="s">
        <v>524</v>
      </c>
      <c r="F565" s="424" t="s">
        <v>340</v>
      </c>
      <c r="G565" s="588">
        <v>0.55000000000000004</v>
      </c>
      <c r="H565" s="426" t="s">
        <v>341</v>
      </c>
      <c r="I565" s="427">
        <v>2</v>
      </c>
      <c r="J565" s="428" t="s">
        <v>166</v>
      </c>
      <c r="K565" s="429">
        <v>39856</v>
      </c>
      <c r="L565" s="429">
        <v>40979</v>
      </c>
      <c r="M565" s="586">
        <v>6565.94</v>
      </c>
      <c r="N565" s="431">
        <v>3611.2670000000003</v>
      </c>
      <c r="O565" s="432">
        <v>3611.2669999999998</v>
      </c>
      <c r="P565" s="731"/>
      <c r="Q565" s="732"/>
      <c r="R565" s="746"/>
      <c r="S565" s="747"/>
      <c r="T565" s="433" t="s">
        <v>341</v>
      </c>
      <c r="U565" s="363">
        <v>2</v>
      </c>
      <c r="V565" s="434" t="s">
        <v>341</v>
      </c>
    </row>
    <row r="566" spans="1:22" s="32" customFormat="1" ht="49.95" customHeight="1">
      <c r="A566" s="31" t="s">
        <v>1790</v>
      </c>
      <c r="B566" s="423">
        <v>3</v>
      </c>
      <c r="C566" s="612" t="s">
        <v>525</v>
      </c>
      <c r="D566" s="612" t="s">
        <v>526</v>
      </c>
      <c r="E566" s="424" t="s">
        <v>527</v>
      </c>
      <c r="F566" s="424" t="s">
        <v>376</v>
      </c>
      <c r="G566" s="588">
        <v>1</v>
      </c>
      <c r="H566" s="426" t="s">
        <v>341</v>
      </c>
      <c r="I566" s="427">
        <v>1</v>
      </c>
      <c r="J566" s="428" t="s">
        <v>165</v>
      </c>
      <c r="K566" s="429">
        <v>40203</v>
      </c>
      <c r="L566" s="429">
        <v>41611</v>
      </c>
      <c r="M566" s="586">
        <v>972.67</v>
      </c>
      <c r="N566" s="431">
        <v>972.67</v>
      </c>
      <c r="O566" s="432">
        <v>972.67</v>
      </c>
      <c r="P566" s="731"/>
      <c r="Q566" s="732"/>
      <c r="R566" s="746"/>
      <c r="S566" s="747"/>
      <c r="T566" s="433" t="s">
        <v>341</v>
      </c>
      <c r="U566" s="363">
        <v>17</v>
      </c>
      <c r="V566" s="434" t="s">
        <v>341</v>
      </c>
    </row>
    <row r="567" spans="1:22" s="32" customFormat="1" ht="49.95" customHeight="1">
      <c r="A567" s="31" t="s">
        <v>1791</v>
      </c>
      <c r="B567" s="423">
        <v>4</v>
      </c>
      <c r="C567" s="612" t="s">
        <v>337</v>
      </c>
      <c r="D567" s="612" t="s">
        <v>528</v>
      </c>
      <c r="E567" s="424" t="s">
        <v>529</v>
      </c>
      <c r="F567" s="424" t="s">
        <v>340</v>
      </c>
      <c r="G567" s="588">
        <v>0.7</v>
      </c>
      <c r="H567" s="426" t="s">
        <v>341</v>
      </c>
      <c r="I567" s="427">
        <v>3</v>
      </c>
      <c r="J567" s="428" t="s">
        <v>167</v>
      </c>
      <c r="K567" s="429">
        <v>40931</v>
      </c>
      <c r="L567" s="429">
        <v>41477</v>
      </c>
      <c r="M567" s="586">
        <v>4509.3100000000004</v>
      </c>
      <c r="N567" s="431">
        <v>3156.5170000000003</v>
      </c>
      <c r="O567" s="432">
        <v>3156.5169999999998</v>
      </c>
      <c r="P567" s="731"/>
      <c r="Q567" s="732"/>
      <c r="R567" s="746"/>
      <c r="S567" s="747"/>
      <c r="T567" s="433" t="s">
        <v>341</v>
      </c>
      <c r="U567" s="363">
        <v>29</v>
      </c>
      <c r="V567" s="434" t="s">
        <v>341</v>
      </c>
    </row>
    <row r="568" spans="1:22" s="32" customFormat="1" ht="49.95" customHeight="1">
      <c r="A568" s="31" t="s">
        <v>1792</v>
      </c>
      <c r="B568" s="423">
        <v>5</v>
      </c>
      <c r="C568" s="612" t="s">
        <v>337</v>
      </c>
      <c r="D568" s="612" t="s">
        <v>530</v>
      </c>
      <c r="E568" s="424" t="s">
        <v>531</v>
      </c>
      <c r="F568" s="424" t="s">
        <v>376</v>
      </c>
      <c r="G568" s="588">
        <v>1</v>
      </c>
      <c r="H568" s="426" t="s">
        <v>341</v>
      </c>
      <c r="I568" s="427">
        <v>1</v>
      </c>
      <c r="J568" s="428" t="s">
        <v>165</v>
      </c>
      <c r="K568" s="429">
        <v>43496</v>
      </c>
      <c r="L568" s="429">
        <v>44556</v>
      </c>
      <c r="M568" s="586">
        <v>6494.64</v>
      </c>
      <c r="N568" s="431">
        <v>6494.64</v>
      </c>
      <c r="O568" s="432">
        <v>6494.64</v>
      </c>
      <c r="P568" s="731"/>
      <c r="Q568" s="732"/>
      <c r="R568" s="746"/>
      <c r="S568" s="747"/>
      <c r="T568" s="433" t="s">
        <v>341</v>
      </c>
      <c r="U568" s="363">
        <v>156</v>
      </c>
      <c r="V568" s="434" t="s">
        <v>341</v>
      </c>
    </row>
    <row r="569" spans="1:22" s="32" customFormat="1" ht="49.95" customHeight="1">
      <c r="A569" s="31" t="s">
        <v>1793</v>
      </c>
      <c r="B569" s="423">
        <v>6</v>
      </c>
      <c r="C569" s="612" t="s">
        <v>380</v>
      </c>
      <c r="D569" s="612" t="s">
        <v>532</v>
      </c>
      <c r="E569" s="424" t="s">
        <v>533</v>
      </c>
      <c r="F569" s="424" t="s">
        <v>340</v>
      </c>
      <c r="G569" s="588">
        <v>0.6</v>
      </c>
      <c r="H569" s="426" t="s">
        <v>341</v>
      </c>
      <c r="I569" s="427">
        <v>1</v>
      </c>
      <c r="J569" s="428" t="s">
        <v>165</v>
      </c>
      <c r="K569" s="429">
        <v>42691</v>
      </c>
      <c r="L569" s="429">
        <v>45565</v>
      </c>
      <c r="M569" s="586">
        <v>13284.5</v>
      </c>
      <c r="N569" s="431">
        <v>7970.7</v>
      </c>
      <c r="O569" s="432">
        <v>7970.7</v>
      </c>
      <c r="P569" s="731"/>
      <c r="Q569" s="732"/>
      <c r="R569" s="746"/>
      <c r="S569" s="747"/>
      <c r="T569" s="433" t="s">
        <v>341</v>
      </c>
      <c r="U569" s="363">
        <v>174</v>
      </c>
      <c r="V569" s="434" t="s">
        <v>341</v>
      </c>
    </row>
    <row r="570" spans="1:22" s="32" customFormat="1" ht="49.95" customHeight="1">
      <c r="A570" s="31" t="s">
        <v>1794</v>
      </c>
      <c r="B570" s="423">
        <v>7</v>
      </c>
      <c r="C570" s="612" t="s">
        <v>337</v>
      </c>
      <c r="D570" s="612" t="s">
        <v>534</v>
      </c>
      <c r="E570" s="424" t="s">
        <v>535</v>
      </c>
      <c r="F570" s="424" t="s">
        <v>340</v>
      </c>
      <c r="G570" s="588">
        <v>0.7</v>
      </c>
      <c r="H570" s="426" t="s">
        <v>341</v>
      </c>
      <c r="I570" s="427">
        <v>1</v>
      </c>
      <c r="J570" s="428" t="s">
        <v>165</v>
      </c>
      <c r="K570" s="429">
        <v>41983</v>
      </c>
      <c r="L570" s="429">
        <v>44211</v>
      </c>
      <c r="M570" s="586">
        <v>10244.41</v>
      </c>
      <c r="N570" s="435">
        <v>7171.0869999999995</v>
      </c>
      <c r="O570" s="432">
        <v>7171.0870000000004</v>
      </c>
      <c r="P570" s="731"/>
      <c r="Q570" s="732"/>
      <c r="R570" s="746"/>
      <c r="S570" s="747"/>
      <c r="T570" s="433" t="s">
        <v>341</v>
      </c>
      <c r="U570" s="363">
        <v>144</v>
      </c>
      <c r="V570" s="434" t="s">
        <v>341</v>
      </c>
    </row>
    <row r="571" spans="1:22" s="32" customFormat="1" ht="19.95" customHeight="1">
      <c r="A571" s="31" t="s">
        <v>1795</v>
      </c>
      <c r="B571" s="423" t="s">
        <v>1403</v>
      </c>
      <c r="C571" s="612"/>
      <c r="D571" s="612"/>
      <c r="E571" s="424"/>
      <c r="F571" s="424"/>
      <c r="G571" s="425"/>
      <c r="H571" s="426"/>
      <c r="I571" s="427"/>
      <c r="J571" s="428" t="s">
        <v>1403</v>
      </c>
      <c r="K571" s="429"/>
      <c r="L571" s="429"/>
      <c r="M571" s="436"/>
      <c r="N571" s="435" t="s">
        <v>1403</v>
      </c>
      <c r="O571" s="432" t="s">
        <v>1403</v>
      </c>
      <c r="P571" s="731"/>
      <c r="Q571" s="732"/>
      <c r="R571" s="746"/>
      <c r="S571" s="747"/>
      <c r="T571" s="433"/>
      <c r="U571" s="363"/>
      <c r="V571" s="434"/>
    </row>
    <row r="572" spans="1:22" s="32" customFormat="1" ht="19.95" customHeight="1">
      <c r="A572" s="31" t="s">
        <v>1796</v>
      </c>
      <c r="B572" s="423" t="s">
        <v>1403</v>
      </c>
      <c r="C572" s="612"/>
      <c r="D572" s="612"/>
      <c r="E572" s="424"/>
      <c r="F572" s="424"/>
      <c r="G572" s="425"/>
      <c r="H572" s="426"/>
      <c r="I572" s="427"/>
      <c r="J572" s="428" t="s">
        <v>1403</v>
      </c>
      <c r="K572" s="429"/>
      <c r="L572" s="429"/>
      <c r="M572" s="436"/>
      <c r="N572" s="435" t="s">
        <v>1403</v>
      </c>
      <c r="O572" s="432" t="s">
        <v>1403</v>
      </c>
      <c r="P572" s="731"/>
      <c r="Q572" s="732"/>
      <c r="R572" s="746"/>
      <c r="S572" s="747"/>
      <c r="T572" s="433"/>
      <c r="U572" s="363"/>
      <c r="V572" s="434"/>
    </row>
    <row r="573" spans="1:22" s="32" customFormat="1" ht="19.95" customHeight="1" thickBot="1">
      <c r="A573" s="31" t="s">
        <v>1797</v>
      </c>
      <c r="B573" s="437" t="s">
        <v>1403</v>
      </c>
      <c r="C573" s="613"/>
      <c r="D573" s="613"/>
      <c r="E573" s="438"/>
      <c r="F573" s="438"/>
      <c r="G573" s="439"/>
      <c r="H573" s="440"/>
      <c r="I573" s="441"/>
      <c r="J573" s="442" t="s">
        <v>1403</v>
      </c>
      <c r="K573" s="443"/>
      <c r="L573" s="443"/>
      <c r="M573" s="444"/>
      <c r="N573" s="435" t="s">
        <v>1403</v>
      </c>
      <c r="O573" s="432" t="s">
        <v>1403</v>
      </c>
      <c r="P573" s="731"/>
      <c r="Q573" s="732"/>
      <c r="R573" s="746"/>
      <c r="S573" s="747"/>
      <c r="T573" s="433"/>
      <c r="U573" s="363"/>
      <c r="V573" s="434"/>
    </row>
    <row r="574" spans="1:22" s="23" customFormat="1" ht="10.199999999999999" customHeight="1">
      <c r="A574" s="31"/>
      <c r="B574" s="459"/>
      <c r="C574" s="614"/>
      <c r="D574" s="614"/>
      <c r="E574" s="445"/>
      <c r="F574" s="445"/>
      <c r="G574" s="445"/>
      <c r="H574" s="445"/>
      <c r="I574" s="445"/>
      <c r="J574" s="445"/>
      <c r="K574" s="445"/>
      <c r="L574" s="445"/>
      <c r="M574" s="445"/>
      <c r="N574" s="445"/>
      <c r="O574" s="460"/>
      <c r="P574" s="445"/>
      <c r="Q574" s="445"/>
      <c r="R574" s="460"/>
      <c r="S574" s="445"/>
      <c r="T574" s="445"/>
      <c r="U574" s="461"/>
      <c r="V574" s="464"/>
    </row>
    <row r="575" spans="1:22" s="23" customFormat="1" ht="19.95" customHeight="1" thickBot="1">
      <c r="A575" s="31" t="s">
        <v>1798</v>
      </c>
      <c r="B575" s="505"/>
      <c r="C575" s="615"/>
      <c r="D575" s="615"/>
      <c r="E575" s="506"/>
      <c r="F575" s="506"/>
      <c r="G575" s="506"/>
      <c r="H575" s="506"/>
      <c r="I575" s="506"/>
      <c r="J575" s="506"/>
      <c r="K575" s="506"/>
      <c r="L575" s="506"/>
      <c r="M575" s="506"/>
      <c r="N575" s="507" t="s">
        <v>346</v>
      </c>
      <c r="O575" s="508">
        <v>5196.2938571428576</v>
      </c>
      <c r="P575" s="506"/>
      <c r="Q575" s="506"/>
      <c r="R575" s="509"/>
      <c r="S575" s="509"/>
      <c r="T575" s="510"/>
      <c r="U575" s="506"/>
      <c r="V575" s="511"/>
    </row>
    <row r="576" spans="1:22" ht="19.95" customHeight="1">
      <c r="B576" s="446"/>
      <c r="C576" s="34"/>
      <c r="D576" s="34"/>
      <c r="E576" s="446"/>
      <c r="F576" s="446"/>
      <c r="G576" s="446"/>
      <c r="H576" s="446"/>
      <c r="I576" s="446"/>
      <c r="J576" s="446"/>
      <c r="K576" s="446"/>
      <c r="L576" s="446"/>
      <c r="M576" s="446"/>
      <c r="N576" s="446"/>
      <c r="O576" s="446"/>
      <c r="P576" s="446"/>
      <c r="Q576" s="446"/>
      <c r="R576" s="446"/>
      <c r="S576" s="446"/>
      <c r="T576" s="446"/>
      <c r="U576" s="446"/>
      <c r="V576" s="446"/>
    </row>
    <row r="577" spans="1:22" s="23" customFormat="1" ht="19.95" customHeight="1" thickBot="1">
      <c r="A577" s="22"/>
      <c r="B577" s="733" t="s">
        <v>347</v>
      </c>
      <c r="C577" s="733"/>
      <c r="D577" s="733"/>
      <c r="E577" s="733"/>
      <c r="F577" s="733"/>
      <c r="G577" s="733"/>
      <c r="H577" s="733"/>
      <c r="I577" s="733"/>
      <c r="J577" s="733"/>
      <c r="K577" s="733"/>
      <c r="L577" s="733"/>
      <c r="M577" s="733"/>
      <c r="N577" s="733"/>
      <c r="O577" s="733"/>
      <c r="P577" s="733"/>
      <c r="Q577" s="733"/>
      <c r="R577" s="733"/>
      <c r="S577" s="733"/>
      <c r="T577" s="733"/>
      <c r="U577" s="733"/>
      <c r="V577" s="733"/>
    </row>
    <row r="578" spans="1:22" s="26" customFormat="1" ht="19.95" customHeight="1">
      <c r="A578" s="83" t="s">
        <v>1799</v>
      </c>
      <c r="B578" s="743" t="s">
        <v>348</v>
      </c>
      <c r="C578" s="734" t="s">
        <v>349</v>
      </c>
      <c r="D578" s="735"/>
      <c r="E578" s="735"/>
      <c r="F578" s="735"/>
      <c r="G578" s="735"/>
      <c r="H578" s="735"/>
      <c r="I578" s="735"/>
      <c r="J578" s="735"/>
      <c r="K578" s="735"/>
      <c r="L578" s="735"/>
      <c r="M578" s="736"/>
      <c r="N578" s="518"/>
      <c r="O578" s="519"/>
      <c r="P578" s="734" t="s">
        <v>350</v>
      </c>
      <c r="Q578" s="735"/>
      <c r="R578" s="735"/>
      <c r="S578" s="736"/>
      <c r="T578" s="769" t="s">
        <v>351</v>
      </c>
      <c r="U578" s="736"/>
      <c r="V578" s="788" t="s">
        <v>1197</v>
      </c>
    </row>
    <row r="579" spans="1:22" s="26" customFormat="1" ht="25.2" customHeight="1">
      <c r="A579" s="83" t="s">
        <v>1800</v>
      </c>
      <c r="B579" s="744"/>
      <c r="C579" s="740" t="s">
        <v>352</v>
      </c>
      <c r="D579" s="741"/>
      <c r="E579" s="742"/>
      <c r="F579" s="514">
        <v>3</v>
      </c>
      <c r="G579" s="774" t="s">
        <v>353</v>
      </c>
      <c r="H579" s="748" t="s">
        <v>354</v>
      </c>
      <c r="I579" s="748"/>
      <c r="J579" s="740" t="s">
        <v>355</v>
      </c>
      <c r="K579" s="795"/>
      <c r="L579" s="515"/>
      <c r="M579" s="515"/>
      <c r="N579" s="520"/>
      <c r="O579" s="521"/>
      <c r="P579" s="737"/>
      <c r="Q579" s="738"/>
      <c r="R579" s="738"/>
      <c r="S579" s="739"/>
      <c r="T579" s="770"/>
      <c r="U579" s="771"/>
      <c r="V579" s="789"/>
    </row>
    <row r="580" spans="1:22" s="26" customFormat="1" ht="30" customHeight="1" thickBot="1">
      <c r="A580" s="83" t="s">
        <v>1801</v>
      </c>
      <c r="B580" s="744"/>
      <c r="C580" s="741" t="s">
        <v>356</v>
      </c>
      <c r="D580" s="742"/>
      <c r="E580" s="516" t="s">
        <v>357</v>
      </c>
      <c r="F580" s="512" t="s">
        <v>358</v>
      </c>
      <c r="G580" s="774"/>
      <c r="H580" s="748"/>
      <c r="I580" s="748"/>
      <c r="J580" s="500" t="s">
        <v>359</v>
      </c>
      <c r="K580" s="513" t="s">
        <v>360</v>
      </c>
      <c r="L580" s="517" t="s">
        <v>361</v>
      </c>
      <c r="M580" s="517"/>
      <c r="N580" s="522" t="s">
        <v>362</v>
      </c>
      <c r="O580" s="523"/>
      <c r="P580" s="529" t="s">
        <v>363</v>
      </c>
      <c r="Q580" s="447">
        <v>7</v>
      </c>
      <c r="R580" s="530" t="s">
        <v>364</v>
      </c>
      <c r="S580" s="447">
        <v>7</v>
      </c>
      <c r="T580" s="791"/>
      <c r="U580" s="792"/>
      <c r="V580" s="790"/>
    </row>
    <row r="581" spans="1:22" s="26" customFormat="1" ht="19.95" customHeight="1">
      <c r="A581" s="83" t="s">
        <v>1802</v>
      </c>
      <c r="B581" s="744"/>
      <c r="C581" s="623">
        <v>1</v>
      </c>
      <c r="D581" s="616" t="s">
        <v>165</v>
      </c>
      <c r="E581" s="448">
        <v>0.5</v>
      </c>
      <c r="F581" s="449">
        <v>29606.273000000001</v>
      </c>
      <c r="G581" s="449">
        <v>3541.03</v>
      </c>
      <c r="H581" s="778" t="s">
        <v>1197</v>
      </c>
      <c r="I581" s="779"/>
      <c r="J581" s="450" t="s">
        <v>1197</v>
      </c>
      <c r="K581" s="81" t="s">
        <v>1403</v>
      </c>
      <c r="L581" s="393"/>
      <c r="M581" s="394" t="s">
        <v>1403</v>
      </c>
      <c r="N581" s="345" t="s">
        <v>341</v>
      </c>
      <c r="O581" s="807" t="s">
        <v>130</v>
      </c>
      <c r="P581" s="808"/>
      <c r="Q581" s="798">
        <v>19</v>
      </c>
      <c r="R581" s="801" t="s">
        <v>365</v>
      </c>
      <c r="S581" s="802"/>
      <c r="T581" s="769" t="s">
        <v>366</v>
      </c>
      <c r="U581" s="735"/>
      <c r="V581" s="736"/>
    </row>
    <row r="582" spans="1:22" s="26" customFormat="1" ht="19.95" customHeight="1" thickBot="1">
      <c r="A582" s="83" t="s">
        <v>1803</v>
      </c>
      <c r="B582" s="744"/>
      <c r="C582" s="623">
        <v>2</v>
      </c>
      <c r="D582" s="616" t="s">
        <v>166</v>
      </c>
      <c r="E582" s="448">
        <v>0.3</v>
      </c>
      <c r="F582" s="449">
        <v>3611.2669999999998</v>
      </c>
      <c r="G582" s="449">
        <v>3541.03</v>
      </c>
      <c r="H582" s="778" t="s">
        <v>1197</v>
      </c>
      <c r="I582" s="779"/>
      <c r="J582" s="450" t="s">
        <v>1197</v>
      </c>
      <c r="K582" s="81" t="s">
        <v>1403</v>
      </c>
      <c r="L582" s="393" t="s">
        <v>472</v>
      </c>
      <c r="M582" s="394" t="s">
        <v>1676</v>
      </c>
      <c r="N582" s="345" t="s">
        <v>341</v>
      </c>
      <c r="O582" s="807"/>
      <c r="P582" s="808"/>
      <c r="Q582" s="799"/>
      <c r="R582" s="803"/>
      <c r="S582" s="804"/>
      <c r="T582" s="791"/>
      <c r="U582" s="796"/>
      <c r="V582" s="792"/>
    </row>
    <row r="583" spans="1:22" s="26" customFormat="1" ht="19.95" customHeight="1">
      <c r="A583" s="83" t="s">
        <v>1804</v>
      </c>
      <c r="B583" s="744"/>
      <c r="C583" s="623">
        <v>3</v>
      </c>
      <c r="D583" s="616" t="s">
        <v>167</v>
      </c>
      <c r="E583" s="448">
        <v>0.2</v>
      </c>
      <c r="F583" s="449">
        <v>3156.5169999999998</v>
      </c>
      <c r="G583" s="449">
        <v>3541.03</v>
      </c>
      <c r="H583" s="778" t="s">
        <v>1238</v>
      </c>
      <c r="I583" s="779"/>
      <c r="J583" s="450" t="s">
        <v>1197</v>
      </c>
      <c r="K583" s="81" t="s">
        <v>1403</v>
      </c>
      <c r="L583" s="393" t="s">
        <v>34</v>
      </c>
      <c r="M583" s="394" t="s">
        <v>1423</v>
      </c>
      <c r="N583" s="345" t="s">
        <v>341</v>
      </c>
      <c r="O583" s="809"/>
      <c r="P583" s="810"/>
      <c r="Q583" s="800"/>
      <c r="R583" s="805"/>
      <c r="S583" s="806"/>
      <c r="T583" s="451"/>
      <c r="U583" s="451"/>
      <c r="V583" s="452"/>
    </row>
    <row r="584" spans="1:22" s="26" customFormat="1" ht="19.95" customHeight="1">
      <c r="A584" s="83" t="s">
        <v>1805</v>
      </c>
      <c r="B584" s="744"/>
      <c r="C584" s="623">
        <v>4</v>
      </c>
      <c r="D584" s="616" t="s">
        <v>1403</v>
      </c>
      <c r="E584" s="448" t="s">
        <v>1403</v>
      </c>
      <c r="F584" s="449" t="s">
        <v>1403</v>
      </c>
      <c r="G584" s="449" t="s">
        <v>1403</v>
      </c>
      <c r="H584" s="778" t="s">
        <v>1403</v>
      </c>
      <c r="I584" s="779"/>
      <c r="J584" s="450" t="s">
        <v>1403</v>
      </c>
      <c r="K584" s="81" t="s">
        <v>1403</v>
      </c>
      <c r="L584" s="393"/>
      <c r="M584" s="394" t="s">
        <v>1403</v>
      </c>
      <c r="N584" s="345"/>
      <c r="O584" s="775" t="s">
        <v>368</v>
      </c>
      <c r="P584" s="740" t="s">
        <v>369</v>
      </c>
      <c r="Q584" s="741"/>
      <c r="R584" s="741"/>
      <c r="S584" s="742"/>
      <c r="T584" s="453"/>
      <c r="U584" s="453"/>
      <c r="V584" s="454"/>
    </row>
    <row r="585" spans="1:22" s="26" customFormat="1" ht="19.95" customHeight="1">
      <c r="A585" s="83" t="s">
        <v>1806</v>
      </c>
      <c r="B585" s="744"/>
      <c r="C585" s="623">
        <v>5</v>
      </c>
      <c r="D585" s="616" t="s">
        <v>1403</v>
      </c>
      <c r="E585" s="448" t="s">
        <v>1403</v>
      </c>
      <c r="F585" s="449" t="s">
        <v>1403</v>
      </c>
      <c r="G585" s="449" t="s">
        <v>1403</v>
      </c>
      <c r="H585" s="778" t="s">
        <v>1403</v>
      </c>
      <c r="I585" s="779"/>
      <c r="J585" s="450" t="s">
        <v>1403</v>
      </c>
      <c r="K585" s="81" t="s">
        <v>1403</v>
      </c>
      <c r="L585" s="393"/>
      <c r="M585" s="394" t="s">
        <v>1403</v>
      </c>
      <c r="N585" s="345"/>
      <c r="O585" s="776"/>
      <c r="P585" s="500" t="s">
        <v>370</v>
      </c>
      <c r="Q585" s="500" t="s">
        <v>371</v>
      </c>
      <c r="R585" s="748" t="s">
        <v>372</v>
      </c>
      <c r="S585" s="748"/>
      <c r="T585" s="453"/>
      <c r="U585" s="453"/>
      <c r="V585" s="454"/>
    </row>
    <row r="586" spans="1:22" s="26" customFormat="1" ht="19.95" customHeight="1" thickBot="1">
      <c r="A586" s="83" t="s">
        <v>1807</v>
      </c>
      <c r="B586" s="744"/>
      <c r="C586" s="624">
        <v>6</v>
      </c>
      <c r="D586" s="617" t="s">
        <v>1403</v>
      </c>
      <c r="E586" s="455" t="s">
        <v>1403</v>
      </c>
      <c r="F586" s="449" t="s">
        <v>1403</v>
      </c>
      <c r="G586" s="449" t="s">
        <v>1403</v>
      </c>
      <c r="H586" s="778" t="s">
        <v>1403</v>
      </c>
      <c r="I586" s="779"/>
      <c r="J586" s="450" t="s">
        <v>1403</v>
      </c>
      <c r="K586" s="81" t="s">
        <v>1403</v>
      </c>
      <c r="L586" s="393"/>
      <c r="M586" s="394" t="s">
        <v>1403</v>
      </c>
      <c r="N586" s="391"/>
      <c r="O586" s="293" t="s">
        <v>1197</v>
      </c>
      <c r="P586" s="223">
        <v>1</v>
      </c>
      <c r="Q586" s="456">
        <v>7082.0518531999996</v>
      </c>
      <c r="R586" s="777">
        <v>36374.057000000001</v>
      </c>
      <c r="S586" s="777"/>
      <c r="T586" s="453"/>
      <c r="U586" s="453"/>
      <c r="V586" s="454"/>
    </row>
    <row r="587" spans="1:22" s="26" customFormat="1" ht="25.2" customHeight="1" thickBot="1">
      <c r="A587" s="83" t="s">
        <v>1808</v>
      </c>
      <c r="B587" s="745"/>
      <c r="C587" s="749" t="s">
        <v>373</v>
      </c>
      <c r="D587" s="750"/>
      <c r="E587" s="467"/>
      <c r="F587" s="751" t="s">
        <v>1403</v>
      </c>
      <c r="G587" s="752"/>
      <c r="H587" s="793" t="s">
        <v>1197</v>
      </c>
      <c r="I587" s="794"/>
      <c r="J587" s="369" t="s">
        <v>1197</v>
      </c>
      <c r="K587" s="293" t="s">
        <v>1197</v>
      </c>
      <c r="L587" s="293" t="s">
        <v>1197</v>
      </c>
      <c r="M587" s="528"/>
      <c r="N587" s="524"/>
      <c r="O587" s="797" t="s">
        <v>1403</v>
      </c>
      <c r="P587" s="797"/>
      <c r="Q587" s="797"/>
      <c r="R587" s="797"/>
      <c r="S587" s="797"/>
      <c r="T587" s="525"/>
      <c r="U587" s="526"/>
      <c r="V587" s="527"/>
    </row>
    <row r="588" spans="1:22" ht="19.95" customHeight="1"/>
    <row r="589" spans="1:22" ht="19.95" customHeight="1"/>
    <row r="590" spans="1:22" s="30" customFormat="1" ht="19.95" customHeight="1" thickBot="1">
      <c r="A590" s="27">
        <v>20</v>
      </c>
      <c r="B590" s="753" t="s">
        <v>312</v>
      </c>
      <c r="C590" s="753"/>
      <c r="D590" s="753"/>
      <c r="E590" s="28">
        <v>20</v>
      </c>
      <c r="F590" s="582" t="s">
        <v>64</v>
      </c>
      <c r="G590" s="416"/>
      <c r="H590" s="416"/>
      <c r="I590" s="414"/>
      <c r="J590" s="414"/>
      <c r="K590" s="414"/>
      <c r="L590" s="414"/>
      <c r="M590" s="29"/>
      <c r="N590" s="29"/>
      <c r="O590" s="416"/>
      <c r="P590" s="416"/>
      <c r="Q590" s="416"/>
      <c r="R590" s="416"/>
      <c r="S590" s="416"/>
      <c r="T590" s="416"/>
      <c r="U590" s="416"/>
      <c r="V590" s="416"/>
    </row>
    <row r="591" spans="1:22" s="23" customFormat="1" ht="25.2" customHeight="1">
      <c r="A591" s="22"/>
      <c r="B591" s="755" t="s">
        <v>313</v>
      </c>
      <c r="C591" s="621" t="s">
        <v>314</v>
      </c>
      <c r="D591" s="609" t="s">
        <v>315</v>
      </c>
      <c r="E591" s="498"/>
      <c r="F591" s="498" t="s">
        <v>316</v>
      </c>
      <c r="G591" s="499"/>
      <c r="H591" s="497" t="s">
        <v>317</v>
      </c>
      <c r="I591" s="772" t="s">
        <v>318</v>
      </c>
      <c r="J591" s="754" t="s">
        <v>319</v>
      </c>
      <c r="K591" s="754" t="s">
        <v>320</v>
      </c>
      <c r="L591" s="754" t="s">
        <v>321</v>
      </c>
      <c r="M591" s="754" t="s">
        <v>322</v>
      </c>
      <c r="N591" s="765" t="s">
        <v>323</v>
      </c>
      <c r="O591" s="766"/>
      <c r="P591" s="767" t="s">
        <v>324</v>
      </c>
      <c r="Q591" s="768"/>
      <c r="R591" s="769" t="s">
        <v>325</v>
      </c>
      <c r="S591" s="736"/>
      <c r="T591" s="783" t="s">
        <v>326</v>
      </c>
      <c r="U591" s="784"/>
      <c r="V591" s="785"/>
    </row>
    <row r="592" spans="1:22" s="23" customFormat="1" ht="90" customHeight="1">
      <c r="A592" s="22"/>
      <c r="B592" s="756"/>
      <c r="C592" s="622" t="s">
        <v>327</v>
      </c>
      <c r="D592" s="610" t="s">
        <v>42</v>
      </c>
      <c r="E592" s="501" t="s">
        <v>328</v>
      </c>
      <c r="F592" s="501" t="s">
        <v>329</v>
      </c>
      <c r="G592" s="571" t="s">
        <v>330</v>
      </c>
      <c r="H592" s="570" t="s">
        <v>331</v>
      </c>
      <c r="I592" s="773"/>
      <c r="J592" s="748"/>
      <c r="K592" s="748"/>
      <c r="L592" s="748"/>
      <c r="M592" s="748"/>
      <c r="N592" s="500" t="s">
        <v>332</v>
      </c>
      <c r="O592" s="501" t="s">
        <v>333</v>
      </c>
      <c r="P592" s="781"/>
      <c r="Q592" s="782"/>
      <c r="R592" s="770"/>
      <c r="S592" s="771"/>
      <c r="T592" s="502" t="s">
        <v>334</v>
      </c>
      <c r="U592" s="503" t="s">
        <v>335</v>
      </c>
      <c r="V592" s="504" t="s">
        <v>336</v>
      </c>
    </row>
    <row r="593" spans="1:22" s="23" customFormat="1" ht="25.2" customHeight="1">
      <c r="A593" s="22"/>
      <c r="B593" s="417"/>
      <c r="C593" s="611">
        <v>3</v>
      </c>
      <c r="D593" s="611">
        <v>4</v>
      </c>
      <c r="E593" s="418">
        <v>5</v>
      </c>
      <c r="F593" s="418">
        <v>6</v>
      </c>
      <c r="G593" s="418">
        <v>7</v>
      </c>
      <c r="H593" s="418">
        <v>8</v>
      </c>
      <c r="I593" s="418">
        <v>9</v>
      </c>
      <c r="J593" s="469"/>
      <c r="K593" s="469"/>
      <c r="L593" s="435"/>
      <c r="M593" s="418"/>
      <c r="N593" s="418">
        <v>14</v>
      </c>
      <c r="O593" s="418">
        <v>15</v>
      </c>
      <c r="P593" s="419">
        <v>16</v>
      </c>
      <c r="Q593" s="463">
        <v>17</v>
      </c>
      <c r="R593" s="419">
        <v>18</v>
      </c>
      <c r="S593" s="463">
        <v>19</v>
      </c>
      <c r="T593" s="420">
        <v>20</v>
      </c>
      <c r="U593" s="421">
        <v>21</v>
      </c>
      <c r="V593" s="422">
        <v>22</v>
      </c>
    </row>
    <row r="594" spans="1:22" s="32" customFormat="1" ht="49.95" customHeight="1">
      <c r="A594" s="31" t="s">
        <v>1809</v>
      </c>
      <c r="B594" s="423">
        <v>1</v>
      </c>
      <c r="C594" s="612" t="s">
        <v>536</v>
      </c>
      <c r="D594" s="612" t="s">
        <v>537</v>
      </c>
      <c r="E594" s="424" t="s">
        <v>538</v>
      </c>
      <c r="F594" s="424" t="s">
        <v>340</v>
      </c>
      <c r="G594" s="588">
        <v>0.4</v>
      </c>
      <c r="H594" s="426" t="s">
        <v>341</v>
      </c>
      <c r="I594" s="427">
        <v>1</v>
      </c>
      <c r="J594" s="428" t="s">
        <v>168</v>
      </c>
      <c r="K594" s="429">
        <v>39646</v>
      </c>
      <c r="L594" s="429">
        <v>41011</v>
      </c>
      <c r="M594" s="586">
        <v>24424.51</v>
      </c>
      <c r="N594" s="431">
        <v>9769.8040000000001</v>
      </c>
      <c r="O594" s="432">
        <v>9769.8040000000001</v>
      </c>
      <c r="P594" s="731"/>
      <c r="Q594" s="732"/>
      <c r="R594" s="746"/>
      <c r="S594" s="747"/>
      <c r="T594" s="433" t="s">
        <v>341</v>
      </c>
      <c r="U594" s="363">
        <v>9</v>
      </c>
      <c r="V594" s="434" t="s">
        <v>341</v>
      </c>
    </row>
    <row r="595" spans="1:22" s="32" customFormat="1" ht="49.95" customHeight="1">
      <c r="A595" s="31" t="s">
        <v>1810</v>
      </c>
      <c r="B595" s="423">
        <v>2</v>
      </c>
      <c r="C595" s="612" t="s">
        <v>539</v>
      </c>
      <c r="D595" s="612" t="s">
        <v>540</v>
      </c>
      <c r="E595" s="424" t="s">
        <v>541</v>
      </c>
      <c r="F595" s="424" t="s">
        <v>340</v>
      </c>
      <c r="G595" s="588">
        <v>0.4</v>
      </c>
      <c r="H595" s="426" t="s">
        <v>341</v>
      </c>
      <c r="I595" s="427">
        <v>1</v>
      </c>
      <c r="J595" s="428" t="s">
        <v>168</v>
      </c>
      <c r="K595" s="429">
        <v>39832</v>
      </c>
      <c r="L595" s="429">
        <v>41486</v>
      </c>
      <c r="M595" s="586">
        <v>41101.57</v>
      </c>
      <c r="N595" s="431">
        <v>16440.628000000001</v>
      </c>
      <c r="O595" s="432">
        <v>16440.628000000001</v>
      </c>
      <c r="P595" s="731"/>
      <c r="Q595" s="732"/>
      <c r="R595" s="746"/>
      <c r="S595" s="747"/>
      <c r="T595" s="433" t="s">
        <v>341</v>
      </c>
      <c r="U595" s="363">
        <v>7</v>
      </c>
      <c r="V595" s="434" t="s">
        <v>341</v>
      </c>
    </row>
    <row r="596" spans="1:22" s="32" customFormat="1" ht="49.95" customHeight="1">
      <c r="A596" s="31" t="s">
        <v>1811</v>
      </c>
      <c r="B596" s="423">
        <v>3</v>
      </c>
      <c r="C596" s="612" t="s">
        <v>542</v>
      </c>
      <c r="D596" s="612">
        <v>14000161</v>
      </c>
      <c r="E596" s="424" t="s">
        <v>543</v>
      </c>
      <c r="F596" s="424" t="s">
        <v>340</v>
      </c>
      <c r="G596" s="588">
        <v>0.5</v>
      </c>
      <c r="H596" s="426" t="s">
        <v>341</v>
      </c>
      <c r="I596" s="427">
        <v>2</v>
      </c>
      <c r="J596" s="428" t="s">
        <v>169</v>
      </c>
      <c r="K596" s="429">
        <v>42034</v>
      </c>
      <c r="L596" s="429">
        <v>42783</v>
      </c>
      <c r="M596" s="586">
        <v>3531.31</v>
      </c>
      <c r="N596" s="431">
        <v>1765.655</v>
      </c>
      <c r="O596" s="432">
        <v>1765.655</v>
      </c>
      <c r="P596" s="731"/>
      <c r="Q596" s="732"/>
      <c r="R596" s="746"/>
      <c r="S596" s="747"/>
      <c r="T596" s="433" t="s">
        <v>341</v>
      </c>
      <c r="U596" s="363">
        <v>147</v>
      </c>
      <c r="V596" s="434" t="s">
        <v>341</v>
      </c>
    </row>
    <row r="597" spans="1:22" s="32" customFormat="1" ht="19.95" customHeight="1">
      <c r="A597" s="31" t="s">
        <v>1812</v>
      </c>
      <c r="B597" s="423" t="s">
        <v>1403</v>
      </c>
      <c r="C597" s="612"/>
      <c r="D597" s="612"/>
      <c r="E597" s="424"/>
      <c r="F597" s="424"/>
      <c r="G597" s="425"/>
      <c r="H597" s="426"/>
      <c r="I597" s="427"/>
      <c r="J597" s="428" t="s">
        <v>1403</v>
      </c>
      <c r="K597" s="429"/>
      <c r="L597" s="429"/>
      <c r="M597" s="430"/>
      <c r="N597" s="431" t="s">
        <v>1403</v>
      </c>
      <c r="O597" s="432" t="s">
        <v>1403</v>
      </c>
      <c r="P597" s="731"/>
      <c r="Q597" s="732"/>
      <c r="R597" s="746"/>
      <c r="S597" s="747"/>
      <c r="T597" s="433"/>
      <c r="U597" s="363"/>
      <c r="V597" s="434"/>
    </row>
    <row r="598" spans="1:22" s="32" customFormat="1" ht="19.95" customHeight="1">
      <c r="A598" s="31" t="s">
        <v>1813</v>
      </c>
      <c r="B598" s="423" t="s">
        <v>1403</v>
      </c>
      <c r="C598" s="612"/>
      <c r="D598" s="612"/>
      <c r="E598" s="424"/>
      <c r="F598" s="424"/>
      <c r="G598" s="425"/>
      <c r="H598" s="426"/>
      <c r="I598" s="427"/>
      <c r="J598" s="428" t="s">
        <v>1403</v>
      </c>
      <c r="K598" s="429"/>
      <c r="L598" s="429"/>
      <c r="M598" s="430"/>
      <c r="N598" s="431" t="s">
        <v>1403</v>
      </c>
      <c r="O598" s="432" t="s">
        <v>1403</v>
      </c>
      <c r="P598" s="731"/>
      <c r="Q598" s="732"/>
      <c r="R598" s="746"/>
      <c r="S598" s="747"/>
      <c r="T598" s="433"/>
      <c r="U598" s="363"/>
      <c r="V598" s="434"/>
    </row>
    <row r="599" spans="1:22" s="32" customFormat="1" ht="19.95" customHeight="1">
      <c r="A599" s="31" t="s">
        <v>1814</v>
      </c>
      <c r="B599" s="423" t="s">
        <v>1403</v>
      </c>
      <c r="C599" s="612"/>
      <c r="D599" s="612"/>
      <c r="E599" s="424"/>
      <c r="F599" s="424"/>
      <c r="G599" s="425"/>
      <c r="H599" s="426"/>
      <c r="I599" s="427"/>
      <c r="J599" s="428" t="s">
        <v>1403</v>
      </c>
      <c r="K599" s="429"/>
      <c r="L599" s="429"/>
      <c r="M599" s="430"/>
      <c r="N599" s="431" t="s">
        <v>1403</v>
      </c>
      <c r="O599" s="432" t="s">
        <v>1403</v>
      </c>
      <c r="P599" s="731"/>
      <c r="Q599" s="732"/>
      <c r="R599" s="746"/>
      <c r="S599" s="747"/>
      <c r="T599" s="433"/>
      <c r="U599" s="363"/>
      <c r="V599" s="434"/>
    </row>
    <row r="600" spans="1:22" s="32" customFormat="1" ht="19.95" customHeight="1">
      <c r="A600" s="31" t="s">
        <v>1815</v>
      </c>
      <c r="B600" s="423" t="s">
        <v>1403</v>
      </c>
      <c r="C600" s="612"/>
      <c r="D600" s="612"/>
      <c r="E600" s="424"/>
      <c r="F600" s="424"/>
      <c r="G600" s="425"/>
      <c r="H600" s="426"/>
      <c r="I600" s="427"/>
      <c r="J600" s="428" t="s">
        <v>1403</v>
      </c>
      <c r="K600" s="429"/>
      <c r="L600" s="429"/>
      <c r="M600" s="430"/>
      <c r="N600" s="435" t="s">
        <v>1403</v>
      </c>
      <c r="O600" s="432" t="s">
        <v>1403</v>
      </c>
      <c r="P600" s="731"/>
      <c r="Q600" s="732"/>
      <c r="R600" s="746"/>
      <c r="S600" s="747"/>
      <c r="T600" s="433"/>
      <c r="U600" s="363"/>
      <c r="V600" s="434"/>
    </row>
    <row r="601" spans="1:22" s="32" customFormat="1" ht="19.95" customHeight="1">
      <c r="A601" s="31" t="s">
        <v>1816</v>
      </c>
      <c r="B601" s="423" t="s">
        <v>1403</v>
      </c>
      <c r="C601" s="612"/>
      <c r="D601" s="612"/>
      <c r="E601" s="424"/>
      <c r="F601" s="424"/>
      <c r="G601" s="425"/>
      <c r="H601" s="426"/>
      <c r="I601" s="427"/>
      <c r="J601" s="428" t="s">
        <v>1403</v>
      </c>
      <c r="K601" s="429"/>
      <c r="L601" s="429"/>
      <c r="M601" s="436"/>
      <c r="N601" s="435" t="s">
        <v>1403</v>
      </c>
      <c r="O601" s="432" t="s">
        <v>1403</v>
      </c>
      <c r="P601" s="731"/>
      <c r="Q601" s="732"/>
      <c r="R601" s="746"/>
      <c r="S601" s="747"/>
      <c r="T601" s="433"/>
      <c r="U601" s="363"/>
      <c r="V601" s="434"/>
    </row>
    <row r="602" spans="1:22" s="32" customFormat="1" ht="19.95" customHeight="1">
      <c r="A602" s="31" t="s">
        <v>1817</v>
      </c>
      <c r="B602" s="423" t="s">
        <v>1403</v>
      </c>
      <c r="C602" s="612"/>
      <c r="D602" s="612"/>
      <c r="E602" s="424"/>
      <c r="F602" s="424"/>
      <c r="G602" s="425"/>
      <c r="H602" s="426"/>
      <c r="I602" s="427"/>
      <c r="J602" s="428" t="s">
        <v>1403</v>
      </c>
      <c r="K602" s="429"/>
      <c r="L602" s="429"/>
      <c r="M602" s="436"/>
      <c r="N602" s="435" t="s">
        <v>1403</v>
      </c>
      <c r="O602" s="432" t="s">
        <v>1403</v>
      </c>
      <c r="P602" s="731"/>
      <c r="Q602" s="732"/>
      <c r="R602" s="746"/>
      <c r="S602" s="747"/>
      <c r="T602" s="433"/>
      <c r="U602" s="363"/>
      <c r="V602" s="434"/>
    </row>
    <row r="603" spans="1:22" s="32" customFormat="1" ht="19.95" customHeight="1" thickBot="1">
      <c r="A603" s="31" t="s">
        <v>1818</v>
      </c>
      <c r="B603" s="437" t="s">
        <v>1403</v>
      </c>
      <c r="C603" s="613"/>
      <c r="D603" s="613"/>
      <c r="E603" s="438"/>
      <c r="F603" s="438"/>
      <c r="G603" s="439"/>
      <c r="H603" s="440"/>
      <c r="I603" s="441"/>
      <c r="J603" s="442" t="s">
        <v>1403</v>
      </c>
      <c r="K603" s="443"/>
      <c r="L603" s="443"/>
      <c r="M603" s="444"/>
      <c r="N603" s="435" t="s">
        <v>1403</v>
      </c>
      <c r="O603" s="432" t="s">
        <v>1403</v>
      </c>
      <c r="P603" s="731"/>
      <c r="Q603" s="732"/>
      <c r="R603" s="746"/>
      <c r="S603" s="747"/>
      <c r="T603" s="433"/>
      <c r="U603" s="363"/>
      <c r="V603" s="434"/>
    </row>
    <row r="604" spans="1:22" s="23" customFormat="1" ht="10.199999999999999" customHeight="1">
      <c r="A604" s="31"/>
      <c r="B604" s="459"/>
      <c r="C604" s="614"/>
      <c r="D604" s="614"/>
      <c r="E604" s="445"/>
      <c r="F604" s="445"/>
      <c r="G604" s="445"/>
      <c r="H604" s="445"/>
      <c r="I604" s="445"/>
      <c r="J604" s="445"/>
      <c r="K604" s="445"/>
      <c r="L604" s="445"/>
      <c r="M604" s="445"/>
      <c r="N604" s="445"/>
      <c r="O604" s="460"/>
      <c r="P604" s="445"/>
      <c r="Q604" s="445"/>
      <c r="R604" s="460"/>
      <c r="S604" s="445"/>
      <c r="T604" s="445"/>
      <c r="U604" s="461"/>
      <c r="V604" s="464"/>
    </row>
    <row r="605" spans="1:22" s="23" customFormat="1" ht="19.95" customHeight="1" thickBot="1">
      <c r="A605" s="31" t="s">
        <v>1819</v>
      </c>
      <c r="B605" s="505"/>
      <c r="C605" s="615"/>
      <c r="D605" s="615"/>
      <c r="E605" s="506"/>
      <c r="F605" s="506"/>
      <c r="G605" s="506"/>
      <c r="H605" s="506"/>
      <c r="I605" s="506"/>
      <c r="J605" s="506"/>
      <c r="K605" s="506"/>
      <c r="L605" s="506"/>
      <c r="M605" s="506"/>
      <c r="N605" s="507" t="s">
        <v>346</v>
      </c>
      <c r="O605" s="508">
        <v>9325.3623333333326</v>
      </c>
      <c r="P605" s="506"/>
      <c r="Q605" s="506"/>
      <c r="R605" s="509"/>
      <c r="S605" s="509"/>
      <c r="T605" s="510"/>
      <c r="U605" s="506"/>
      <c r="V605" s="511"/>
    </row>
    <row r="606" spans="1:22" ht="19.95" customHeight="1">
      <c r="B606" s="446"/>
      <c r="C606" s="34"/>
      <c r="D606" s="34"/>
      <c r="E606" s="446"/>
      <c r="F606" s="446"/>
      <c r="G606" s="446"/>
      <c r="H606" s="446"/>
      <c r="I606" s="446"/>
      <c r="J606" s="446"/>
      <c r="K606" s="446"/>
      <c r="L606" s="446"/>
      <c r="M606" s="446"/>
      <c r="N606" s="446"/>
      <c r="O606" s="446"/>
      <c r="P606" s="446"/>
      <c r="Q606" s="446"/>
      <c r="R606" s="446"/>
      <c r="S606" s="446"/>
      <c r="T606" s="446"/>
      <c r="U606" s="446"/>
      <c r="V606" s="446"/>
    </row>
    <row r="607" spans="1:22" s="23" customFormat="1" ht="19.95" customHeight="1" thickBot="1">
      <c r="A607" s="22"/>
      <c r="B607" s="733" t="s">
        <v>347</v>
      </c>
      <c r="C607" s="733"/>
      <c r="D607" s="733"/>
      <c r="E607" s="733"/>
      <c r="F607" s="733"/>
      <c r="G607" s="733"/>
      <c r="H607" s="733"/>
      <c r="I607" s="733"/>
      <c r="J607" s="733"/>
      <c r="K607" s="733"/>
      <c r="L607" s="733"/>
      <c r="M607" s="733"/>
      <c r="N607" s="733"/>
      <c r="O607" s="733"/>
      <c r="P607" s="733"/>
      <c r="Q607" s="733"/>
      <c r="R607" s="733"/>
      <c r="S607" s="733"/>
      <c r="T607" s="733"/>
      <c r="U607" s="733"/>
      <c r="V607" s="733"/>
    </row>
    <row r="608" spans="1:22" s="26" customFormat="1" ht="19.95" customHeight="1">
      <c r="A608" s="83" t="s">
        <v>1820</v>
      </c>
      <c r="B608" s="743" t="s">
        <v>348</v>
      </c>
      <c r="C608" s="734" t="s">
        <v>349</v>
      </c>
      <c r="D608" s="735"/>
      <c r="E608" s="735"/>
      <c r="F608" s="735"/>
      <c r="G608" s="735"/>
      <c r="H608" s="735"/>
      <c r="I608" s="735"/>
      <c r="J608" s="735"/>
      <c r="K608" s="735"/>
      <c r="L608" s="735"/>
      <c r="M608" s="736"/>
      <c r="N608" s="518"/>
      <c r="O608" s="519"/>
      <c r="P608" s="734" t="s">
        <v>350</v>
      </c>
      <c r="Q608" s="735"/>
      <c r="R608" s="735"/>
      <c r="S608" s="736"/>
      <c r="T608" s="769" t="s">
        <v>351</v>
      </c>
      <c r="U608" s="736"/>
      <c r="V608" s="788" t="s">
        <v>1197</v>
      </c>
    </row>
    <row r="609" spans="1:22" s="26" customFormat="1" ht="25.2" customHeight="1">
      <c r="A609" s="83" t="s">
        <v>1821</v>
      </c>
      <c r="B609" s="744"/>
      <c r="C609" s="740" t="s">
        <v>352</v>
      </c>
      <c r="D609" s="741"/>
      <c r="E609" s="742"/>
      <c r="F609" s="514">
        <v>3</v>
      </c>
      <c r="G609" s="774" t="s">
        <v>353</v>
      </c>
      <c r="H609" s="748" t="s">
        <v>354</v>
      </c>
      <c r="I609" s="748"/>
      <c r="J609" s="740" t="s">
        <v>355</v>
      </c>
      <c r="K609" s="795"/>
      <c r="L609" s="515"/>
      <c r="M609" s="515"/>
      <c r="N609" s="520"/>
      <c r="O609" s="521"/>
      <c r="P609" s="737"/>
      <c r="Q609" s="738"/>
      <c r="R609" s="738"/>
      <c r="S609" s="739"/>
      <c r="T609" s="770"/>
      <c r="U609" s="771"/>
      <c r="V609" s="789"/>
    </row>
    <row r="610" spans="1:22" s="26" customFormat="1" ht="30" customHeight="1" thickBot="1">
      <c r="A610" s="83" t="s">
        <v>1822</v>
      </c>
      <c r="B610" s="744"/>
      <c r="C610" s="741" t="s">
        <v>356</v>
      </c>
      <c r="D610" s="742"/>
      <c r="E610" s="516" t="s">
        <v>357</v>
      </c>
      <c r="F610" s="512" t="s">
        <v>358</v>
      </c>
      <c r="G610" s="774"/>
      <c r="H610" s="748"/>
      <c r="I610" s="748"/>
      <c r="J610" s="500" t="s">
        <v>359</v>
      </c>
      <c r="K610" s="513" t="s">
        <v>360</v>
      </c>
      <c r="L610" s="517" t="s">
        <v>361</v>
      </c>
      <c r="M610" s="517"/>
      <c r="N610" s="522" t="s">
        <v>362</v>
      </c>
      <c r="O610" s="523"/>
      <c r="P610" s="529" t="s">
        <v>363</v>
      </c>
      <c r="Q610" s="447">
        <v>3</v>
      </c>
      <c r="R610" s="530" t="s">
        <v>364</v>
      </c>
      <c r="S610" s="447">
        <v>3</v>
      </c>
      <c r="T610" s="791"/>
      <c r="U610" s="792"/>
      <c r="V610" s="790"/>
    </row>
    <row r="611" spans="1:22" s="26" customFormat="1" ht="19.95" customHeight="1">
      <c r="A611" s="83" t="s">
        <v>1823</v>
      </c>
      <c r="B611" s="744"/>
      <c r="C611" s="623">
        <v>1</v>
      </c>
      <c r="D611" s="616" t="s">
        <v>168</v>
      </c>
      <c r="E611" s="448">
        <v>0.5</v>
      </c>
      <c r="F611" s="449">
        <v>26210.432000000001</v>
      </c>
      <c r="G611" s="449">
        <v>3541.03</v>
      </c>
      <c r="H611" s="778" t="s">
        <v>1197</v>
      </c>
      <c r="I611" s="779"/>
      <c r="J611" s="450" t="s">
        <v>1197</v>
      </c>
      <c r="K611" s="81" t="s">
        <v>1403</v>
      </c>
      <c r="L611" s="393" t="s">
        <v>472</v>
      </c>
      <c r="M611" s="394" t="s">
        <v>1676</v>
      </c>
      <c r="N611" s="345" t="s">
        <v>341</v>
      </c>
      <c r="O611" s="807" t="s">
        <v>130</v>
      </c>
      <c r="P611" s="808"/>
      <c r="Q611" s="798">
        <v>20</v>
      </c>
      <c r="R611" s="801" t="s">
        <v>365</v>
      </c>
      <c r="S611" s="802"/>
      <c r="T611" s="769" t="s">
        <v>366</v>
      </c>
      <c r="U611" s="735"/>
      <c r="V611" s="736"/>
    </row>
    <row r="612" spans="1:22" s="26" customFormat="1" ht="19.95" customHeight="1" thickBot="1">
      <c r="A612" s="83" t="s">
        <v>1824</v>
      </c>
      <c r="B612" s="744"/>
      <c r="C612" s="623">
        <v>2</v>
      </c>
      <c r="D612" s="616" t="s">
        <v>169</v>
      </c>
      <c r="E612" s="448">
        <v>0.4</v>
      </c>
      <c r="F612" s="449">
        <v>1765.655</v>
      </c>
      <c r="G612" s="449">
        <v>3541.03</v>
      </c>
      <c r="H612" s="778" t="s">
        <v>1238</v>
      </c>
      <c r="I612" s="779"/>
      <c r="J612" s="450" t="s">
        <v>1197</v>
      </c>
      <c r="K612" s="81" t="s">
        <v>1403</v>
      </c>
      <c r="L612" s="393" t="s">
        <v>472</v>
      </c>
      <c r="M612" s="394" t="s">
        <v>1676</v>
      </c>
      <c r="N612" s="345" t="s">
        <v>341</v>
      </c>
      <c r="O612" s="807"/>
      <c r="P612" s="808"/>
      <c r="Q612" s="799"/>
      <c r="R612" s="803"/>
      <c r="S612" s="804"/>
      <c r="T612" s="791"/>
      <c r="U612" s="796"/>
      <c r="V612" s="792"/>
    </row>
    <row r="613" spans="1:22" s="26" customFormat="1" ht="19.95" customHeight="1">
      <c r="A613" s="83" t="s">
        <v>1825</v>
      </c>
      <c r="B613" s="744"/>
      <c r="C613" s="623">
        <v>3</v>
      </c>
      <c r="D613" s="616" t="s">
        <v>170</v>
      </c>
      <c r="E613" s="448">
        <v>0.1</v>
      </c>
      <c r="F613" s="449" t="s">
        <v>1445</v>
      </c>
      <c r="G613" s="449">
        <v>3541.03</v>
      </c>
      <c r="H613" s="778" t="s">
        <v>1238</v>
      </c>
      <c r="I613" s="779"/>
      <c r="J613" s="450" t="s">
        <v>1197</v>
      </c>
      <c r="K613" s="81" t="s">
        <v>1403</v>
      </c>
      <c r="L613" s="393" t="s">
        <v>365</v>
      </c>
      <c r="M613" s="394" t="s">
        <v>1421</v>
      </c>
      <c r="N613" s="345" t="s">
        <v>341</v>
      </c>
      <c r="O613" s="809"/>
      <c r="P613" s="810"/>
      <c r="Q613" s="800"/>
      <c r="R613" s="805"/>
      <c r="S613" s="806"/>
      <c r="T613" s="451"/>
      <c r="U613" s="451"/>
      <c r="V613" s="452"/>
    </row>
    <row r="614" spans="1:22" s="26" customFormat="1" ht="19.95" customHeight="1">
      <c r="A614" s="83" t="s">
        <v>1826</v>
      </c>
      <c r="B614" s="744"/>
      <c r="C614" s="623">
        <v>4</v>
      </c>
      <c r="D614" s="616" t="s">
        <v>1403</v>
      </c>
      <c r="E614" s="448" t="s">
        <v>1403</v>
      </c>
      <c r="F614" s="449" t="s">
        <v>1403</v>
      </c>
      <c r="G614" s="449" t="s">
        <v>1403</v>
      </c>
      <c r="H614" s="778" t="s">
        <v>1403</v>
      </c>
      <c r="I614" s="779"/>
      <c r="J614" s="450" t="s">
        <v>1403</v>
      </c>
      <c r="K614" s="81" t="s">
        <v>1403</v>
      </c>
      <c r="L614" s="393"/>
      <c r="M614" s="394" t="s">
        <v>1403</v>
      </c>
      <c r="N614" s="345"/>
      <c r="O614" s="775" t="s">
        <v>368</v>
      </c>
      <c r="P614" s="740" t="s">
        <v>369</v>
      </c>
      <c r="Q614" s="741"/>
      <c r="R614" s="741"/>
      <c r="S614" s="742"/>
      <c r="T614" s="453"/>
      <c r="U614" s="453"/>
      <c r="V614" s="454"/>
    </row>
    <row r="615" spans="1:22" s="26" customFormat="1" ht="19.95" customHeight="1">
      <c r="A615" s="83" t="s">
        <v>1827</v>
      </c>
      <c r="B615" s="744"/>
      <c r="C615" s="623">
        <v>5</v>
      </c>
      <c r="D615" s="616" t="s">
        <v>1403</v>
      </c>
      <c r="E615" s="448" t="s">
        <v>1403</v>
      </c>
      <c r="F615" s="449" t="s">
        <v>1403</v>
      </c>
      <c r="G615" s="449" t="s">
        <v>1403</v>
      </c>
      <c r="H615" s="778" t="s">
        <v>1403</v>
      </c>
      <c r="I615" s="779"/>
      <c r="J615" s="450" t="s">
        <v>1403</v>
      </c>
      <c r="K615" s="81" t="s">
        <v>1403</v>
      </c>
      <c r="L615" s="393"/>
      <c r="M615" s="394" t="s">
        <v>1403</v>
      </c>
      <c r="N615" s="345"/>
      <c r="O615" s="776"/>
      <c r="P615" s="500" t="s">
        <v>370</v>
      </c>
      <c r="Q615" s="500" t="s">
        <v>371</v>
      </c>
      <c r="R615" s="748" t="s">
        <v>372</v>
      </c>
      <c r="S615" s="748"/>
      <c r="T615" s="453"/>
      <c r="U615" s="453"/>
      <c r="V615" s="454"/>
    </row>
    <row r="616" spans="1:22" s="26" customFormat="1" ht="19.95" customHeight="1" thickBot="1">
      <c r="A616" s="83" t="s">
        <v>1828</v>
      </c>
      <c r="B616" s="744"/>
      <c r="C616" s="624">
        <v>6</v>
      </c>
      <c r="D616" s="617" t="s">
        <v>1403</v>
      </c>
      <c r="E616" s="455" t="s">
        <v>1403</v>
      </c>
      <c r="F616" s="449" t="s">
        <v>1403</v>
      </c>
      <c r="G616" s="449" t="s">
        <v>1403</v>
      </c>
      <c r="H616" s="778" t="s">
        <v>1403</v>
      </c>
      <c r="I616" s="779"/>
      <c r="J616" s="450" t="s">
        <v>1403</v>
      </c>
      <c r="K616" s="81" t="s">
        <v>1403</v>
      </c>
      <c r="L616" s="393"/>
      <c r="M616" s="394" t="s">
        <v>1403</v>
      </c>
      <c r="N616" s="391"/>
      <c r="O616" s="293" t="s">
        <v>1197</v>
      </c>
      <c r="P616" s="223">
        <v>1</v>
      </c>
      <c r="Q616" s="456">
        <v>7082.0518531999996</v>
      </c>
      <c r="R616" s="777">
        <v>27976.087</v>
      </c>
      <c r="S616" s="777"/>
      <c r="T616" s="453"/>
      <c r="U616" s="453"/>
      <c r="V616" s="454"/>
    </row>
    <row r="617" spans="1:22" s="26" customFormat="1" ht="25.2" customHeight="1" thickBot="1">
      <c r="A617" s="83" t="s">
        <v>1829</v>
      </c>
      <c r="B617" s="745"/>
      <c r="C617" s="749" t="s">
        <v>373</v>
      </c>
      <c r="D617" s="750"/>
      <c r="E617" s="467"/>
      <c r="F617" s="751" t="s">
        <v>1403</v>
      </c>
      <c r="G617" s="752"/>
      <c r="H617" s="793" t="s">
        <v>1197</v>
      </c>
      <c r="I617" s="794"/>
      <c r="J617" s="369" t="s">
        <v>1197</v>
      </c>
      <c r="K617" s="293" t="s">
        <v>1197</v>
      </c>
      <c r="L617" s="293" t="s">
        <v>1197</v>
      </c>
      <c r="M617" s="528"/>
      <c r="N617" s="524"/>
      <c r="O617" s="797" t="s">
        <v>1403</v>
      </c>
      <c r="P617" s="797"/>
      <c r="Q617" s="797"/>
      <c r="R617" s="797"/>
      <c r="S617" s="797"/>
      <c r="T617" s="525"/>
      <c r="U617" s="526"/>
      <c r="V617" s="527"/>
    </row>
    <row r="618" spans="1:22" ht="19.95" customHeight="1"/>
    <row r="619" spans="1:22" ht="19.95" customHeight="1"/>
    <row r="620" spans="1:22" s="30" customFormat="1" ht="19.95" customHeight="1" thickBot="1">
      <c r="A620" s="27">
        <v>21</v>
      </c>
      <c r="B620" s="753" t="s">
        <v>312</v>
      </c>
      <c r="C620" s="753"/>
      <c r="D620" s="753"/>
      <c r="E620" s="28">
        <v>21</v>
      </c>
      <c r="F620" s="582" t="s">
        <v>65</v>
      </c>
      <c r="G620" s="416"/>
      <c r="H620" s="416"/>
      <c r="I620" s="414"/>
      <c r="J620" s="414"/>
      <c r="K620" s="414"/>
      <c r="L620" s="414"/>
      <c r="M620" s="29"/>
      <c r="N620" s="29"/>
      <c r="O620" s="416"/>
      <c r="P620" s="416"/>
      <c r="Q620" s="416"/>
      <c r="R620" s="416"/>
      <c r="S620" s="416"/>
      <c r="T620" s="416"/>
      <c r="U620" s="416"/>
      <c r="V620" s="416"/>
    </row>
    <row r="621" spans="1:22" s="23" customFormat="1" ht="25.2" customHeight="1">
      <c r="A621" s="22"/>
      <c r="B621" s="755" t="s">
        <v>313</v>
      </c>
      <c r="C621" s="621" t="s">
        <v>314</v>
      </c>
      <c r="D621" s="609" t="s">
        <v>315</v>
      </c>
      <c r="E621" s="498"/>
      <c r="F621" s="498" t="s">
        <v>316</v>
      </c>
      <c r="G621" s="499"/>
      <c r="H621" s="497" t="s">
        <v>317</v>
      </c>
      <c r="I621" s="772" t="s">
        <v>318</v>
      </c>
      <c r="J621" s="754" t="s">
        <v>319</v>
      </c>
      <c r="K621" s="754" t="s">
        <v>320</v>
      </c>
      <c r="L621" s="754" t="s">
        <v>321</v>
      </c>
      <c r="M621" s="754" t="s">
        <v>322</v>
      </c>
      <c r="N621" s="765" t="s">
        <v>323</v>
      </c>
      <c r="O621" s="766"/>
      <c r="P621" s="767" t="s">
        <v>324</v>
      </c>
      <c r="Q621" s="768"/>
      <c r="R621" s="769" t="s">
        <v>325</v>
      </c>
      <c r="S621" s="736"/>
      <c r="T621" s="783" t="s">
        <v>326</v>
      </c>
      <c r="U621" s="784"/>
      <c r="V621" s="785"/>
    </row>
    <row r="622" spans="1:22" s="23" customFormat="1" ht="90" customHeight="1">
      <c r="A622" s="22"/>
      <c r="B622" s="756"/>
      <c r="C622" s="622" t="s">
        <v>327</v>
      </c>
      <c r="D622" s="610" t="s">
        <v>42</v>
      </c>
      <c r="E622" s="501" t="s">
        <v>328</v>
      </c>
      <c r="F622" s="501" t="s">
        <v>329</v>
      </c>
      <c r="G622" s="571" t="s">
        <v>330</v>
      </c>
      <c r="H622" s="570" t="s">
        <v>331</v>
      </c>
      <c r="I622" s="773"/>
      <c r="J622" s="748"/>
      <c r="K622" s="748"/>
      <c r="L622" s="748"/>
      <c r="M622" s="748"/>
      <c r="N622" s="500" t="s">
        <v>332</v>
      </c>
      <c r="O622" s="501" t="s">
        <v>333</v>
      </c>
      <c r="P622" s="781"/>
      <c r="Q622" s="782"/>
      <c r="R622" s="770"/>
      <c r="S622" s="771"/>
      <c r="T622" s="502" t="s">
        <v>334</v>
      </c>
      <c r="U622" s="503" t="s">
        <v>335</v>
      </c>
      <c r="V622" s="504" t="s">
        <v>336</v>
      </c>
    </row>
    <row r="623" spans="1:22" s="23" customFormat="1" ht="25.2" customHeight="1">
      <c r="A623" s="22"/>
      <c r="B623" s="417"/>
      <c r="C623" s="611">
        <v>3</v>
      </c>
      <c r="D623" s="611">
        <v>4</v>
      </c>
      <c r="E623" s="418">
        <v>5</v>
      </c>
      <c r="F623" s="418">
        <v>6</v>
      </c>
      <c r="G623" s="418">
        <v>7</v>
      </c>
      <c r="H623" s="418">
        <v>8</v>
      </c>
      <c r="I623" s="418">
        <v>9</v>
      </c>
      <c r="J623" s="469"/>
      <c r="K623" s="469"/>
      <c r="L623" s="435"/>
      <c r="M623" s="418"/>
      <c r="N623" s="418">
        <v>14</v>
      </c>
      <c r="O623" s="418">
        <v>15</v>
      </c>
      <c r="P623" s="419">
        <v>16</v>
      </c>
      <c r="Q623" s="463">
        <v>17</v>
      </c>
      <c r="R623" s="419">
        <v>18</v>
      </c>
      <c r="S623" s="463">
        <v>19</v>
      </c>
      <c r="T623" s="420">
        <v>20</v>
      </c>
      <c r="U623" s="421">
        <v>21</v>
      </c>
      <c r="V623" s="422">
        <v>22</v>
      </c>
    </row>
    <row r="624" spans="1:22" s="32" customFormat="1" ht="25.2" customHeight="1">
      <c r="A624" s="31" t="s">
        <v>1830</v>
      </c>
      <c r="B624" s="759">
        <v>1</v>
      </c>
      <c r="C624" s="761" t="s">
        <v>544</v>
      </c>
      <c r="D624" s="761" t="s">
        <v>545</v>
      </c>
      <c r="E624" s="763" t="s">
        <v>546</v>
      </c>
      <c r="F624" s="424" t="s">
        <v>340</v>
      </c>
      <c r="G624" s="425">
        <v>0.5</v>
      </c>
      <c r="H624" s="727" t="s">
        <v>341</v>
      </c>
      <c r="I624" s="427">
        <v>1</v>
      </c>
      <c r="J624" s="428" t="s">
        <v>171</v>
      </c>
      <c r="K624" s="429">
        <v>38338</v>
      </c>
      <c r="L624" s="429">
        <v>40296</v>
      </c>
      <c r="M624" s="430">
        <v>10895.16</v>
      </c>
      <c r="N624" s="431">
        <v>5447.58</v>
      </c>
      <c r="O624" s="432">
        <v>5447.58</v>
      </c>
      <c r="P624" s="731"/>
      <c r="Q624" s="732"/>
      <c r="R624" s="746"/>
      <c r="S624" s="747"/>
      <c r="T624" s="433" t="s">
        <v>341</v>
      </c>
      <c r="U624" s="363">
        <v>109</v>
      </c>
      <c r="V624" s="434" t="s">
        <v>341</v>
      </c>
    </row>
    <row r="625" spans="1:22" s="32" customFormat="1" ht="25.2" customHeight="1">
      <c r="A625" s="31" t="s">
        <v>1831</v>
      </c>
      <c r="B625" s="760"/>
      <c r="C625" s="762"/>
      <c r="D625" s="762"/>
      <c r="E625" s="764"/>
      <c r="F625" s="424" t="s">
        <v>340</v>
      </c>
      <c r="G625" s="425">
        <v>0.5</v>
      </c>
      <c r="H625" s="728"/>
      <c r="I625" s="427">
        <v>2</v>
      </c>
      <c r="J625" s="428" t="s">
        <v>172</v>
      </c>
      <c r="K625" s="429">
        <v>38338</v>
      </c>
      <c r="L625" s="429">
        <v>40296</v>
      </c>
      <c r="M625" s="430">
        <v>10895.16</v>
      </c>
      <c r="N625" s="431">
        <v>5447.58</v>
      </c>
      <c r="O625" s="432"/>
      <c r="P625" s="731"/>
      <c r="Q625" s="732"/>
      <c r="R625" s="746"/>
      <c r="S625" s="747"/>
      <c r="T625" s="433" t="s">
        <v>341</v>
      </c>
      <c r="U625" s="363">
        <v>11</v>
      </c>
      <c r="V625" s="434" t="s">
        <v>341</v>
      </c>
    </row>
    <row r="626" spans="1:22" s="32" customFormat="1" ht="25.2" customHeight="1">
      <c r="A626" s="31" t="s">
        <v>1832</v>
      </c>
      <c r="B626" s="759">
        <v>2</v>
      </c>
      <c r="C626" s="811" t="s">
        <v>547</v>
      </c>
      <c r="D626" s="761" t="s">
        <v>548</v>
      </c>
      <c r="E626" s="763" t="s">
        <v>549</v>
      </c>
      <c r="F626" s="424" t="s">
        <v>340</v>
      </c>
      <c r="G626" s="425">
        <v>0.25</v>
      </c>
      <c r="H626" s="727" t="s">
        <v>341</v>
      </c>
      <c r="I626" s="427">
        <v>1</v>
      </c>
      <c r="J626" s="428" t="s">
        <v>171</v>
      </c>
      <c r="K626" s="813">
        <v>42237</v>
      </c>
      <c r="L626" s="729">
        <v>45595</v>
      </c>
      <c r="M626" s="586">
        <v>13221.6</v>
      </c>
      <c r="N626" s="431">
        <v>3305.4</v>
      </c>
      <c r="O626" s="432">
        <v>3305.4</v>
      </c>
      <c r="P626" s="731"/>
      <c r="Q626" s="732"/>
      <c r="R626" s="723"/>
      <c r="S626" s="724"/>
      <c r="T626" s="433" t="s">
        <v>341</v>
      </c>
      <c r="U626" s="363">
        <v>375</v>
      </c>
      <c r="V626" s="434" t="s">
        <v>341</v>
      </c>
    </row>
    <row r="627" spans="1:22" s="32" customFormat="1" ht="25.2" customHeight="1">
      <c r="A627" s="31" t="s">
        <v>1833</v>
      </c>
      <c r="B627" s="760"/>
      <c r="C627" s="812"/>
      <c r="D627" s="762"/>
      <c r="E627" s="764"/>
      <c r="F627" s="424" t="s">
        <v>340</v>
      </c>
      <c r="G627" s="425">
        <v>0.51</v>
      </c>
      <c r="H627" s="728"/>
      <c r="I627" s="427">
        <v>3</v>
      </c>
      <c r="J627" s="428" t="s">
        <v>173</v>
      </c>
      <c r="K627" s="814"/>
      <c r="L627" s="730"/>
      <c r="M627" s="586">
        <v>13221.6</v>
      </c>
      <c r="N627" s="431">
        <v>6743.0160000000005</v>
      </c>
      <c r="O627" s="432">
        <v>6743.0159999999996</v>
      </c>
      <c r="P627" s="731"/>
      <c r="Q627" s="732"/>
      <c r="R627" s="725"/>
      <c r="S627" s="726"/>
      <c r="T627" s="433" t="s">
        <v>341</v>
      </c>
      <c r="U627" s="363">
        <v>56</v>
      </c>
      <c r="V627" s="434" t="s">
        <v>341</v>
      </c>
    </row>
    <row r="628" spans="1:22" s="32" customFormat="1" ht="25.2" customHeight="1">
      <c r="A628" s="31" t="s">
        <v>1834</v>
      </c>
      <c r="B628" s="759">
        <v>3</v>
      </c>
      <c r="C628" s="761" t="s">
        <v>550</v>
      </c>
      <c r="D628" s="761" t="s">
        <v>551</v>
      </c>
      <c r="E628" s="763" t="s">
        <v>552</v>
      </c>
      <c r="F628" s="424" t="s">
        <v>340</v>
      </c>
      <c r="G628" s="425">
        <v>0.5</v>
      </c>
      <c r="H628" s="727" t="s">
        <v>341</v>
      </c>
      <c r="I628" s="427">
        <v>1</v>
      </c>
      <c r="J628" s="428" t="s">
        <v>171</v>
      </c>
      <c r="K628" s="729">
        <v>43213</v>
      </c>
      <c r="L628" s="729">
        <v>44271</v>
      </c>
      <c r="M628" s="430">
        <v>3759.28</v>
      </c>
      <c r="N628" s="431">
        <v>1879.64</v>
      </c>
      <c r="O628" s="432">
        <v>1879.64</v>
      </c>
      <c r="P628" s="731"/>
      <c r="Q628" s="732"/>
      <c r="R628" s="723"/>
      <c r="S628" s="724"/>
      <c r="T628" s="433" t="s">
        <v>341</v>
      </c>
      <c r="U628" s="363">
        <v>353</v>
      </c>
      <c r="V628" s="434" t="s">
        <v>341</v>
      </c>
    </row>
    <row r="629" spans="1:22" s="32" customFormat="1" ht="25.2" customHeight="1">
      <c r="A629" s="31" t="s">
        <v>1835</v>
      </c>
      <c r="B629" s="760"/>
      <c r="C629" s="762"/>
      <c r="D629" s="762"/>
      <c r="E629" s="764"/>
      <c r="F629" s="424" t="s">
        <v>340</v>
      </c>
      <c r="G629" s="425">
        <v>0.5</v>
      </c>
      <c r="H629" s="728"/>
      <c r="I629" s="427">
        <v>3</v>
      </c>
      <c r="J629" s="428" t="s">
        <v>173</v>
      </c>
      <c r="K629" s="730"/>
      <c r="L629" s="730"/>
      <c r="M629" s="430">
        <v>3759.28</v>
      </c>
      <c r="N629" s="431">
        <v>1879.64</v>
      </c>
      <c r="O629" s="432">
        <v>1879.64</v>
      </c>
      <c r="P629" s="731"/>
      <c r="Q629" s="732"/>
      <c r="R629" s="725"/>
      <c r="S629" s="726"/>
      <c r="T629" s="433" t="s">
        <v>341</v>
      </c>
      <c r="U629" s="363">
        <v>55</v>
      </c>
      <c r="V629" s="434" t="s">
        <v>341</v>
      </c>
    </row>
    <row r="630" spans="1:22" s="32" customFormat="1" ht="49.95" customHeight="1">
      <c r="A630" s="31" t="s">
        <v>1836</v>
      </c>
      <c r="B630" s="423">
        <v>4</v>
      </c>
      <c r="C630" s="612" t="s">
        <v>553</v>
      </c>
      <c r="D630" s="612" t="s">
        <v>554</v>
      </c>
      <c r="E630" s="424" t="s">
        <v>555</v>
      </c>
      <c r="F630" s="424" t="s">
        <v>376</v>
      </c>
      <c r="G630" s="425">
        <v>1</v>
      </c>
      <c r="H630" s="426" t="s">
        <v>341</v>
      </c>
      <c r="I630" s="427">
        <v>1</v>
      </c>
      <c r="J630" s="428" t="s">
        <v>171</v>
      </c>
      <c r="K630" s="429">
        <v>43327</v>
      </c>
      <c r="L630" s="429">
        <v>43712</v>
      </c>
      <c r="M630" s="430">
        <v>388.98</v>
      </c>
      <c r="N630" s="435">
        <v>388.98</v>
      </c>
      <c r="O630" s="432">
        <v>388.98</v>
      </c>
      <c r="P630" s="731"/>
      <c r="Q630" s="732"/>
      <c r="R630" s="746"/>
      <c r="S630" s="747"/>
      <c r="T630" s="433" t="s">
        <v>341</v>
      </c>
      <c r="U630" s="363">
        <v>304</v>
      </c>
      <c r="V630" s="434" t="s">
        <v>341</v>
      </c>
    </row>
    <row r="631" spans="1:22" s="32" customFormat="1" ht="19.95" customHeight="1">
      <c r="A631" s="31" t="s">
        <v>1837</v>
      </c>
      <c r="B631" s="423" t="s">
        <v>1403</v>
      </c>
      <c r="C631" s="612"/>
      <c r="D631" s="612"/>
      <c r="E631" s="424"/>
      <c r="F631" s="424"/>
      <c r="G631" s="425"/>
      <c r="H631" s="426"/>
      <c r="I631" s="427"/>
      <c r="J631" s="428" t="s">
        <v>1403</v>
      </c>
      <c r="K631" s="429"/>
      <c r="L631" s="429"/>
      <c r="M631" s="436"/>
      <c r="N631" s="435" t="s">
        <v>1403</v>
      </c>
      <c r="O631" s="432" t="s">
        <v>1403</v>
      </c>
      <c r="P631" s="731"/>
      <c r="Q631" s="732"/>
      <c r="R631" s="746"/>
      <c r="S631" s="747"/>
      <c r="T631" s="433"/>
      <c r="U631" s="363"/>
      <c r="V631" s="434"/>
    </row>
    <row r="632" spans="1:22" s="32" customFormat="1" ht="19.95" customHeight="1">
      <c r="A632" s="31" t="s">
        <v>1838</v>
      </c>
      <c r="B632" s="423" t="s">
        <v>1403</v>
      </c>
      <c r="C632" s="612"/>
      <c r="D632" s="612"/>
      <c r="E632" s="424"/>
      <c r="F632" s="424"/>
      <c r="G632" s="425"/>
      <c r="H632" s="426"/>
      <c r="I632" s="427"/>
      <c r="J632" s="428" t="s">
        <v>1403</v>
      </c>
      <c r="K632" s="429"/>
      <c r="L632" s="429"/>
      <c r="M632" s="436"/>
      <c r="N632" s="435" t="s">
        <v>1403</v>
      </c>
      <c r="O632" s="432" t="s">
        <v>1403</v>
      </c>
      <c r="P632" s="731"/>
      <c r="Q632" s="732"/>
      <c r="R632" s="746"/>
      <c r="S632" s="747"/>
      <c r="T632" s="433"/>
      <c r="U632" s="363"/>
      <c r="V632" s="434"/>
    </row>
    <row r="633" spans="1:22" s="32" customFormat="1" ht="19.95" customHeight="1" thickBot="1">
      <c r="A633" s="31" t="s">
        <v>1839</v>
      </c>
      <c r="B633" s="437" t="s">
        <v>1403</v>
      </c>
      <c r="C633" s="613"/>
      <c r="D633" s="613"/>
      <c r="E633" s="438"/>
      <c r="F633" s="438"/>
      <c r="G633" s="439"/>
      <c r="H633" s="440"/>
      <c r="I633" s="441"/>
      <c r="J633" s="442" t="s">
        <v>1403</v>
      </c>
      <c r="K633" s="443"/>
      <c r="L633" s="443"/>
      <c r="M633" s="444"/>
      <c r="N633" s="435" t="s">
        <v>1403</v>
      </c>
      <c r="O633" s="432" t="s">
        <v>1403</v>
      </c>
      <c r="P633" s="731"/>
      <c r="Q633" s="732"/>
      <c r="R633" s="746"/>
      <c r="S633" s="747"/>
      <c r="T633" s="433"/>
      <c r="U633" s="363"/>
      <c r="V633" s="434"/>
    </row>
    <row r="634" spans="1:22" s="23" customFormat="1" ht="10.199999999999999" customHeight="1">
      <c r="A634" s="31"/>
      <c r="B634" s="459"/>
      <c r="C634" s="614"/>
      <c r="D634" s="614"/>
      <c r="E634" s="445"/>
      <c r="F634" s="445"/>
      <c r="G634" s="445"/>
      <c r="H634" s="445"/>
      <c r="I634" s="445"/>
      <c r="J634" s="445"/>
      <c r="K634" s="445"/>
      <c r="L634" s="445"/>
      <c r="M634" s="445"/>
      <c r="N634" s="445"/>
      <c r="O634" s="460"/>
      <c r="P634" s="445"/>
      <c r="Q634" s="445"/>
      <c r="R634" s="460"/>
      <c r="S634" s="445"/>
      <c r="T634" s="445"/>
      <c r="U634" s="461"/>
      <c r="V634" s="464"/>
    </row>
    <row r="635" spans="1:22" s="23" customFormat="1" ht="19.95" customHeight="1" thickBot="1">
      <c r="A635" s="31" t="s">
        <v>1840</v>
      </c>
      <c r="B635" s="505"/>
      <c r="C635" s="615"/>
      <c r="D635" s="615"/>
      <c r="E635" s="506"/>
      <c r="F635" s="506"/>
      <c r="G635" s="506"/>
      <c r="H635" s="506"/>
      <c r="I635" s="506"/>
      <c r="J635" s="506"/>
      <c r="K635" s="506"/>
      <c r="L635" s="506"/>
      <c r="M635" s="506"/>
      <c r="N635" s="507" t="s">
        <v>346</v>
      </c>
      <c r="O635" s="508">
        <v>4911.0639999999994</v>
      </c>
      <c r="P635" s="506"/>
      <c r="Q635" s="506"/>
      <c r="R635" s="509"/>
      <c r="S635" s="509"/>
      <c r="T635" s="510"/>
      <c r="U635" s="506"/>
      <c r="V635" s="511"/>
    </row>
    <row r="636" spans="1:22" ht="19.95" customHeight="1">
      <c r="B636" s="446"/>
      <c r="C636" s="34"/>
      <c r="D636" s="34"/>
      <c r="E636" s="446"/>
      <c r="F636" s="446"/>
      <c r="G636" s="446"/>
      <c r="H636" s="446"/>
      <c r="I636" s="446"/>
      <c r="J636" s="446"/>
      <c r="K636" s="446"/>
      <c r="L636" s="446"/>
      <c r="M636" s="446"/>
      <c r="N636" s="446"/>
      <c r="O636" s="446"/>
      <c r="P636" s="446"/>
      <c r="Q636" s="446"/>
      <c r="R636" s="446"/>
      <c r="S636" s="446"/>
      <c r="T636" s="446"/>
      <c r="U636" s="446"/>
      <c r="V636" s="446"/>
    </row>
    <row r="637" spans="1:22" s="23" customFormat="1" ht="19.95" customHeight="1" thickBot="1">
      <c r="A637" s="22"/>
      <c r="B637" s="733" t="s">
        <v>347</v>
      </c>
      <c r="C637" s="733"/>
      <c r="D637" s="733"/>
      <c r="E637" s="733"/>
      <c r="F637" s="733"/>
      <c r="G637" s="733"/>
      <c r="H637" s="733"/>
      <c r="I637" s="733"/>
      <c r="J637" s="733"/>
      <c r="K637" s="733"/>
      <c r="L637" s="733"/>
      <c r="M637" s="733"/>
      <c r="N637" s="733"/>
      <c r="O637" s="733"/>
      <c r="P637" s="733"/>
      <c r="Q637" s="733"/>
      <c r="R637" s="733"/>
      <c r="S637" s="733"/>
      <c r="T637" s="733"/>
      <c r="U637" s="733"/>
      <c r="V637" s="733"/>
    </row>
    <row r="638" spans="1:22" s="26" customFormat="1" ht="19.95" customHeight="1">
      <c r="A638" s="83" t="s">
        <v>1841</v>
      </c>
      <c r="B638" s="743" t="s">
        <v>348</v>
      </c>
      <c r="C638" s="734" t="s">
        <v>349</v>
      </c>
      <c r="D638" s="735"/>
      <c r="E638" s="735"/>
      <c r="F638" s="735"/>
      <c r="G638" s="735"/>
      <c r="H638" s="735"/>
      <c r="I638" s="735"/>
      <c r="J638" s="735"/>
      <c r="K638" s="735"/>
      <c r="L638" s="735"/>
      <c r="M638" s="736"/>
      <c r="N638" s="518"/>
      <c r="O638" s="519"/>
      <c r="P638" s="734" t="s">
        <v>350</v>
      </c>
      <c r="Q638" s="735"/>
      <c r="R638" s="735"/>
      <c r="S638" s="736"/>
      <c r="T638" s="769" t="s">
        <v>351</v>
      </c>
      <c r="U638" s="736"/>
      <c r="V638" s="788" t="s">
        <v>1197</v>
      </c>
    </row>
    <row r="639" spans="1:22" s="26" customFormat="1" ht="25.2" customHeight="1">
      <c r="A639" s="83" t="s">
        <v>1842</v>
      </c>
      <c r="B639" s="744"/>
      <c r="C639" s="740" t="s">
        <v>352</v>
      </c>
      <c r="D639" s="741"/>
      <c r="E639" s="742"/>
      <c r="F639" s="514">
        <v>3</v>
      </c>
      <c r="G639" s="774" t="s">
        <v>353</v>
      </c>
      <c r="H639" s="748" t="s">
        <v>354</v>
      </c>
      <c r="I639" s="748"/>
      <c r="J639" s="740" t="s">
        <v>355</v>
      </c>
      <c r="K639" s="795"/>
      <c r="L639" s="515"/>
      <c r="M639" s="515"/>
      <c r="N639" s="520"/>
      <c r="O639" s="521"/>
      <c r="P639" s="737"/>
      <c r="Q639" s="738"/>
      <c r="R639" s="738"/>
      <c r="S639" s="739"/>
      <c r="T639" s="770"/>
      <c r="U639" s="771"/>
      <c r="V639" s="789"/>
    </row>
    <row r="640" spans="1:22" s="26" customFormat="1" ht="30" customHeight="1" thickBot="1">
      <c r="A640" s="83" t="s">
        <v>1843</v>
      </c>
      <c r="B640" s="744"/>
      <c r="C640" s="741" t="s">
        <v>356</v>
      </c>
      <c r="D640" s="742"/>
      <c r="E640" s="516" t="s">
        <v>357</v>
      </c>
      <c r="F640" s="512" t="s">
        <v>358</v>
      </c>
      <c r="G640" s="774"/>
      <c r="H640" s="748"/>
      <c r="I640" s="748"/>
      <c r="J640" s="500" t="s">
        <v>359</v>
      </c>
      <c r="K640" s="513" t="s">
        <v>360</v>
      </c>
      <c r="L640" s="517" t="s">
        <v>361</v>
      </c>
      <c r="M640" s="517"/>
      <c r="N640" s="522" t="s">
        <v>362</v>
      </c>
      <c r="O640" s="523"/>
      <c r="P640" s="529" t="s">
        <v>363</v>
      </c>
      <c r="Q640" s="447">
        <v>4</v>
      </c>
      <c r="R640" s="530" t="s">
        <v>364</v>
      </c>
      <c r="S640" s="447">
        <v>4</v>
      </c>
      <c r="T640" s="791"/>
      <c r="U640" s="792"/>
      <c r="V640" s="790"/>
    </row>
    <row r="641" spans="1:22" s="26" customFormat="1" ht="19.95" customHeight="1">
      <c r="A641" s="83" t="s">
        <v>1844</v>
      </c>
      <c r="B641" s="744"/>
      <c r="C641" s="623">
        <v>1</v>
      </c>
      <c r="D641" s="616" t="s">
        <v>171</v>
      </c>
      <c r="E641" s="448">
        <v>0.33</v>
      </c>
      <c r="F641" s="449">
        <v>11021.599999999999</v>
      </c>
      <c r="G641" s="449">
        <v>3541.03</v>
      </c>
      <c r="H641" s="778" t="s">
        <v>1197</v>
      </c>
      <c r="I641" s="779"/>
      <c r="J641" s="450" t="s">
        <v>1197</v>
      </c>
      <c r="K641" s="81" t="s">
        <v>1403</v>
      </c>
      <c r="L641" s="393" t="s">
        <v>365</v>
      </c>
      <c r="M641" s="394" t="s">
        <v>1421</v>
      </c>
      <c r="N641" s="345" t="s">
        <v>341</v>
      </c>
      <c r="O641" s="807" t="s">
        <v>130</v>
      </c>
      <c r="P641" s="808"/>
      <c r="Q641" s="798">
        <v>21</v>
      </c>
      <c r="R641" s="801" t="s">
        <v>365</v>
      </c>
      <c r="S641" s="802"/>
      <c r="T641" s="769" t="s">
        <v>366</v>
      </c>
      <c r="U641" s="735"/>
      <c r="V641" s="736"/>
    </row>
    <row r="642" spans="1:22" s="26" customFormat="1" ht="19.95" customHeight="1" thickBot="1">
      <c r="A642" s="83" t="s">
        <v>1845</v>
      </c>
      <c r="B642" s="744"/>
      <c r="C642" s="623">
        <v>2</v>
      </c>
      <c r="D642" s="616" t="s">
        <v>172</v>
      </c>
      <c r="E642" s="448">
        <v>0.33</v>
      </c>
      <c r="F642" s="449">
        <v>5447.58</v>
      </c>
      <c r="G642" s="449">
        <v>3541.03</v>
      </c>
      <c r="H642" s="778" t="s">
        <v>1197</v>
      </c>
      <c r="I642" s="779"/>
      <c r="J642" s="450" t="s">
        <v>1197</v>
      </c>
      <c r="K642" s="81" t="s">
        <v>1403</v>
      </c>
      <c r="L642" s="393"/>
      <c r="M642" s="394" t="s">
        <v>1403</v>
      </c>
      <c r="N642" s="345" t="s">
        <v>341</v>
      </c>
      <c r="O642" s="807"/>
      <c r="P642" s="808"/>
      <c r="Q642" s="799"/>
      <c r="R642" s="803"/>
      <c r="S642" s="804"/>
      <c r="T642" s="791"/>
      <c r="U642" s="796"/>
      <c r="V642" s="792"/>
    </row>
    <row r="643" spans="1:22" s="26" customFormat="1" ht="19.95" customHeight="1">
      <c r="A643" s="83" t="s">
        <v>1846</v>
      </c>
      <c r="B643" s="744"/>
      <c r="C643" s="623">
        <v>3</v>
      </c>
      <c r="D643" s="616" t="s">
        <v>173</v>
      </c>
      <c r="E643" s="448">
        <v>0.34</v>
      </c>
      <c r="F643" s="449">
        <v>8622.655999999999</v>
      </c>
      <c r="G643" s="449">
        <v>3541.03</v>
      </c>
      <c r="H643" s="778" t="s">
        <v>1197</v>
      </c>
      <c r="I643" s="779"/>
      <c r="J643" s="450" t="s">
        <v>1197</v>
      </c>
      <c r="K643" s="81" t="s">
        <v>1403</v>
      </c>
      <c r="L643" s="393" t="s">
        <v>34</v>
      </c>
      <c r="M643" s="394" t="s">
        <v>1423</v>
      </c>
      <c r="N643" s="345" t="s">
        <v>341</v>
      </c>
      <c r="O643" s="809"/>
      <c r="P643" s="810"/>
      <c r="Q643" s="800"/>
      <c r="R643" s="805"/>
      <c r="S643" s="806"/>
      <c r="T643" s="451"/>
      <c r="U643" s="451"/>
      <c r="V643" s="452"/>
    </row>
    <row r="644" spans="1:22" s="26" customFormat="1" ht="19.95" customHeight="1">
      <c r="A644" s="83" t="s">
        <v>1847</v>
      </c>
      <c r="B644" s="744"/>
      <c r="C644" s="623">
        <v>4</v>
      </c>
      <c r="D644" s="616" t="s">
        <v>1403</v>
      </c>
      <c r="E644" s="448" t="s">
        <v>1403</v>
      </c>
      <c r="F644" s="449" t="s">
        <v>1403</v>
      </c>
      <c r="G644" s="449" t="s">
        <v>1403</v>
      </c>
      <c r="H644" s="778" t="s">
        <v>1403</v>
      </c>
      <c r="I644" s="779"/>
      <c r="J644" s="450" t="s">
        <v>1403</v>
      </c>
      <c r="K644" s="81" t="s">
        <v>1403</v>
      </c>
      <c r="L644" s="393"/>
      <c r="M644" s="394" t="s">
        <v>1403</v>
      </c>
      <c r="N644" s="345"/>
      <c r="O644" s="775" t="s">
        <v>368</v>
      </c>
      <c r="P644" s="740" t="s">
        <v>369</v>
      </c>
      <c r="Q644" s="741"/>
      <c r="R644" s="741"/>
      <c r="S644" s="742"/>
      <c r="T644" s="453"/>
      <c r="U644" s="453"/>
      <c r="V644" s="454"/>
    </row>
    <row r="645" spans="1:22" s="26" customFormat="1" ht="19.95" customHeight="1">
      <c r="A645" s="83" t="s">
        <v>1848</v>
      </c>
      <c r="B645" s="744"/>
      <c r="C645" s="623">
        <v>5</v>
      </c>
      <c r="D645" s="616" t="s">
        <v>1403</v>
      </c>
      <c r="E645" s="448" t="s">
        <v>1403</v>
      </c>
      <c r="F645" s="449" t="s">
        <v>1403</v>
      </c>
      <c r="G645" s="449" t="s">
        <v>1403</v>
      </c>
      <c r="H645" s="778" t="s">
        <v>1403</v>
      </c>
      <c r="I645" s="779"/>
      <c r="J645" s="450" t="s">
        <v>1403</v>
      </c>
      <c r="K645" s="81" t="s">
        <v>1403</v>
      </c>
      <c r="L645" s="393"/>
      <c r="M645" s="394" t="s">
        <v>1403</v>
      </c>
      <c r="N645" s="345"/>
      <c r="O645" s="776"/>
      <c r="P645" s="500" t="s">
        <v>370</v>
      </c>
      <c r="Q645" s="500" t="s">
        <v>371</v>
      </c>
      <c r="R645" s="748" t="s">
        <v>372</v>
      </c>
      <c r="S645" s="748"/>
      <c r="T645" s="453"/>
      <c r="U645" s="453"/>
      <c r="V645" s="454"/>
    </row>
    <row r="646" spans="1:22" s="26" customFormat="1" ht="19.95" customHeight="1" thickBot="1">
      <c r="A646" s="83" t="s">
        <v>1849</v>
      </c>
      <c r="B646" s="744"/>
      <c r="C646" s="624">
        <v>6</v>
      </c>
      <c r="D646" s="617" t="s">
        <v>1403</v>
      </c>
      <c r="E646" s="455" t="s">
        <v>1403</v>
      </c>
      <c r="F646" s="449" t="s">
        <v>1403</v>
      </c>
      <c r="G646" s="449" t="s">
        <v>1403</v>
      </c>
      <c r="H646" s="778" t="s">
        <v>1403</v>
      </c>
      <c r="I646" s="779"/>
      <c r="J646" s="450" t="s">
        <v>1403</v>
      </c>
      <c r="K646" s="81" t="s">
        <v>1403</v>
      </c>
      <c r="L646" s="393"/>
      <c r="M646" s="394" t="s">
        <v>1403</v>
      </c>
      <c r="N646" s="391"/>
      <c r="O646" s="293" t="s">
        <v>1197</v>
      </c>
      <c r="P646" s="223">
        <v>1</v>
      </c>
      <c r="Q646" s="456">
        <v>7082.0518531999996</v>
      </c>
      <c r="R646" s="777">
        <v>25091.835999999996</v>
      </c>
      <c r="S646" s="777"/>
      <c r="T646" s="453"/>
      <c r="U646" s="453"/>
      <c r="V646" s="454"/>
    </row>
    <row r="647" spans="1:22" s="26" customFormat="1" ht="25.2" customHeight="1" thickBot="1">
      <c r="A647" s="83" t="s">
        <v>1850</v>
      </c>
      <c r="B647" s="745"/>
      <c r="C647" s="749" t="s">
        <v>373</v>
      </c>
      <c r="D647" s="750"/>
      <c r="E647" s="467"/>
      <c r="F647" s="751" t="s">
        <v>1403</v>
      </c>
      <c r="G647" s="752"/>
      <c r="H647" s="793" t="s">
        <v>1197</v>
      </c>
      <c r="I647" s="794"/>
      <c r="J647" s="369" t="s">
        <v>1197</v>
      </c>
      <c r="K647" s="293" t="s">
        <v>1197</v>
      </c>
      <c r="L647" s="293" t="s">
        <v>1197</v>
      </c>
      <c r="M647" s="528"/>
      <c r="N647" s="524"/>
      <c r="O647" s="797" t="s">
        <v>1403</v>
      </c>
      <c r="P647" s="797"/>
      <c r="Q647" s="797"/>
      <c r="R647" s="797"/>
      <c r="S647" s="797"/>
      <c r="T647" s="525"/>
      <c r="U647" s="526"/>
      <c r="V647" s="527"/>
    </row>
    <row r="648" spans="1:22" ht="19.95" customHeight="1"/>
    <row r="649" spans="1:22" ht="19.95" customHeight="1"/>
    <row r="650" spans="1:22" s="30" customFormat="1" ht="19.95" customHeight="1" thickBot="1">
      <c r="A650" s="27">
        <v>22</v>
      </c>
      <c r="B650" s="753" t="s">
        <v>312</v>
      </c>
      <c r="C650" s="753"/>
      <c r="D650" s="753"/>
      <c r="E650" s="28">
        <v>22</v>
      </c>
      <c r="F650" s="582" t="s">
        <v>66</v>
      </c>
      <c r="G650" s="416"/>
      <c r="H650" s="416"/>
      <c r="I650" s="414"/>
      <c r="J650" s="414"/>
      <c r="K650" s="414"/>
      <c r="L650" s="414"/>
      <c r="M650" s="29"/>
      <c r="N650" s="29"/>
      <c r="O650" s="416"/>
      <c r="P650" s="416"/>
      <c r="Q650" s="416"/>
      <c r="R650" s="416"/>
      <c r="S650" s="416"/>
      <c r="T650" s="416"/>
      <c r="U650" s="416"/>
      <c r="V650" s="416"/>
    </row>
    <row r="651" spans="1:22" s="23" customFormat="1" ht="25.2" customHeight="1">
      <c r="A651" s="22"/>
      <c r="B651" s="755" t="s">
        <v>313</v>
      </c>
      <c r="C651" s="621" t="s">
        <v>314</v>
      </c>
      <c r="D651" s="609" t="s">
        <v>315</v>
      </c>
      <c r="E651" s="498"/>
      <c r="F651" s="498" t="s">
        <v>316</v>
      </c>
      <c r="G651" s="499"/>
      <c r="H651" s="497" t="s">
        <v>317</v>
      </c>
      <c r="I651" s="772" t="s">
        <v>318</v>
      </c>
      <c r="J651" s="754" t="s">
        <v>319</v>
      </c>
      <c r="K651" s="754" t="s">
        <v>320</v>
      </c>
      <c r="L651" s="754" t="s">
        <v>321</v>
      </c>
      <c r="M651" s="754" t="s">
        <v>322</v>
      </c>
      <c r="N651" s="765" t="s">
        <v>323</v>
      </c>
      <c r="O651" s="766"/>
      <c r="P651" s="767" t="s">
        <v>324</v>
      </c>
      <c r="Q651" s="768"/>
      <c r="R651" s="769" t="s">
        <v>325</v>
      </c>
      <c r="S651" s="736"/>
      <c r="T651" s="783" t="s">
        <v>326</v>
      </c>
      <c r="U651" s="784"/>
      <c r="V651" s="785"/>
    </row>
    <row r="652" spans="1:22" s="23" customFormat="1" ht="90" customHeight="1">
      <c r="A652" s="22"/>
      <c r="B652" s="756"/>
      <c r="C652" s="622" t="s">
        <v>327</v>
      </c>
      <c r="D652" s="610" t="s">
        <v>42</v>
      </c>
      <c r="E652" s="501" t="s">
        <v>328</v>
      </c>
      <c r="F652" s="501" t="s">
        <v>329</v>
      </c>
      <c r="G652" s="571" t="s">
        <v>330</v>
      </c>
      <c r="H652" s="570" t="s">
        <v>331</v>
      </c>
      <c r="I652" s="773"/>
      <c r="J652" s="748"/>
      <c r="K652" s="748"/>
      <c r="L652" s="748"/>
      <c r="M652" s="748"/>
      <c r="N652" s="500" t="s">
        <v>332</v>
      </c>
      <c r="O652" s="501" t="s">
        <v>333</v>
      </c>
      <c r="P652" s="781"/>
      <c r="Q652" s="782"/>
      <c r="R652" s="770"/>
      <c r="S652" s="771"/>
      <c r="T652" s="502" t="s">
        <v>334</v>
      </c>
      <c r="U652" s="503" t="s">
        <v>335</v>
      </c>
      <c r="V652" s="504" t="s">
        <v>336</v>
      </c>
    </row>
    <row r="653" spans="1:22" s="23" customFormat="1" ht="25.2" customHeight="1">
      <c r="A653" s="22"/>
      <c r="B653" s="417"/>
      <c r="C653" s="611">
        <v>3</v>
      </c>
      <c r="D653" s="611">
        <v>4</v>
      </c>
      <c r="E653" s="418">
        <v>5</v>
      </c>
      <c r="F653" s="418">
        <v>6</v>
      </c>
      <c r="G653" s="418">
        <v>7</v>
      </c>
      <c r="H653" s="418">
        <v>8</v>
      </c>
      <c r="I653" s="418">
        <v>9</v>
      </c>
      <c r="J653" s="469"/>
      <c r="K653" s="469"/>
      <c r="L653" s="435"/>
      <c r="M653" s="418"/>
      <c r="N653" s="418">
        <v>14</v>
      </c>
      <c r="O653" s="418">
        <v>15</v>
      </c>
      <c r="P653" s="419">
        <v>16</v>
      </c>
      <c r="Q653" s="463">
        <v>17</v>
      </c>
      <c r="R653" s="419">
        <v>18</v>
      </c>
      <c r="S653" s="463">
        <v>19</v>
      </c>
      <c r="T653" s="420">
        <v>20</v>
      </c>
      <c r="U653" s="421">
        <v>21</v>
      </c>
      <c r="V653" s="422">
        <v>22</v>
      </c>
    </row>
    <row r="654" spans="1:22" s="32" customFormat="1" ht="49.95" customHeight="1">
      <c r="A654" s="31" t="s">
        <v>1851</v>
      </c>
      <c r="B654" s="423">
        <v>1</v>
      </c>
      <c r="C654" s="612" t="s">
        <v>556</v>
      </c>
      <c r="D654" s="612" t="s">
        <v>557</v>
      </c>
      <c r="E654" s="424" t="s">
        <v>558</v>
      </c>
      <c r="F654" s="424" t="s">
        <v>376</v>
      </c>
      <c r="G654" s="425">
        <v>1</v>
      </c>
      <c r="H654" s="426" t="s">
        <v>341</v>
      </c>
      <c r="I654" s="427" t="s">
        <v>376</v>
      </c>
      <c r="J654" s="428" t="s">
        <v>66</v>
      </c>
      <c r="K654" s="591">
        <v>38881</v>
      </c>
      <c r="L654" s="591">
        <v>39401</v>
      </c>
      <c r="M654" s="586">
        <v>18302.3</v>
      </c>
      <c r="N654" s="431">
        <v>18302.3</v>
      </c>
      <c r="O654" s="432">
        <v>18302.3</v>
      </c>
      <c r="P654" s="731"/>
      <c r="Q654" s="732"/>
      <c r="R654" s="746"/>
      <c r="S654" s="747"/>
      <c r="T654" s="433" t="s">
        <v>341</v>
      </c>
      <c r="U654" s="363">
        <v>16</v>
      </c>
      <c r="V654" s="434" t="s">
        <v>341</v>
      </c>
    </row>
    <row r="655" spans="1:22" s="32" customFormat="1" ht="19.95" customHeight="1">
      <c r="A655" s="31" t="s">
        <v>1852</v>
      </c>
      <c r="B655" s="423" t="s">
        <v>1403</v>
      </c>
      <c r="C655" s="612"/>
      <c r="D655" s="612"/>
      <c r="E655" s="424"/>
      <c r="F655" s="424"/>
      <c r="G655" s="425"/>
      <c r="H655" s="426"/>
      <c r="I655" s="427"/>
      <c r="J655" s="428" t="s">
        <v>1403</v>
      </c>
      <c r="K655" s="429"/>
      <c r="L655" s="429"/>
      <c r="M655" s="430"/>
      <c r="N655" s="431" t="s">
        <v>1403</v>
      </c>
      <c r="O655" s="432" t="s">
        <v>1403</v>
      </c>
      <c r="P655" s="731"/>
      <c r="Q655" s="732"/>
      <c r="R655" s="746"/>
      <c r="S655" s="747"/>
      <c r="T655" s="433"/>
      <c r="U655" s="363"/>
      <c r="V655" s="434"/>
    </row>
    <row r="656" spans="1:22" s="32" customFormat="1" ht="19.95" customHeight="1">
      <c r="A656" s="31" t="s">
        <v>1853</v>
      </c>
      <c r="B656" s="423" t="s">
        <v>1403</v>
      </c>
      <c r="C656" s="612"/>
      <c r="D656" s="612"/>
      <c r="E656" s="424"/>
      <c r="F656" s="424"/>
      <c r="G656" s="425"/>
      <c r="H656" s="426"/>
      <c r="I656" s="427"/>
      <c r="J656" s="428" t="s">
        <v>1403</v>
      </c>
      <c r="K656" s="429"/>
      <c r="L656" s="429"/>
      <c r="M656" s="430"/>
      <c r="N656" s="431" t="s">
        <v>1403</v>
      </c>
      <c r="O656" s="432" t="s">
        <v>1403</v>
      </c>
      <c r="P656" s="731"/>
      <c r="Q656" s="732"/>
      <c r="R656" s="746"/>
      <c r="S656" s="747"/>
      <c r="T656" s="433"/>
      <c r="U656" s="363"/>
      <c r="V656" s="434"/>
    </row>
    <row r="657" spans="1:22" s="32" customFormat="1" ht="19.95" customHeight="1">
      <c r="A657" s="31" t="s">
        <v>1854</v>
      </c>
      <c r="B657" s="423" t="s">
        <v>1403</v>
      </c>
      <c r="C657" s="612"/>
      <c r="D657" s="612"/>
      <c r="E657" s="424"/>
      <c r="F657" s="424"/>
      <c r="G657" s="425"/>
      <c r="H657" s="426"/>
      <c r="I657" s="427"/>
      <c r="J657" s="428" t="s">
        <v>1403</v>
      </c>
      <c r="K657" s="429"/>
      <c r="L657" s="429"/>
      <c r="M657" s="430"/>
      <c r="N657" s="431" t="s">
        <v>1403</v>
      </c>
      <c r="O657" s="432" t="s">
        <v>1403</v>
      </c>
      <c r="P657" s="731"/>
      <c r="Q657" s="732"/>
      <c r="R657" s="746"/>
      <c r="S657" s="747"/>
      <c r="T657" s="433"/>
      <c r="U657" s="363"/>
      <c r="V657" s="434"/>
    </row>
    <row r="658" spans="1:22" s="32" customFormat="1" ht="19.95" customHeight="1">
      <c r="A658" s="31" t="s">
        <v>1855</v>
      </c>
      <c r="B658" s="423" t="s">
        <v>1403</v>
      </c>
      <c r="C658" s="612"/>
      <c r="D658" s="612"/>
      <c r="E658" s="424"/>
      <c r="F658" s="424"/>
      <c r="G658" s="425"/>
      <c r="H658" s="426"/>
      <c r="I658" s="427"/>
      <c r="J658" s="428" t="s">
        <v>1403</v>
      </c>
      <c r="K658" s="429"/>
      <c r="L658" s="429"/>
      <c r="M658" s="430"/>
      <c r="N658" s="431" t="s">
        <v>1403</v>
      </c>
      <c r="O658" s="432" t="s">
        <v>1403</v>
      </c>
      <c r="P658" s="731"/>
      <c r="Q658" s="732"/>
      <c r="R658" s="746"/>
      <c r="S658" s="747"/>
      <c r="T658" s="433"/>
      <c r="U658" s="363"/>
      <c r="V658" s="434"/>
    </row>
    <row r="659" spans="1:22" s="32" customFormat="1" ht="19.95" customHeight="1">
      <c r="A659" s="31" t="s">
        <v>1856</v>
      </c>
      <c r="B659" s="423" t="s">
        <v>1403</v>
      </c>
      <c r="C659" s="612"/>
      <c r="D659" s="612"/>
      <c r="E659" s="424"/>
      <c r="F659" s="424"/>
      <c r="G659" s="425"/>
      <c r="H659" s="426"/>
      <c r="I659" s="427"/>
      <c r="J659" s="428" t="s">
        <v>1403</v>
      </c>
      <c r="K659" s="429"/>
      <c r="L659" s="429"/>
      <c r="M659" s="430"/>
      <c r="N659" s="431" t="s">
        <v>1403</v>
      </c>
      <c r="O659" s="432" t="s">
        <v>1403</v>
      </c>
      <c r="P659" s="731"/>
      <c r="Q659" s="732"/>
      <c r="R659" s="746"/>
      <c r="S659" s="747"/>
      <c r="T659" s="433"/>
      <c r="U659" s="363"/>
      <c r="V659" s="434"/>
    </row>
    <row r="660" spans="1:22" s="32" customFormat="1" ht="19.95" customHeight="1">
      <c r="A660" s="31" t="s">
        <v>1857</v>
      </c>
      <c r="B660" s="423" t="s">
        <v>1403</v>
      </c>
      <c r="C660" s="612"/>
      <c r="D660" s="612"/>
      <c r="E660" s="424"/>
      <c r="F660" s="424"/>
      <c r="G660" s="425"/>
      <c r="H660" s="426"/>
      <c r="I660" s="427"/>
      <c r="J660" s="428" t="s">
        <v>1403</v>
      </c>
      <c r="K660" s="429"/>
      <c r="L660" s="429"/>
      <c r="M660" s="430"/>
      <c r="N660" s="435" t="s">
        <v>1403</v>
      </c>
      <c r="O660" s="432" t="s">
        <v>1403</v>
      </c>
      <c r="P660" s="731"/>
      <c r="Q660" s="732"/>
      <c r="R660" s="746"/>
      <c r="S660" s="747"/>
      <c r="T660" s="433"/>
      <c r="U660" s="363"/>
      <c r="V660" s="434"/>
    </row>
    <row r="661" spans="1:22" s="32" customFormat="1" ht="19.95" customHeight="1">
      <c r="A661" s="31" t="s">
        <v>1858</v>
      </c>
      <c r="B661" s="423" t="s">
        <v>1403</v>
      </c>
      <c r="C661" s="612"/>
      <c r="D661" s="612"/>
      <c r="E661" s="424"/>
      <c r="F661" s="424"/>
      <c r="G661" s="425"/>
      <c r="H661" s="426"/>
      <c r="I661" s="427"/>
      <c r="J661" s="428" t="s">
        <v>1403</v>
      </c>
      <c r="K661" s="429"/>
      <c r="L661" s="429"/>
      <c r="M661" s="436"/>
      <c r="N661" s="435" t="s">
        <v>1403</v>
      </c>
      <c r="O661" s="432" t="s">
        <v>1403</v>
      </c>
      <c r="P661" s="731"/>
      <c r="Q661" s="732"/>
      <c r="R661" s="746"/>
      <c r="S661" s="747"/>
      <c r="T661" s="433"/>
      <c r="U661" s="363"/>
      <c r="V661" s="434"/>
    </row>
    <row r="662" spans="1:22" s="32" customFormat="1" ht="19.95" customHeight="1">
      <c r="A662" s="31" t="s">
        <v>1859</v>
      </c>
      <c r="B662" s="423" t="s">
        <v>1403</v>
      </c>
      <c r="C662" s="612"/>
      <c r="D662" s="612"/>
      <c r="E662" s="424"/>
      <c r="F662" s="424"/>
      <c r="G662" s="425"/>
      <c r="H662" s="426"/>
      <c r="I662" s="427"/>
      <c r="J662" s="428" t="s">
        <v>1403</v>
      </c>
      <c r="K662" s="429"/>
      <c r="L662" s="429"/>
      <c r="M662" s="436"/>
      <c r="N662" s="435" t="s">
        <v>1403</v>
      </c>
      <c r="O662" s="432" t="s">
        <v>1403</v>
      </c>
      <c r="P662" s="731"/>
      <c r="Q662" s="732"/>
      <c r="R662" s="746"/>
      <c r="S662" s="747"/>
      <c r="T662" s="433"/>
      <c r="U662" s="363"/>
      <c r="V662" s="434"/>
    </row>
    <row r="663" spans="1:22" s="32" customFormat="1" ht="19.95" customHeight="1" thickBot="1">
      <c r="A663" s="31" t="s">
        <v>1860</v>
      </c>
      <c r="B663" s="437" t="s">
        <v>1403</v>
      </c>
      <c r="C663" s="613"/>
      <c r="D663" s="613"/>
      <c r="E663" s="438"/>
      <c r="F663" s="438"/>
      <c r="G663" s="439"/>
      <c r="H663" s="440"/>
      <c r="I663" s="441"/>
      <c r="J663" s="442" t="s">
        <v>1403</v>
      </c>
      <c r="K663" s="443"/>
      <c r="L663" s="443"/>
      <c r="M663" s="444"/>
      <c r="N663" s="435" t="s">
        <v>1403</v>
      </c>
      <c r="O663" s="432" t="s">
        <v>1403</v>
      </c>
      <c r="P663" s="731"/>
      <c r="Q663" s="732"/>
      <c r="R663" s="746"/>
      <c r="S663" s="747"/>
      <c r="T663" s="433"/>
      <c r="U663" s="363"/>
      <c r="V663" s="434"/>
    </row>
    <row r="664" spans="1:22" s="23" customFormat="1" ht="10.199999999999999" customHeight="1">
      <c r="A664" s="31"/>
      <c r="B664" s="459"/>
      <c r="C664" s="614"/>
      <c r="D664" s="614"/>
      <c r="E664" s="445"/>
      <c r="F664" s="445"/>
      <c r="G664" s="445"/>
      <c r="H664" s="445"/>
      <c r="I664" s="445"/>
      <c r="J664" s="445"/>
      <c r="K664" s="445"/>
      <c r="L664" s="445"/>
      <c r="M664" s="445"/>
      <c r="N664" s="445"/>
      <c r="O664" s="460"/>
      <c r="P664" s="445"/>
      <c r="Q664" s="445"/>
      <c r="R664" s="460"/>
      <c r="S664" s="445"/>
      <c r="T664" s="445"/>
      <c r="U664" s="461"/>
      <c r="V664" s="464"/>
    </row>
    <row r="665" spans="1:22" s="23" customFormat="1" ht="19.95" customHeight="1" thickBot="1">
      <c r="A665" s="31" t="s">
        <v>1861</v>
      </c>
      <c r="B665" s="505"/>
      <c r="C665" s="615"/>
      <c r="D665" s="615"/>
      <c r="E665" s="506"/>
      <c r="F665" s="506"/>
      <c r="G665" s="506"/>
      <c r="H665" s="506"/>
      <c r="I665" s="506"/>
      <c r="J665" s="506"/>
      <c r="K665" s="506"/>
      <c r="L665" s="506"/>
      <c r="M665" s="506"/>
      <c r="N665" s="507" t="s">
        <v>346</v>
      </c>
      <c r="O665" s="508">
        <v>18302.3</v>
      </c>
      <c r="P665" s="506"/>
      <c r="Q665" s="506"/>
      <c r="R665" s="509"/>
      <c r="S665" s="509"/>
      <c r="T665" s="510"/>
      <c r="U665" s="506"/>
      <c r="V665" s="511"/>
    </row>
    <row r="666" spans="1:22" ht="19.95" customHeight="1">
      <c r="B666" s="446"/>
      <c r="C666" s="34"/>
      <c r="D666" s="34"/>
      <c r="E666" s="446"/>
      <c r="F666" s="446"/>
      <c r="G666" s="446"/>
      <c r="H666" s="446"/>
      <c r="I666" s="446"/>
      <c r="J666" s="446"/>
      <c r="K666" s="446"/>
      <c r="L666" s="446"/>
      <c r="M666" s="446"/>
      <c r="N666" s="446"/>
      <c r="O666" s="446"/>
      <c r="P666" s="446"/>
      <c r="Q666" s="446"/>
      <c r="R666" s="446"/>
      <c r="S666" s="446"/>
      <c r="T666" s="446"/>
      <c r="U666" s="446"/>
      <c r="V666" s="446"/>
    </row>
    <row r="667" spans="1:22" s="23" customFormat="1" ht="19.95" customHeight="1" thickBot="1">
      <c r="A667" s="22"/>
      <c r="B667" s="733" t="s">
        <v>347</v>
      </c>
      <c r="C667" s="733"/>
      <c r="D667" s="733"/>
      <c r="E667" s="733"/>
      <c r="F667" s="733"/>
      <c r="G667" s="733"/>
      <c r="H667" s="733"/>
      <c r="I667" s="733"/>
      <c r="J667" s="733"/>
      <c r="K667" s="733"/>
      <c r="L667" s="733"/>
      <c r="M667" s="733"/>
      <c r="N667" s="733"/>
      <c r="O667" s="733"/>
      <c r="P667" s="733"/>
      <c r="Q667" s="733"/>
      <c r="R667" s="733"/>
      <c r="S667" s="733"/>
      <c r="T667" s="733"/>
      <c r="U667" s="733"/>
      <c r="V667" s="733"/>
    </row>
    <row r="668" spans="1:22" s="26" customFormat="1" ht="19.95" customHeight="1">
      <c r="A668" s="83" t="s">
        <v>1862</v>
      </c>
      <c r="B668" s="743" t="s">
        <v>348</v>
      </c>
      <c r="C668" s="734" t="s">
        <v>349</v>
      </c>
      <c r="D668" s="735"/>
      <c r="E668" s="735"/>
      <c r="F668" s="735"/>
      <c r="G668" s="735"/>
      <c r="H668" s="735"/>
      <c r="I668" s="735"/>
      <c r="J668" s="735"/>
      <c r="K668" s="735"/>
      <c r="L668" s="735"/>
      <c r="M668" s="736"/>
      <c r="N668" s="518"/>
      <c r="O668" s="519"/>
      <c r="P668" s="734" t="s">
        <v>350</v>
      </c>
      <c r="Q668" s="735"/>
      <c r="R668" s="735"/>
      <c r="S668" s="736"/>
      <c r="T668" s="769" t="s">
        <v>351</v>
      </c>
      <c r="U668" s="736"/>
      <c r="V668" s="788" t="s">
        <v>1197</v>
      </c>
    </row>
    <row r="669" spans="1:22" s="26" customFormat="1" ht="25.2" customHeight="1">
      <c r="A669" s="83" t="s">
        <v>1863</v>
      </c>
      <c r="B669" s="744"/>
      <c r="C669" s="740" t="s">
        <v>352</v>
      </c>
      <c r="D669" s="741"/>
      <c r="E669" s="742"/>
      <c r="F669" s="514">
        <v>1</v>
      </c>
      <c r="G669" s="774" t="s">
        <v>353</v>
      </c>
      <c r="H669" s="748" t="s">
        <v>354</v>
      </c>
      <c r="I669" s="748"/>
      <c r="J669" s="740" t="s">
        <v>355</v>
      </c>
      <c r="K669" s="795"/>
      <c r="L669" s="515"/>
      <c r="M669" s="515"/>
      <c r="N669" s="520"/>
      <c r="O669" s="521"/>
      <c r="P669" s="737"/>
      <c r="Q669" s="738"/>
      <c r="R669" s="738"/>
      <c r="S669" s="739"/>
      <c r="T669" s="770"/>
      <c r="U669" s="771"/>
      <c r="V669" s="789"/>
    </row>
    <row r="670" spans="1:22" s="26" customFormat="1" ht="30" customHeight="1" thickBot="1">
      <c r="A670" s="83" t="s">
        <v>1864</v>
      </c>
      <c r="B670" s="744"/>
      <c r="C670" s="741" t="s">
        <v>356</v>
      </c>
      <c r="D670" s="742"/>
      <c r="E670" s="516" t="s">
        <v>357</v>
      </c>
      <c r="F670" s="512" t="s">
        <v>358</v>
      </c>
      <c r="G670" s="774"/>
      <c r="H670" s="748"/>
      <c r="I670" s="748"/>
      <c r="J670" s="500" t="s">
        <v>359</v>
      </c>
      <c r="K670" s="513" t="s">
        <v>360</v>
      </c>
      <c r="L670" s="517" t="s">
        <v>361</v>
      </c>
      <c r="M670" s="517"/>
      <c r="N670" s="522" t="s">
        <v>362</v>
      </c>
      <c r="O670" s="523"/>
      <c r="P670" s="529" t="s">
        <v>363</v>
      </c>
      <c r="Q670" s="447">
        <v>1</v>
      </c>
      <c r="R670" s="530" t="s">
        <v>364</v>
      </c>
      <c r="S670" s="447">
        <v>1</v>
      </c>
      <c r="T670" s="791"/>
      <c r="U670" s="792"/>
      <c r="V670" s="790"/>
    </row>
    <row r="671" spans="1:22" s="26" customFormat="1" ht="19.95" customHeight="1">
      <c r="A671" s="83" t="s">
        <v>1865</v>
      </c>
      <c r="B671" s="744"/>
      <c r="C671" s="623">
        <v>1</v>
      </c>
      <c r="D671" s="616" t="s">
        <v>1403</v>
      </c>
      <c r="E671" s="448" t="s">
        <v>1403</v>
      </c>
      <c r="F671" s="449" t="s">
        <v>1403</v>
      </c>
      <c r="G671" s="449" t="s">
        <v>1403</v>
      </c>
      <c r="H671" s="778" t="s">
        <v>1403</v>
      </c>
      <c r="I671" s="779"/>
      <c r="J671" s="450" t="s">
        <v>1403</v>
      </c>
      <c r="K671" s="81" t="s">
        <v>1403</v>
      </c>
      <c r="L671" s="393" t="s">
        <v>365</v>
      </c>
      <c r="M671" s="394" t="s">
        <v>1421</v>
      </c>
      <c r="N671" s="345" t="s">
        <v>341</v>
      </c>
      <c r="O671" s="807" t="s">
        <v>130</v>
      </c>
      <c r="P671" s="808"/>
      <c r="Q671" s="798">
        <v>22</v>
      </c>
      <c r="R671" s="801" t="s">
        <v>365</v>
      </c>
      <c r="S671" s="802"/>
      <c r="T671" s="769" t="s">
        <v>366</v>
      </c>
      <c r="U671" s="735"/>
      <c r="V671" s="736"/>
    </row>
    <row r="672" spans="1:22" s="26" customFormat="1" ht="19.95" customHeight="1" thickBot="1">
      <c r="A672" s="83" t="s">
        <v>1866</v>
      </c>
      <c r="B672" s="744"/>
      <c r="C672" s="623">
        <v>2</v>
      </c>
      <c r="D672" s="616" t="s">
        <v>1403</v>
      </c>
      <c r="E672" s="448" t="s">
        <v>1403</v>
      </c>
      <c r="F672" s="449" t="s">
        <v>1403</v>
      </c>
      <c r="G672" s="449" t="s">
        <v>1403</v>
      </c>
      <c r="H672" s="778" t="s">
        <v>1403</v>
      </c>
      <c r="I672" s="779"/>
      <c r="J672" s="450" t="s">
        <v>1403</v>
      </c>
      <c r="K672" s="81" t="s">
        <v>1403</v>
      </c>
      <c r="L672" s="393"/>
      <c r="M672" s="394" t="s">
        <v>1403</v>
      </c>
      <c r="N672" s="345" t="s">
        <v>341</v>
      </c>
      <c r="O672" s="807"/>
      <c r="P672" s="808"/>
      <c r="Q672" s="799"/>
      <c r="R672" s="803"/>
      <c r="S672" s="804"/>
      <c r="T672" s="791"/>
      <c r="U672" s="796"/>
      <c r="V672" s="792"/>
    </row>
    <row r="673" spans="1:22" s="26" customFormat="1" ht="19.95" customHeight="1">
      <c r="A673" s="83" t="s">
        <v>1867</v>
      </c>
      <c r="B673" s="744"/>
      <c r="C673" s="623">
        <v>3</v>
      </c>
      <c r="D673" s="616" t="s">
        <v>1403</v>
      </c>
      <c r="E673" s="448" t="s">
        <v>1403</v>
      </c>
      <c r="F673" s="449" t="s">
        <v>1403</v>
      </c>
      <c r="G673" s="449" t="s">
        <v>1403</v>
      </c>
      <c r="H673" s="778" t="s">
        <v>1403</v>
      </c>
      <c r="I673" s="779"/>
      <c r="J673" s="450" t="s">
        <v>1403</v>
      </c>
      <c r="K673" s="81" t="s">
        <v>1403</v>
      </c>
      <c r="L673" s="393"/>
      <c r="M673" s="394" t="s">
        <v>1403</v>
      </c>
      <c r="N673" s="345"/>
      <c r="O673" s="809"/>
      <c r="P673" s="810"/>
      <c r="Q673" s="800"/>
      <c r="R673" s="805"/>
      <c r="S673" s="806"/>
      <c r="T673" s="451"/>
      <c r="U673" s="451"/>
      <c r="V673" s="452"/>
    </row>
    <row r="674" spans="1:22" s="26" customFormat="1" ht="19.95" customHeight="1">
      <c r="A674" s="83" t="s">
        <v>1868</v>
      </c>
      <c r="B674" s="744"/>
      <c r="C674" s="623">
        <v>4</v>
      </c>
      <c r="D674" s="616" t="s">
        <v>1403</v>
      </c>
      <c r="E674" s="448" t="s">
        <v>1403</v>
      </c>
      <c r="F674" s="449" t="s">
        <v>1403</v>
      </c>
      <c r="G674" s="449" t="s">
        <v>1403</v>
      </c>
      <c r="H674" s="778" t="s">
        <v>1403</v>
      </c>
      <c r="I674" s="779"/>
      <c r="J674" s="450" t="s">
        <v>1403</v>
      </c>
      <c r="K674" s="81" t="s">
        <v>1403</v>
      </c>
      <c r="L674" s="393"/>
      <c r="M674" s="394" t="s">
        <v>1403</v>
      </c>
      <c r="N674" s="345"/>
      <c r="O674" s="775" t="s">
        <v>368</v>
      </c>
      <c r="P674" s="740" t="s">
        <v>369</v>
      </c>
      <c r="Q674" s="741"/>
      <c r="R674" s="741"/>
      <c r="S674" s="742"/>
      <c r="T674" s="453"/>
      <c r="U674" s="453"/>
      <c r="V674" s="454"/>
    </row>
    <row r="675" spans="1:22" s="26" customFormat="1" ht="19.95" customHeight="1">
      <c r="A675" s="83" t="s">
        <v>1869</v>
      </c>
      <c r="B675" s="744"/>
      <c r="C675" s="623">
        <v>5</v>
      </c>
      <c r="D675" s="616" t="s">
        <v>1403</v>
      </c>
      <c r="E675" s="448" t="s">
        <v>1403</v>
      </c>
      <c r="F675" s="449" t="s">
        <v>1403</v>
      </c>
      <c r="G675" s="449" t="s">
        <v>1403</v>
      </c>
      <c r="H675" s="778" t="s">
        <v>1403</v>
      </c>
      <c r="I675" s="779"/>
      <c r="J675" s="450" t="s">
        <v>1403</v>
      </c>
      <c r="K675" s="81" t="s">
        <v>1403</v>
      </c>
      <c r="L675" s="393"/>
      <c r="M675" s="394" t="s">
        <v>1403</v>
      </c>
      <c r="N675" s="345"/>
      <c r="O675" s="776"/>
      <c r="P675" s="500" t="s">
        <v>370</v>
      </c>
      <c r="Q675" s="500" t="s">
        <v>371</v>
      </c>
      <c r="R675" s="748" t="s">
        <v>372</v>
      </c>
      <c r="S675" s="748"/>
      <c r="T675" s="453"/>
      <c r="U675" s="453"/>
      <c r="V675" s="454"/>
    </row>
    <row r="676" spans="1:22" s="26" customFormat="1" ht="19.95" customHeight="1" thickBot="1">
      <c r="A676" s="83" t="s">
        <v>1870</v>
      </c>
      <c r="B676" s="744"/>
      <c r="C676" s="624">
        <v>6</v>
      </c>
      <c r="D676" s="617" t="s">
        <v>1403</v>
      </c>
      <c r="E676" s="455" t="s">
        <v>1403</v>
      </c>
      <c r="F676" s="449" t="s">
        <v>1403</v>
      </c>
      <c r="G676" s="449" t="s">
        <v>1403</v>
      </c>
      <c r="H676" s="778" t="s">
        <v>1403</v>
      </c>
      <c r="I676" s="779"/>
      <c r="J676" s="450" t="s">
        <v>1403</v>
      </c>
      <c r="K676" s="81" t="s">
        <v>1403</v>
      </c>
      <c r="L676" s="393"/>
      <c r="M676" s="394" t="s">
        <v>1403</v>
      </c>
      <c r="N676" s="391"/>
      <c r="O676" s="293" t="s">
        <v>1197</v>
      </c>
      <c r="P676" s="223">
        <v>1</v>
      </c>
      <c r="Q676" s="456">
        <v>7082.0518531999996</v>
      </c>
      <c r="R676" s="777">
        <v>18302.3</v>
      </c>
      <c r="S676" s="777"/>
      <c r="T676" s="453"/>
      <c r="U676" s="453"/>
      <c r="V676" s="454"/>
    </row>
    <row r="677" spans="1:22" s="26" customFormat="1" ht="25.2" customHeight="1" thickBot="1">
      <c r="A677" s="83" t="s">
        <v>1871</v>
      </c>
      <c r="B677" s="745"/>
      <c r="C677" s="749" t="s">
        <v>373</v>
      </c>
      <c r="D677" s="750"/>
      <c r="E677" s="467"/>
      <c r="F677" s="751" t="s">
        <v>1403</v>
      </c>
      <c r="G677" s="752"/>
      <c r="H677" s="793" t="s">
        <v>1403</v>
      </c>
      <c r="I677" s="794"/>
      <c r="J677" s="369" t="s">
        <v>1403</v>
      </c>
      <c r="K677" s="293" t="s">
        <v>1197</v>
      </c>
      <c r="L677" s="293" t="s">
        <v>1197</v>
      </c>
      <c r="M677" s="528"/>
      <c r="N677" s="524"/>
      <c r="O677" s="797" t="s">
        <v>1403</v>
      </c>
      <c r="P677" s="797"/>
      <c r="Q677" s="797"/>
      <c r="R677" s="797"/>
      <c r="S677" s="797"/>
      <c r="T677" s="525"/>
      <c r="U677" s="526"/>
      <c r="V677" s="527"/>
    </row>
    <row r="678" spans="1:22" ht="19.95" customHeight="1"/>
    <row r="679" spans="1:22" ht="19.95" customHeight="1"/>
    <row r="680" spans="1:22" s="30" customFormat="1" ht="19.95" customHeight="1" thickBot="1">
      <c r="A680" s="27">
        <v>23</v>
      </c>
      <c r="B680" s="753" t="s">
        <v>312</v>
      </c>
      <c r="C680" s="753"/>
      <c r="D680" s="753"/>
      <c r="E680" s="28">
        <v>23</v>
      </c>
      <c r="F680" s="582" t="s">
        <v>67</v>
      </c>
      <c r="G680" s="416"/>
      <c r="H680" s="416"/>
      <c r="I680" s="414"/>
      <c r="J680" s="414"/>
      <c r="K680" s="414"/>
      <c r="L680" s="414"/>
      <c r="M680" s="29"/>
      <c r="N680" s="29"/>
      <c r="O680" s="416"/>
      <c r="P680" s="416"/>
      <c r="Q680" s="416"/>
      <c r="R680" s="416"/>
      <c r="S680" s="416"/>
      <c r="T680" s="416"/>
      <c r="U680" s="416"/>
      <c r="V680" s="416"/>
    </row>
    <row r="681" spans="1:22" s="23" customFormat="1" ht="25.2" customHeight="1">
      <c r="A681" s="22"/>
      <c r="B681" s="755" t="s">
        <v>313</v>
      </c>
      <c r="C681" s="621" t="s">
        <v>314</v>
      </c>
      <c r="D681" s="609" t="s">
        <v>315</v>
      </c>
      <c r="E681" s="498"/>
      <c r="F681" s="498" t="s">
        <v>316</v>
      </c>
      <c r="G681" s="499"/>
      <c r="H681" s="497" t="s">
        <v>317</v>
      </c>
      <c r="I681" s="772" t="s">
        <v>318</v>
      </c>
      <c r="J681" s="754" t="s">
        <v>319</v>
      </c>
      <c r="K681" s="754" t="s">
        <v>320</v>
      </c>
      <c r="L681" s="754" t="s">
        <v>321</v>
      </c>
      <c r="M681" s="754" t="s">
        <v>322</v>
      </c>
      <c r="N681" s="765" t="s">
        <v>323</v>
      </c>
      <c r="O681" s="766"/>
      <c r="P681" s="767" t="s">
        <v>324</v>
      </c>
      <c r="Q681" s="768"/>
      <c r="R681" s="769" t="s">
        <v>325</v>
      </c>
      <c r="S681" s="736"/>
      <c r="T681" s="783" t="s">
        <v>326</v>
      </c>
      <c r="U681" s="784"/>
      <c r="V681" s="785"/>
    </row>
    <row r="682" spans="1:22" s="23" customFormat="1" ht="90" customHeight="1">
      <c r="A682" s="22"/>
      <c r="B682" s="756"/>
      <c r="C682" s="622" t="s">
        <v>327</v>
      </c>
      <c r="D682" s="610" t="s">
        <v>42</v>
      </c>
      <c r="E682" s="501" t="s">
        <v>328</v>
      </c>
      <c r="F682" s="501" t="s">
        <v>329</v>
      </c>
      <c r="G682" s="571" t="s">
        <v>330</v>
      </c>
      <c r="H682" s="570" t="s">
        <v>331</v>
      </c>
      <c r="I682" s="773"/>
      <c r="J682" s="748"/>
      <c r="K682" s="748"/>
      <c r="L682" s="748"/>
      <c r="M682" s="748"/>
      <c r="N682" s="500" t="s">
        <v>332</v>
      </c>
      <c r="O682" s="501" t="s">
        <v>333</v>
      </c>
      <c r="P682" s="781"/>
      <c r="Q682" s="782"/>
      <c r="R682" s="770"/>
      <c r="S682" s="771"/>
      <c r="T682" s="502" t="s">
        <v>334</v>
      </c>
      <c r="U682" s="503" t="s">
        <v>335</v>
      </c>
      <c r="V682" s="504" t="s">
        <v>336</v>
      </c>
    </row>
    <row r="683" spans="1:22" s="23" customFormat="1" ht="25.2" customHeight="1">
      <c r="A683" s="22"/>
      <c r="B683" s="417"/>
      <c r="C683" s="611">
        <v>3</v>
      </c>
      <c r="D683" s="611">
        <v>4</v>
      </c>
      <c r="E683" s="418">
        <v>5</v>
      </c>
      <c r="F683" s="418">
        <v>6</v>
      </c>
      <c r="G683" s="418">
        <v>7</v>
      </c>
      <c r="H683" s="418">
        <v>8</v>
      </c>
      <c r="I683" s="418">
        <v>9</v>
      </c>
      <c r="J683" s="469"/>
      <c r="K683" s="469"/>
      <c r="L683" s="435"/>
      <c r="M683" s="418"/>
      <c r="N683" s="418">
        <v>14</v>
      </c>
      <c r="O683" s="418">
        <v>15</v>
      </c>
      <c r="P683" s="419">
        <v>16</v>
      </c>
      <c r="Q683" s="463">
        <v>17</v>
      </c>
      <c r="R683" s="419">
        <v>18</v>
      </c>
      <c r="S683" s="463">
        <v>19</v>
      </c>
      <c r="T683" s="420">
        <v>20</v>
      </c>
      <c r="U683" s="421">
        <v>21</v>
      </c>
      <c r="V683" s="422">
        <v>22</v>
      </c>
    </row>
    <row r="684" spans="1:22" s="32" customFormat="1" ht="49.95" customHeight="1">
      <c r="A684" s="31" t="s">
        <v>1872</v>
      </c>
      <c r="B684" s="423">
        <v>1</v>
      </c>
      <c r="C684" s="612" t="s">
        <v>559</v>
      </c>
      <c r="D684" s="612" t="s">
        <v>560</v>
      </c>
      <c r="E684" s="424" t="s">
        <v>561</v>
      </c>
      <c r="F684" s="424" t="s">
        <v>376</v>
      </c>
      <c r="G684" s="425">
        <v>1</v>
      </c>
      <c r="H684" s="426" t="s">
        <v>341</v>
      </c>
      <c r="I684" s="427" t="s">
        <v>376</v>
      </c>
      <c r="J684" s="428" t="s">
        <v>67</v>
      </c>
      <c r="K684" s="429">
        <v>40072</v>
      </c>
      <c r="L684" s="429">
        <v>41943</v>
      </c>
      <c r="M684" s="586">
        <v>9758.7999999999993</v>
      </c>
      <c r="N684" s="431">
        <v>9758.7999999999993</v>
      </c>
      <c r="O684" s="432">
        <v>9758.7999999999993</v>
      </c>
      <c r="P684" s="731"/>
      <c r="Q684" s="732"/>
      <c r="R684" s="746"/>
      <c r="S684" s="747"/>
      <c r="T684" s="433" t="s">
        <v>341</v>
      </c>
      <c r="U684" s="363">
        <v>207</v>
      </c>
      <c r="V684" s="434" t="s">
        <v>341</v>
      </c>
    </row>
    <row r="685" spans="1:22" s="32" customFormat="1" ht="49.95" customHeight="1">
      <c r="A685" s="31" t="s">
        <v>1873</v>
      </c>
      <c r="B685" s="423">
        <v>2</v>
      </c>
      <c r="C685" s="612" t="s">
        <v>559</v>
      </c>
      <c r="D685" s="612" t="s">
        <v>562</v>
      </c>
      <c r="E685" s="424" t="s">
        <v>563</v>
      </c>
      <c r="F685" s="424" t="s">
        <v>376</v>
      </c>
      <c r="G685" s="425">
        <v>1</v>
      </c>
      <c r="H685" s="426" t="s">
        <v>341</v>
      </c>
      <c r="I685" s="427" t="s">
        <v>376</v>
      </c>
      <c r="J685" s="428" t="s">
        <v>67</v>
      </c>
      <c r="K685" s="429">
        <v>35131</v>
      </c>
      <c r="L685" s="429">
        <v>35794</v>
      </c>
      <c r="M685" s="430">
        <v>12154.32</v>
      </c>
      <c r="N685" s="431">
        <v>12154.32</v>
      </c>
      <c r="O685" s="432">
        <v>12154.32</v>
      </c>
      <c r="P685" s="815"/>
      <c r="Q685" s="732"/>
      <c r="R685" s="746"/>
      <c r="S685" s="747"/>
      <c r="T685" s="433" t="s">
        <v>341</v>
      </c>
      <c r="U685" s="363">
        <v>22</v>
      </c>
      <c r="V685" s="434" t="s">
        <v>341</v>
      </c>
    </row>
    <row r="686" spans="1:22" s="32" customFormat="1" ht="49.95" customHeight="1">
      <c r="A686" s="31" t="s">
        <v>1874</v>
      </c>
      <c r="B686" s="423">
        <v>3</v>
      </c>
      <c r="C686" s="612" t="s">
        <v>564</v>
      </c>
      <c r="D686" s="612" t="s">
        <v>565</v>
      </c>
      <c r="E686" s="424" t="s">
        <v>566</v>
      </c>
      <c r="F686" s="424" t="s">
        <v>345</v>
      </c>
      <c r="G686" s="425">
        <v>0.9</v>
      </c>
      <c r="H686" s="426" t="s">
        <v>341</v>
      </c>
      <c r="I686" s="427" t="s">
        <v>376</v>
      </c>
      <c r="J686" s="428" t="s">
        <v>67</v>
      </c>
      <c r="K686" s="429">
        <v>36207</v>
      </c>
      <c r="L686" s="429">
        <v>37276</v>
      </c>
      <c r="M686" s="430">
        <v>7712.46</v>
      </c>
      <c r="N686" s="431">
        <v>6941.2139999999999</v>
      </c>
      <c r="O686" s="432">
        <v>6941.2139999999999</v>
      </c>
      <c r="P686" s="816"/>
      <c r="Q686" s="817"/>
      <c r="R686" s="818"/>
      <c r="S686" s="819"/>
      <c r="T686" s="433" t="s">
        <v>341</v>
      </c>
      <c r="U686" s="592">
        <v>40</v>
      </c>
      <c r="V686" s="434" t="s">
        <v>341</v>
      </c>
    </row>
    <row r="687" spans="1:22" s="32" customFormat="1" ht="49.95" customHeight="1">
      <c r="A687" s="31" t="s">
        <v>1875</v>
      </c>
      <c r="B687" s="423">
        <v>4</v>
      </c>
      <c r="C687" s="612" t="s">
        <v>567</v>
      </c>
      <c r="D687" s="612" t="s">
        <v>568</v>
      </c>
      <c r="E687" s="424" t="s">
        <v>569</v>
      </c>
      <c r="F687" s="424" t="s">
        <v>376</v>
      </c>
      <c r="G687" s="425">
        <v>1</v>
      </c>
      <c r="H687" s="426" t="s">
        <v>341</v>
      </c>
      <c r="I687" s="427" t="s">
        <v>376</v>
      </c>
      <c r="J687" s="428" t="s">
        <v>67</v>
      </c>
      <c r="K687" s="429">
        <v>42137</v>
      </c>
      <c r="L687" s="429">
        <v>43703</v>
      </c>
      <c r="M687" s="430">
        <v>19235.849999999999</v>
      </c>
      <c r="N687" s="431">
        <v>19235.849999999999</v>
      </c>
      <c r="O687" s="432">
        <v>19235.849999999999</v>
      </c>
      <c r="P687" s="731"/>
      <c r="Q687" s="732"/>
      <c r="R687" s="746"/>
      <c r="S687" s="747"/>
      <c r="T687" s="433" t="s">
        <v>341</v>
      </c>
      <c r="U687" s="363">
        <v>238</v>
      </c>
      <c r="V687" s="434" t="s">
        <v>341</v>
      </c>
    </row>
    <row r="688" spans="1:22" s="32" customFormat="1" ht="19.95" customHeight="1">
      <c r="A688" s="31" t="s">
        <v>1876</v>
      </c>
      <c r="B688" s="423" t="s">
        <v>1403</v>
      </c>
      <c r="C688" s="612"/>
      <c r="D688" s="612"/>
      <c r="E688" s="424"/>
      <c r="F688" s="424"/>
      <c r="G688" s="425"/>
      <c r="H688" s="426"/>
      <c r="I688" s="427"/>
      <c r="J688" s="428" t="s">
        <v>1403</v>
      </c>
      <c r="K688" s="429"/>
      <c r="L688" s="429"/>
      <c r="M688" s="430"/>
      <c r="N688" s="431" t="s">
        <v>1403</v>
      </c>
      <c r="O688" s="432" t="s">
        <v>1403</v>
      </c>
      <c r="P688" s="731"/>
      <c r="Q688" s="732"/>
      <c r="R688" s="746"/>
      <c r="S688" s="747"/>
      <c r="T688" s="433"/>
      <c r="U688" s="363"/>
      <c r="V688" s="434"/>
    </row>
    <row r="689" spans="1:22" s="32" customFormat="1" ht="19.95" customHeight="1">
      <c r="A689" s="31" t="s">
        <v>1877</v>
      </c>
      <c r="B689" s="423" t="s">
        <v>1403</v>
      </c>
      <c r="C689" s="612"/>
      <c r="D689" s="612"/>
      <c r="E689" s="424"/>
      <c r="F689" s="424"/>
      <c r="G689" s="425"/>
      <c r="H689" s="426"/>
      <c r="I689" s="427"/>
      <c r="J689" s="428" t="s">
        <v>1403</v>
      </c>
      <c r="K689" s="429"/>
      <c r="L689" s="429"/>
      <c r="M689" s="430"/>
      <c r="N689" s="431" t="s">
        <v>1403</v>
      </c>
      <c r="O689" s="432" t="s">
        <v>1403</v>
      </c>
      <c r="P689" s="731"/>
      <c r="Q689" s="732"/>
      <c r="R689" s="746"/>
      <c r="S689" s="747"/>
      <c r="T689" s="433"/>
      <c r="U689" s="363"/>
      <c r="V689" s="434"/>
    </row>
    <row r="690" spans="1:22" s="32" customFormat="1" ht="19.95" customHeight="1">
      <c r="A690" s="31" t="s">
        <v>1878</v>
      </c>
      <c r="B690" s="423" t="s">
        <v>1403</v>
      </c>
      <c r="C690" s="612"/>
      <c r="D690" s="612"/>
      <c r="E690" s="424"/>
      <c r="F690" s="424"/>
      <c r="G690" s="425"/>
      <c r="H690" s="426"/>
      <c r="I690" s="427"/>
      <c r="J690" s="428" t="s">
        <v>1403</v>
      </c>
      <c r="K690" s="429"/>
      <c r="L690" s="429"/>
      <c r="M690" s="430"/>
      <c r="N690" s="435" t="s">
        <v>1403</v>
      </c>
      <c r="O690" s="432" t="s">
        <v>1403</v>
      </c>
      <c r="P690" s="731"/>
      <c r="Q690" s="732"/>
      <c r="R690" s="746"/>
      <c r="S690" s="747"/>
      <c r="T690" s="433"/>
      <c r="U690" s="363"/>
      <c r="V690" s="434"/>
    </row>
    <row r="691" spans="1:22" s="32" customFormat="1" ht="19.95" customHeight="1">
      <c r="A691" s="31" t="s">
        <v>1879</v>
      </c>
      <c r="B691" s="423" t="s">
        <v>1403</v>
      </c>
      <c r="C691" s="612"/>
      <c r="D691" s="612"/>
      <c r="E691" s="424"/>
      <c r="F691" s="424"/>
      <c r="G691" s="425"/>
      <c r="H691" s="426"/>
      <c r="I691" s="427"/>
      <c r="J691" s="428" t="s">
        <v>1403</v>
      </c>
      <c r="K691" s="429"/>
      <c r="L691" s="429"/>
      <c r="M691" s="436"/>
      <c r="N691" s="435" t="s">
        <v>1403</v>
      </c>
      <c r="O691" s="432" t="s">
        <v>1403</v>
      </c>
      <c r="P691" s="731"/>
      <c r="Q691" s="732"/>
      <c r="R691" s="746"/>
      <c r="S691" s="747"/>
      <c r="T691" s="433"/>
      <c r="U691" s="363"/>
      <c r="V691" s="434"/>
    </row>
    <row r="692" spans="1:22" s="32" customFormat="1" ht="19.95" customHeight="1">
      <c r="A692" s="31" t="s">
        <v>1880</v>
      </c>
      <c r="B692" s="423" t="s">
        <v>1403</v>
      </c>
      <c r="C692" s="612"/>
      <c r="D692" s="612"/>
      <c r="E692" s="424"/>
      <c r="F692" s="424"/>
      <c r="G692" s="425"/>
      <c r="H692" s="426"/>
      <c r="I692" s="427"/>
      <c r="J692" s="428" t="s">
        <v>1403</v>
      </c>
      <c r="K692" s="429"/>
      <c r="L692" s="429"/>
      <c r="M692" s="436"/>
      <c r="N692" s="435" t="s">
        <v>1403</v>
      </c>
      <c r="O692" s="432" t="s">
        <v>1403</v>
      </c>
      <c r="P692" s="731"/>
      <c r="Q692" s="732"/>
      <c r="R692" s="746"/>
      <c r="S692" s="747"/>
      <c r="T692" s="433"/>
      <c r="U692" s="363"/>
      <c r="V692" s="434"/>
    </row>
    <row r="693" spans="1:22" s="32" customFormat="1" ht="19.95" customHeight="1" thickBot="1">
      <c r="A693" s="31" t="s">
        <v>1881</v>
      </c>
      <c r="B693" s="437" t="s">
        <v>1403</v>
      </c>
      <c r="C693" s="613"/>
      <c r="D693" s="613"/>
      <c r="E693" s="438"/>
      <c r="F693" s="438"/>
      <c r="G693" s="439"/>
      <c r="H693" s="440"/>
      <c r="I693" s="441"/>
      <c r="J693" s="442" t="s">
        <v>1403</v>
      </c>
      <c r="K693" s="443"/>
      <c r="L693" s="443"/>
      <c r="M693" s="444"/>
      <c r="N693" s="435" t="s">
        <v>1403</v>
      </c>
      <c r="O693" s="432" t="s">
        <v>1403</v>
      </c>
      <c r="P693" s="731"/>
      <c r="Q693" s="732"/>
      <c r="R693" s="746"/>
      <c r="S693" s="747"/>
      <c r="T693" s="433"/>
      <c r="U693" s="363"/>
      <c r="V693" s="434"/>
    </row>
    <row r="694" spans="1:22" s="23" customFormat="1" ht="10.199999999999999" customHeight="1">
      <c r="A694" s="31"/>
      <c r="B694" s="459"/>
      <c r="C694" s="614"/>
      <c r="D694" s="614"/>
      <c r="E694" s="445"/>
      <c r="F694" s="445"/>
      <c r="G694" s="445"/>
      <c r="H694" s="445"/>
      <c r="I694" s="445"/>
      <c r="J694" s="445"/>
      <c r="K694" s="445"/>
      <c r="L694" s="445"/>
      <c r="M694" s="445"/>
      <c r="N694" s="445"/>
      <c r="O694" s="460"/>
      <c r="P694" s="445"/>
      <c r="Q694" s="445"/>
      <c r="R694" s="460"/>
      <c r="S694" s="445"/>
      <c r="T694" s="445"/>
      <c r="U694" s="461"/>
      <c r="V694" s="464"/>
    </row>
    <row r="695" spans="1:22" s="23" customFormat="1" ht="19.95" customHeight="1" thickBot="1">
      <c r="A695" s="31" t="s">
        <v>1882</v>
      </c>
      <c r="B695" s="505"/>
      <c r="C695" s="615"/>
      <c r="D695" s="615"/>
      <c r="E695" s="506"/>
      <c r="F695" s="506"/>
      <c r="G695" s="506"/>
      <c r="H695" s="506"/>
      <c r="I695" s="506"/>
      <c r="J695" s="506"/>
      <c r="K695" s="506"/>
      <c r="L695" s="506"/>
      <c r="M695" s="506"/>
      <c r="N695" s="507" t="s">
        <v>346</v>
      </c>
      <c r="O695" s="508">
        <v>12022.545999999998</v>
      </c>
      <c r="P695" s="506"/>
      <c r="Q695" s="506"/>
      <c r="R695" s="509"/>
      <c r="S695" s="509"/>
      <c r="T695" s="510"/>
      <c r="U695" s="506"/>
      <c r="V695" s="511"/>
    </row>
    <row r="696" spans="1:22" ht="19.95" customHeight="1">
      <c r="B696" s="446"/>
      <c r="C696" s="34"/>
      <c r="D696" s="34"/>
      <c r="E696" s="446"/>
      <c r="F696" s="446"/>
      <c r="G696" s="446"/>
      <c r="H696" s="446"/>
      <c r="I696" s="446"/>
      <c r="J696" s="446"/>
      <c r="K696" s="446"/>
      <c r="L696" s="446"/>
      <c r="M696" s="446"/>
      <c r="N696" s="446"/>
      <c r="O696" s="446"/>
      <c r="P696" s="446"/>
      <c r="Q696" s="446"/>
      <c r="R696" s="446"/>
      <c r="S696" s="446"/>
      <c r="T696" s="446"/>
      <c r="U696" s="446"/>
      <c r="V696" s="446"/>
    </row>
    <row r="697" spans="1:22" s="23" customFormat="1" ht="19.95" customHeight="1" thickBot="1">
      <c r="A697" s="22"/>
      <c r="B697" s="733" t="s">
        <v>347</v>
      </c>
      <c r="C697" s="733"/>
      <c r="D697" s="733"/>
      <c r="E697" s="733"/>
      <c r="F697" s="733"/>
      <c r="G697" s="733"/>
      <c r="H697" s="733"/>
      <c r="I697" s="733"/>
      <c r="J697" s="733"/>
      <c r="K697" s="733"/>
      <c r="L697" s="733"/>
      <c r="M697" s="733"/>
      <c r="N697" s="733"/>
      <c r="O697" s="733"/>
      <c r="P697" s="733"/>
      <c r="Q697" s="733"/>
      <c r="R697" s="733"/>
      <c r="S697" s="733"/>
      <c r="T697" s="733"/>
      <c r="U697" s="733"/>
      <c r="V697" s="733"/>
    </row>
    <row r="698" spans="1:22" s="26" customFormat="1" ht="19.95" customHeight="1">
      <c r="A698" s="83" t="s">
        <v>1883</v>
      </c>
      <c r="B698" s="743" t="s">
        <v>348</v>
      </c>
      <c r="C698" s="734" t="s">
        <v>349</v>
      </c>
      <c r="D698" s="735"/>
      <c r="E698" s="735"/>
      <c r="F698" s="735"/>
      <c r="G698" s="735"/>
      <c r="H698" s="735"/>
      <c r="I698" s="735"/>
      <c r="J698" s="735"/>
      <c r="K698" s="735"/>
      <c r="L698" s="735"/>
      <c r="M698" s="736"/>
      <c r="N698" s="518"/>
      <c r="O698" s="519"/>
      <c r="P698" s="734" t="s">
        <v>350</v>
      </c>
      <c r="Q698" s="735"/>
      <c r="R698" s="735"/>
      <c r="S698" s="736"/>
      <c r="T698" s="769" t="s">
        <v>351</v>
      </c>
      <c r="U698" s="736"/>
      <c r="V698" s="788" t="s">
        <v>1197</v>
      </c>
    </row>
    <row r="699" spans="1:22" s="26" customFormat="1" ht="25.2" customHeight="1">
      <c r="A699" s="83" t="s">
        <v>1884</v>
      </c>
      <c r="B699" s="744"/>
      <c r="C699" s="740" t="s">
        <v>352</v>
      </c>
      <c r="D699" s="741"/>
      <c r="E699" s="742"/>
      <c r="F699" s="514">
        <v>1</v>
      </c>
      <c r="G699" s="774" t="s">
        <v>353</v>
      </c>
      <c r="H699" s="748" t="s">
        <v>354</v>
      </c>
      <c r="I699" s="748"/>
      <c r="J699" s="740" t="s">
        <v>355</v>
      </c>
      <c r="K699" s="795"/>
      <c r="L699" s="515"/>
      <c r="M699" s="515"/>
      <c r="N699" s="520"/>
      <c r="O699" s="521"/>
      <c r="P699" s="737"/>
      <c r="Q699" s="738"/>
      <c r="R699" s="738"/>
      <c r="S699" s="739"/>
      <c r="T699" s="770"/>
      <c r="U699" s="771"/>
      <c r="V699" s="789"/>
    </row>
    <row r="700" spans="1:22" s="26" customFormat="1" ht="30" customHeight="1" thickBot="1">
      <c r="A700" s="83" t="s">
        <v>1885</v>
      </c>
      <c r="B700" s="744"/>
      <c r="C700" s="741" t="s">
        <v>356</v>
      </c>
      <c r="D700" s="742"/>
      <c r="E700" s="516" t="s">
        <v>357</v>
      </c>
      <c r="F700" s="512" t="s">
        <v>358</v>
      </c>
      <c r="G700" s="774"/>
      <c r="H700" s="748"/>
      <c r="I700" s="748"/>
      <c r="J700" s="500" t="s">
        <v>359</v>
      </c>
      <c r="K700" s="513" t="s">
        <v>360</v>
      </c>
      <c r="L700" s="517" t="s">
        <v>361</v>
      </c>
      <c r="M700" s="517"/>
      <c r="N700" s="522" t="s">
        <v>362</v>
      </c>
      <c r="O700" s="523"/>
      <c r="P700" s="529" t="s">
        <v>363</v>
      </c>
      <c r="Q700" s="447">
        <v>4</v>
      </c>
      <c r="R700" s="530" t="s">
        <v>364</v>
      </c>
      <c r="S700" s="447">
        <v>4</v>
      </c>
      <c r="T700" s="791"/>
      <c r="U700" s="792"/>
      <c r="V700" s="790"/>
    </row>
    <row r="701" spans="1:22" s="26" customFormat="1" ht="19.95" customHeight="1">
      <c r="A701" s="83" t="s">
        <v>1886</v>
      </c>
      <c r="B701" s="744"/>
      <c r="C701" s="623">
        <v>1</v>
      </c>
      <c r="D701" s="616" t="s">
        <v>1403</v>
      </c>
      <c r="E701" s="448" t="s">
        <v>1403</v>
      </c>
      <c r="F701" s="449" t="s">
        <v>1403</v>
      </c>
      <c r="G701" s="449" t="s">
        <v>1403</v>
      </c>
      <c r="H701" s="778" t="s">
        <v>1403</v>
      </c>
      <c r="I701" s="779"/>
      <c r="J701" s="450" t="s">
        <v>1403</v>
      </c>
      <c r="K701" s="81" t="s">
        <v>1403</v>
      </c>
      <c r="L701" s="393" t="s">
        <v>365</v>
      </c>
      <c r="M701" s="394" t="s">
        <v>1421</v>
      </c>
      <c r="N701" s="345" t="s">
        <v>341</v>
      </c>
      <c r="O701" s="807" t="s">
        <v>130</v>
      </c>
      <c r="P701" s="808"/>
      <c r="Q701" s="798">
        <v>23</v>
      </c>
      <c r="R701" s="801" t="s">
        <v>365</v>
      </c>
      <c r="S701" s="802"/>
      <c r="T701" s="769" t="s">
        <v>366</v>
      </c>
      <c r="U701" s="735"/>
      <c r="V701" s="736"/>
    </row>
    <row r="702" spans="1:22" s="26" customFormat="1" ht="19.95" customHeight="1" thickBot="1">
      <c r="A702" s="83" t="s">
        <v>1887</v>
      </c>
      <c r="B702" s="744"/>
      <c r="C702" s="623">
        <v>2</v>
      </c>
      <c r="D702" s="616" t="s">
        <v>1403</v>
      </c>
      <c r="E702" s="448" t="s">
        <v>1403</v>
      </c>
      <c r="F702" s="449" t="s">
        <v>1403</v>
      </c>
      <c r="G702" s="449" t="s">
        <v>1403</v>
      </c>
      <c r="H702" s="778" t="s">
        <v>1403</v>
      </c>
      <c r="I702" s="779"/>
      <c r="J702" s="450" t="s">
        <v>1403</v>
      </c>
      <c r="K702" s="81" t="s">
        <v>1403</v>
      </c>
      <c r="L702" s="393"/>
      <c r="M702" s="394" t="s">
        <v>1403</v>
      </c>
      <c r="N702" s="345" t="s">
        <v>341</v>
      </c>
      <c r="O702" s="807"/>
      <c r="P702" s="808"/>
      <c r="Q702" s="799"/>
      <c r="R702" s="803"/>
      <c r="S702" s="804"/>
      <c r="T702" s="791"/>
      <c r="U702" s="796"/>
      <c r="V702" s="792"/>
    </row>
    <row r="703" spans="1:22" s="26" customFormat="1" ht="19.95" customHeight="1">
      <c r="A703" s="83" t="s">
        <v>1888</v>
      </c>
      <c r="B703" s="744"/>
      <c r="C703" s="623">
        <v>3</v>
      </c>
      <c r="D703" s="616" t="s">
        <v>1403</v>
      </c>
      <c r="E703" s="448" t="s">
        <v>1403</v>
      </c>
      <c r="F703" s="449" t="s">
        <v>1403</v>
      </c>
      <c r="G703" s="449" t="s">
        <v>1403</v>
      </c>
      <c r="H703" s="778" t="s">
        <v>1403</v>
      </c>
      <c r="I703" s="779"/>
      <c r="J703" s="450" t="s">
        <v>1403</v>
      </c>
      <c r="K703" s="81" t="s">
        <v>1403</v>
      </c>
      <c r="L703" s="393"/>
      <c r="M703" s="394" t="s">
        <v>1403</v>
      </c>
      <c r="N703" s="345"/>
      <c r="O703" s="809"/>
      <c r="P703" s="810"/>
      <c r="Q703" s="800"/>
      <c r="R703" s="805"/>
      <c r="S703" s="806"/>
      <c r="T703" s="451"/>
      <c r="U703" s="451"/>
      <c r="V703" s="452"/>
    </row>
    <row r="704" spans="1:22" s="26" customFormat="1" ht="19.95" customHeight="1">
      <c r="A704" s="83" t="s">
        <v>1889</v>
      </c>
      <c r="B704" s="744"/>
      <c r="C704" s="623">
        <v>4</v>
      </c>
      <c r="D704" s="616" t="s">
        <v>1403</v>
      </c>
      <c r="E704" s="448" t="s">
        <v>1403</v>
      </c>
      <c r="F704" s="449" t="s">
        <v>1403</v>
      </c>
      <c r="G704" s="449" t="s">
        <v>1403</v>
      </c>
      <c r="H704" s="778" t="s">
        <v>1403</v>
      </c>
      <c r="I704" s="779"/>
      <c r="J704" s="450" t="s">
        <v>1403</v>
      </c>
      <c r="K704" s="81" t="s">
        <v>1403</v>
      </c>
      <c r="L704" s="393"/>
      <c r="M704" s="394" t="s">
        <v>1403</v>
      </c>
      <c r="N704" s="345"/>
      <c r="O704" s="775" t="s">
        <v>368</v>
      </c>
      <c r="P704" s="740" t="s">
        <v>369</v>
      </c>
      <c r="Q704" s="741"/>
      <c r="R704" s="741"/>
      <c r="S704" s="742"/>
      <c r="T704" s="453"/>
      <c r="U704" s="453"/>
      <c r="V704" s="454"/>
    </row>
    <row r="705" spans="1:22" s="26" customFormat="1" ht="19.95" customHeight="1">
      <c r="A705" s="83" t="s">
        <v>1890</v>
      </c>
      <c r="B705" s="744"/>
      <c r="C705" s="623">
        <v>5</v>
      </c>
      <c r="D705" s="616" t="s">
        <v>1403</v>
      </c>
      <c r="E705" s="448" t="s">
        <v>1403</v>
      </c>
      <c r="F705" s="449" t="s">
        <v>1403</v>
      </c>
      <c r="G705" s="449" t="s">
        <v>1403</v>
      </c>
      <c r="H705" s="778" t="s">
        <v>1403</v>
      </c>
      <c r="I705" s="779"/>
      <c r="J705" s="450" t="s">
        <v>1403</v>
      </c>
      <c r="K705" s="81" t="s">
        <v>1403</v>
      </c>
      <c r="L705" s="393"/>
      <c r="M705" s="394" t="s">
        <v>1403</v>
      </c>
      <c r="N705" s="345"/>
      <c r="O705" s="776"/>
      <c r="P705" s="500" t="s">
        <v>370</v>
      </c>
      <c r="Q705" s="500" t="s">
        <v>371</v>
      </c>
      <c r="R705" s="748" t="s">
        <v>372</v>
      </c>
      <c r="S705" s="748"/>
      <c r="T705" s="453"/>
      <c r="U705" s="453"/>
      <c r="V705" s="454"/>
    </row>
    <row r="706" spans="1:22" s="26" customFormat="1" ht="19.95" customHeight="1" thickBot="1">
      <c r="A706" s="83" t="s">
        <v>1891</v>
      </c>
      <c r="B706" s="744"/>
      <c r="C706" s="624">
        <v>6</v>
      </c>
      <c r="D706" s="617" t="s">
        <v>1403</v>
      </c>
      <c r="E706" s="455" t="s">
        <v>1403</v>
      </c>
      <c r="F706" s="449" t="s">
        <v>1403</v>
      </c>
      <c r="G706" s="449" t="s">
        <v>1403</v>
      </c>
      <c r="H706" s="778" t="s">
        <v>1403</v>
      </c>
      <c r="I706" s="779"/>
      <c r="J706" s="450" t="s">
        <v>1403</v>
      </c>
      <c r="K706" s="81" t="s">
        <v>1403</v>
      </c>
      <c r="L706" s="393"/>
      <c r="M706" s="394" t="s">
        <v>1403</v>
      </c>
      <c r="N706" s="391"/>
      <c r="O706" s="293" t="s">
        <v>1197</v>
      </c>
      <c r="P706" s="223">
        <v>1</v>
      </c>
      <c r="Q706" s="456">
        <v>7082.0518531999996</v>
      </c>
      <c r="R706" s="777">
        <v>48090.183999999994</v>
      </c>
      <c r="S706" s="777"/>
      <c r="T706" s="453"/>
      <c r="U706" s="453"/>
      <c r="V706" s="454"/>
    </row>
    <row r="707" spans="1:22" s="26" customFormat="1" ht="25.2" customHeight="1" thickBot="1">
      <c r="A707" s="83" t="s">
        <v>1892</v>
      </c>
      <c r="B707" s="745"/>
      <c r="C707" s="749" t="s">
        <v>373</v>
      </c>
      <c r="D707" s="750"/>
      <c r="E707" s="467"/>
      <c r="F707" s="751" t="s">
        <v>1403</v>
      </c>
      <c r="G707" s="752"/>
      <c r="H707" s="793" t="s">
        <v>1403</v>
      </c>
      <c r="I707" s="794"/>
      <c r="J707" s="369" t="s">
        <v>1403</v>
      </c>
      <c r="K707" s="293" t="s">
        <v>1197</v>
      </c>
      <c r="L707" s="293" t="s">
        <v>1197</v>
      </c>
      <c r="M707" s="528"/>
      <c r="N707" s="524"/>
      <c r="O707" s="797" t="s">
        <v>1403</v>
      </c>
      <c r="P707" s="797"/>
      <c r="Q707" s="797"/>
      <c r="R707" s="797"/>
      <c r="S707" s="797"/>
      <c r="T707" s="525"/>
      <c r="U707" s="526"/>
      <c r="V707" s="527"/>
    </row>
    <row r="708" spans="1:22" ht="19.95" customHeight="1"/>
    <row r="709" spans="1:22" ht="19.95" customHeight="1"/>
    <row r="710" spans="1:22" s="30" customFormat="1" ht="19.95" customHeight="1" thickBot="1">
      <c r="A710" s="27">
        <v>24</v>
      </c>
      <c r="B710" s="753" t="s">
        <v>312</v>
      </c>
      <c r="C710" s="753"/>
      <c r="D710" s="753"/>
      <c r="E710" s="28">
        <v>24</v>
      </c>
      <c r="F710" s="582" t="s">
        <v>68</v>
      </c>
      <c r="G710" s="416"/>
      <c r="H710" s="416"/>
      <c r="I710" s="414"/>
      <c r="J710" s="414"/>
      <c r="K710" s="414"/>
      <c r="L710" s="414"/>
      <c r="M710" s="29"/>
      <c r="N710" s="29"/>
      <c r="O710" s="416"/>
      <c r="P710" s="416"/>
      <c r="Q710" s="416"/>
      <c r="R710" s="416"/>
      <c r="S710" s="416"/>
      <c r="T710" s="416"/>
      <c r="U710" s="416"/>
      <c r="V710" s="416"/>
    </row>
    <row r="711" spans="1:22" s="23" customFormat="1" ht="25.2" customHeight="1">
      <c r="A711" s="22"/>
      <c r="B711" s="755" t="s">
        <v>313</v>
      </c>
      <c r="C711" s="621" t="s">
        <v>314</v>
      </c>
      <c r="D711" s="609" t="s">
        <v>315</v>
      </c>
      <c r="E711" s="498"/>
      <c r="F711" s="498" t="s">
        <v>316</v>
      </c>
      <c r="G711" s="499"/>
      <c r="H711" s="497" t="s">
        <v>317</v>
      </c>
      <c r="I711" s="772" t="s">
        <v>318</v>
      </c>
      <c r="J711" s="754" t="s">
        <v>319</v>
      </c>
      <c r="K711" s="754" t="s">
        <v>320</v>
      </c>
      <c r="L711" s="754" t="s">
        <v>321</v>
      </c>
      <c r="M711" s="754" t="s">
        <v>322</v>
      </c>
      <c r="N711" s="765" t="s">
        <v>323</v>
      </c>
      <c r="O711" s="766"/>
      <c r="P711" s="767" t="s">
        <v>324</v>
      </c>
      <c r="Q711" s="768"/>
      <c r="R711" s="769" t="s">
        <v>325</v>
      </c>
      <c r="S711" s="736"/>
      <c r="T711" s="783" t="s">
        <v>326</v>
      </c>
      <c r="U711" s="784"/>
      <c r="V711" s="785"/>
    </row>
    <row r="712" spans="1:22" s="23" customFormat="1" ht="90" customHeight="1">
      <c r="A712" s="22"/>
      <c r="B712" s="756"/>
      <c r="C712" s="622" t="s">
        <v>327</v>
      </c>
      <c r="D712" s="610" t="s">
        <v>42</v>
      </c>
      <c r="E712" s="501" t="s">
        <v>328</v>
      </c>
      <c r="F712" s="501" t="s">
        <v>329</v>
      </c>
      <c r="G712" s="571" t="s">
        <v>330</v>
      </c>
      <c r="H712" s="570" t="s">
        <v>331</v>
      </c>
      <c r="I712" s="773"/>
      <c r="J712" s="748"/>
      <c r="K712" s="748"/>
      <c r="L712" s="748"/>
      <c r="M712" s="748"/>
      <c r="N712" s="500" t="s">
        <v>332</v>
      </c>
      <c r="O712" s="501" t="s">
        <v>333</v>
      </c>
      <c r="P712" s="781"/>
      <c r="Q712" s="782"/>
      <c r="R712" s="770"/>
      <c r="S712" s="771"/>
      <c r="T712" s="502" t="s">
        <v>334</v>
      </c>
      <c r="U712" s="503" t="s">
        <v>335</v>
      </c>
      <c r="V712" s="504" t="s">
        <v>336</v>
      </c>
    </row>
    <row r="713" spans="1:22" s="23" customFormat="1" ht="25.2" customHeight="1">
      <c r="A713" s="22"/>
      <c r="B713" s="417"/>
      <c r="C713" s="611">
        <v>3</v>
      </c>
      <c r="D713" s="611">
        <v>4</v>
      </c>
      <c r="E713" s="418">
        <v>5</v>
      </c>
      <c r="F713" s="418">
        <v>6</v>
      </c>
      <c r="G713" s="418">
        <v>7</v>
      </c>
      <c r="H713" s="418">
        <v>8</v>
      </c>
      <c r="I713" s="418">
        <v>9</v>
      </c>
      <c r="J713" s="469"/>
      <c r="K713" s="469"/>
      <c r="L713" s="435"/>
      <c r="M713" s="418"/>
      <c r="N713" s="418">
        <v>14</v>
      </c>
      <c r="O713" s="418">
        <v>15</v>
      </c>
      <c r="P713" s="419">
        <v>16</v>
      </c>
      <c r="Q713" s="463">
        <v>17</v>
      </c>
      <c r="R713" s="419">
        <v>18</v>
      </c>
      <c r="S713" s="463">
        <v>19</v>
      </c>
      <c r="T713" s="420">
        <v>20</v>
      </c>
      <c r="U713" s="421">
        <v>21</v>
      </c>
      <c r="V713" s="422">
        <v>22</v>
      </c>
    </row>
    <row r="714" spans="1:22" s="32" customFormat="1" ht="49.95" customHeight="1">
      <c r="A714" s="31" t="s">
        <v>1893</v>
      </c>
      <c r="B714" s="423">
        <v>1</v>
      </c>
      <c r="C714" s="612" t="s">
        <v>570</v>
      </c>
      <c r="D714" s="612" t="s">
        <v>571</v>
      </c>
      <c r="E714" s="424" t="s">
        <v>572</v>
      </c>
      <c r="F714" s="424" t="s">
        <v>340</v>
      </c>
      <c r="G714" s="425">
        <v>0.5</v>
      </c>
      <c r="H714" s="426" t="s">
        <v>341</v>
      </c>
      <c r="I714" s="427">
        <v>1</v>
      </c>
      <c r="J714" s="428" t="s">
        <v>174</v>
      </c>
      <c r="K714" s="429">
        <v>41940</v>
      </c>
      <c r="L714" s="429">
        <v>42328</v>
      </c>
      <c r="M714" s="430">
        <v>541.73</v>
      </c>
      <c r="N714" s="431">
        <v>270.86500000000001</v>
      </c>
      <c r="O714" s="432">
        <v>270.86500000000001</v>
      </c>
      <c r="P714" s="731"/>
      <c r="Q714" s="732"/>
      <c r="R714" s="746"/>
      <c r="S714" s="747"/>
      <c r="T714" s="433" t="s">
        <v>341</v>
      </c>
      <c r="U714" s="363">
        <v>326</v>
      </c>
      <c r="V714" s="434" t="s">
        <v>341</v>
      </c>
    </row>
    <row r="715" spans="1:22" s="32" customFormat="1" ht="49.95" customHeight="1">
      <c r="A715" s="31" t="s">
        <v>1894</v>
      </c>
      <c r="B715" s="423">
        <v>2</v>
      </c>
      <c r="C715" s="612" t="s">
        <v>573</v>
      </c>
      <c r="D715" s="612" t="s">
        <v>574</v>
      </c>
      <c r="E715" s="424" t="s">
        <v>575</v>
      </c>
      <c r="F715" s="424" t="s">
        <v>340</v>
      </c>
      <c r="G715" s="425">
        <v>0.5</v>
      </c>
      <c r="H715" s="426" t="s">
        <v>341</v>
      </c>
      <c r="I715" s="427">
        <v>1</v>
      </c>
      <c r="J715" s="428" t="s">
        <v>174</v>
      </c>
      <c r="K715" s="429">
        <v>41704</v>
      </c>
      <c r="L715" s="429">
        <v>42945</v>
      </c>
      <c r="M715" s="430">
        <v>1669.98</v>
      </c>
      <c r="N715" s="431">
        <v>834.99</v>
      </c>
      <c r="O715" s="432">
        <v>834.99</v>
      </c>
      <c r="P715" s="731"/>
      <c r="Q715" s="732"/>
      <c r="R715" s="746"/>
      <c r="S715" s="747"/>
      <c r="T715" s="433" t="s">
        <v>341</v>
      </c>
      <c r="U715" s="363">
        <v>372</v>
      </c>
      <c r="V715" s="434" t="s">
        <v>341</v>
      </c>
    </row>
    <row r="716" spans="1:22" s="32" customFormat="1" ht="49.95" customHeight="1">
      <c r="A716" s="31" t="s">
        <v>1895</v>
      </c>
      <c r="B716" s="423">
        <v>3</v>
      </c>
      <c r="C716" s="612" t="s">
        <v>576</v>
      </c>
      <c r="D716" s="612" t="s">
        <v>577</v>
      </c>
      <c r="E716" s="424" t="s">
        <v>578</v>
      </c>
      <c r="F716" s="424" t="s">
        <v>340</v>
      </c>
      <c r="G716" s="425">
        <v>0.7</v>
      </c>
      <c r="H716" s="426" t="s">
        <v>341</v>
      </c>
      <c r="I716" s="427">
        <v>1</v>
      </c>
      <c r="J716" s="428" t="s">
        <v>174</v>
      </c>
      <c r="K716" s="429">
        <v>41513</v>
      </c>
      <c r="L716" s="591">
        <v>42167</v>
      </c>
      <c r="M716" s="430">
        <v>517.91999999999996</v>
      </c>
      <c r="N716" s="431">
        <v>362.54399999999993</v>
      </c>
      <c r="O716" s="432">
        <v>362.54399999999998</v>
      </c>
      <c r="P716" s="731"/>
      <c r="Q716" s="732"/>
      <c r="R716" s="746"/>
      <c r="S716" s="747"/>
      <c r="T716" s="433" t="s">
        <v>341</v>
      </c>
      <c r="U716" s="363">
        <v>157</v>
      </c>
      <c r="V716" s="434" t="s">
        <v>341</v>
      </c>
    </row>
    <row r="717" spans="1:22" s="32" customFormat="1" ht="49.95" customHeight="1">
      <c r="A717" s="31" t="s">
        <v>1896</v>
      </c>
      <c r="B717" s="423">
        <v>4</v>
      </c>
      <c r="C717" s="612" t="s">
        <v>579</v>
      </c>
      <c r="D717" s="612" t="s">
        <v>580</v>
      </c>
      <c r="E717" s="424" t="s">
        <v>581</v>
      </c>
      <c r="F717" s="424" t="s">
        <v>376</v>
      </c>
      <c r="G717" s="425">
        <v>1</v>
      </c>
      <c r="H717" s="426" t="s">
        <v>341</v>
      </c>
      <c r="I717" s="427">
        <v>1</v>
      </c>
      <c r="J717" s="428" t="s">
        <v>174</v>
      </c>
      <c r="K717" s="429">
        <v>39149</v>
      </c>
      <c r="L717" s="429">
        <v>39527</v>
      </c>
      <c r="M717" s="430">
        <v>1384.12</v>
      </c>
      <c r="N717" s="431">
        <v>1384.12</v>
      </c>
      <c r="O717" s="432">
        <v>1384.12</v>
      </c>
      <c r="P717" s="731"/>
      <c r="Q717" s="732"/>
      <c r="R717" s="746"/>
      <c r="S717" s="747"/>
      <c r="T717" s="433" t="s">
        <v>341</v>
      </c>
      <c r="U717" s="363">
        <v>64</v>
      </c>
      <c r="V717" s="434" t="s">
        <v>341</v>
      </c>
    </row>
    <row r="718" spans="1:22" s="32" customFormat="1" ht="25.2" customHeight="1">
      <c r="A718" s="31" t="s">
        <v>1897</v>
      </c>
      <c r="B718" s="759">
        <v>5</v>
      </c>
      <c r="C718" s="761" t="s">
        <v>582</v>
      </c>
      <c r="D718" s="761">
        <v>2191953</v>
      </c>
      <c r="E718" s="763" t="s">
        <v>583</v>
      </c>
      <c r="F718" s="424" t="s">
        <v>340</v>
      </c>
      <c r="G718" s="588">
        <v>0.5</v>
      </c>
      <c r="H718" s="727" t="s">
        <v>674</v>
      </c>
      <c r="I718" s="427">
        <v>1</v>
      </c>
      <c r="J718" s="428" t="s">
        <v>174</v>
      </c>
      <c r="K718" s="729">
        <v>43698</v>
      </c>
      <c r="L718" s="729">
        <v>44530</v>
      </c>
      <c r="M718" s="430">
        <v>2509.77</v>
      </c>
      <c r="N718" s="431">
        <v>1254.885</v>
      </c>
      <c r="O718" s="432" t="s">
        <v>1403</v>
      </c>
      <c r="P718" s="731"/>
      <c r="Q718" s="732"/>
      <c r="R718" s="723"/>
      <c r="S718" s="724"/>
      <c r="T718" s="433" t="s">
        <v>341</v>
      </c>
      <c r="U718" s="363">
        <v>209</v>
      </c>
      <c r="V718" s="434" t="s">
        <v>341</v>
      </c>
    </row>
    <row r="719" spans="1:22" s="32" customFormat="1" ht="25.2" customHeight="1">
      <c r="A719" s="31" t="s">
        <v>1898</v>
      </c>
      <c r="B719" s="760"/>
      <c r="C719" s="762"/>
      <c r="D719" s="762"/>
      <c r="E719" s="764"/>
      <c r="F719" s="424" t="s">
        <v>340</v>
      </c>
      <c r="G719" s="588">
        <v>0.5</v>
      </c>
      <c r="H719" s="728"/>
      <c r="I719" s="427">
        <v>1</v>
      </c>
      <c r="J719" s="428" t="s">
        <v>174</v>
      </c>
      <c r="K719" s="730"/>
      <c r="L719" s="730"/>
      <c r="M719" s="586">
        <v>2509.77</v>
      </c>
      <c r="N719" s="431">
        <v>1254.885</v>
      </c>
      <c r="O719" s="432" t="s">
        <v>1403</v>
      </c>
      <c r="P719" s="731"/>
      <c r="Q719" s="732"/>
      <c r="R719" s="725"/>
      <c r="S719" s="726"/>
      <c r="T719" s="433" t="s">
        <v>341</v>
      </c>
      <c r="U719" s="363">
        <v>477</v>
      </c>
      <c r="V719" s="434" t="s">
        <v>341</v>
      </c>
    </row>
    <row r="720" spans="1:22" s="32" customFormat="1" ht="49.95" customHeight="1">
      <c r="A720" s="31" t="s">
        <v>1899</v>
      </c>
      <c r="B720" s="423">
        <v>6</v>
      </c>
      <c r="C720" s="612" t="s">
        <v>584</v>
      </c>
      <c r="D720" s="612" t="s">
        <v>585</v>
      </c>
      <c r="E720" s="424" t="s">
        <v>586</v>
      </c>
      <c r="F720" s="424" t="s">
        <v>345</v>
      </c>
      <c r="G720" s="425">
        <v>0.2</v>
      </c>
      <c r="H720" s="426" t="s">
        <v>341</v>
      </c>
      <c r="I720" s="427">
        <v>1</v>
      </c>
      <c r="J720" s="428" t="s">
        <v>174</v>
      </c>
      <c r="K720" s="429">
        <v>42807</v>
      </c>
      <c r="L720" s="429">
        <v>43596</v>
      </c>
      <c r="M720" s="430">
        <v>1753.78</v>
      </c>
      <c r="N720" s="435">
        <v>350.75600000000003</v>
      </c>
      <c r="O720" s="432">
        <v>350.75599999999997</v>
      </c>
      <c r="P720" s="731"/>
      <c r="Q720" s="732"/>
      <c r="R720" s="746"/>
      <c r="S720" s="747"/>
      <c r="T720" s="433" t="s">
        <v>341</v>
      </c>
      <c r="U720" s="363">
        <v>217</v>
      </c>
      <c r="V720" s="434" t="s">
        <v>341</v>
      </c>
    </row>
    <row r="721" spans="1:22" s="32" customFormat="1" ht="49.95" customHeight="1">
      <c r="A721" s="31" t="s">
        <v>1900</v>
      </c>
      <c r="B721" s="423">
        <v>7</v>
      </c>
      <c r="C721" s="612" t="s">
        <v>587</v>
      </c>
      <c r="D721" s="612"/>
      <c r="E721" s="424" t="s">
        <v>588</v>
      </c>
      <c r="F721" s="424" t="s">
        <v>340</v>
      </c>
      <c r="G721" s="425">
        <v>0.34</v>
      </c>
      <c r="H721" s="426" t="s">
        <v>341</v>
      </c>
      <c r="I721" s="427">
        <v>2</v>
      </c>
      <c r="J721" s="428" t="s">
        <v>175</v>
      </c>
      <c r="K721" s="429">
        <v>39647</v>
      </c>
      <c r="L721" s="429">
        <v>42338</v>
      </c>
      <c r="M721" s="430">
        <v>179867.84</v>
      </c>
      <c r="N721" s="435">
        <v>61155.065600000002</v>
      </c>
      <c r="O721" s="432">
        <v>61155.065600000002</v>
      </c>
      <c r="P721" s="731"/>
      <c r="Q721" s="732"/>
      <c r="R721" s="746"/>
      <c r="S721" s="747"/>
      <c r="T721" s="433" t="s">
        <v>341</v>
      </c>
      <c r="U721" s="363">
        <v>6</v>
      </c>
      <c r="V721" s="434" t="s">
        <v>341</v>
      </c>
    </row>
    <row r="722" spans="1:22" s="32" customFormat="1" ht="19.95" customHeight="1">
      <c r="A722" s="31" t="s">
        <v>1901</v>
      </c>
      <c r="B722" s="423" t="s">
        <v>1403</v>
      </c>
      <c r="C722" s="612"/>
      <c r="D722" s="612"/>
      <c r="E722" s="424"/>
      <c r="F722" s="424"/>
      <c r="G722" s="425"/>
      <c r="H722" s="426"/>
      <c r="I722" s="427"/>
      <c r="J722" s="428" t="s">
        <v>1403</v>
      </c>
      <c r="K722" s="429"/>
      <c r="L722" s="429"/>
      <c r="M722" s="436"/>
      <c r="N722" s="435" t="s">
        <v>1403</v>
      </c>
      <c r="O722" s="432" t="s">
        <v>1403</v>
      </c>
      <c r="P722" s="731"/>
      <c r="Q722" s="732"/>
      <c r="R722" s="746"/>
      <c r="S722" s="747"/>
      <c r="T722" s="433"/>
      <c r="U722" s="363"/>
      <c r="V722" s="434"/>
    </row>
    <row r="723" spans="1:22" s="32" customFormat="1" ht="19.95" customHeight="1" thickBot="1">
      <c r="A723" s="31" t="s">
        <v>1902</v>
      </c>
      <c r="B723" s="437" t="s">
        <v>1403</v>
      </c>
      <c r="C723" s="613"/>
      <c r="D723" s="613"/>
      <c r="E723" s="438"/>
      <c r="F723" s="438"/>
      <c r="G723" s="439"/>
      <c r="H723" s="440"/>
      <c r="I723" s="441"/>
      <c r="J723" s="442" t="s">
        <v>1403</v>
      </c>
      <c r="K723" s="443"/>
      <c r="L723" s="443"/>
      <c r="M723" s="444"/>
      <c r="N723" s="435" t="s">
        <v>1403</v>
      </c>
      <c r="O723" s="432" t="s">
        <v>1403</v>
      </c>
      <c r="P723" s="731"/>
      <c r="Q723" s="732"/>
      <c r="R723" s="746"/>
      <c r="S723" s="747"/>
      <c r="T723" s="433"/>
      <c r="U723" s="363"/>
      <c r="V723" s="434"/>
    </row>
    <row r="724" spans="1:22" s="23" customFormat="1" ht="10.199999999999999" customHeight="1">
      <c r="A724" s="31"/>
      <c r="B724" s="459"/>
      <c r="C724" s="614"/>
      <c r="D724" s="614"/>
      <c r="E724" s="445"/>
      <c r="F724" s="445"/>
      <c r="G724" s="445"/>
      <c r="H724" s="445"/>
      <c r="I724" s="445"/>
      <c r="J724" s="445"/>
      <c r="K724" s="445"/>
      <c r="L724" s="445"/>
      <c r="M724" s="445"/>
      <c r="N724" s="445"/>
      <c r="O724" s="460"/>
      <c r="P724" s="445"/>
      <c r="Q724" s="445"/>
      <c r="R724" s="460"/>
      <c r="S724" s="445"/>
      <c r="T724" s="445"/>
      <c r="U724" s="461"/>
      <c r="V724" s="464"/>
    </row>
    <row r="725" spans="1:22" s="23" customFormat="1" ht="19.95" customHeight="1" thickBot="1">
      <c r="A725" s="31" t="s">
        <v>1903</v>
      </c>
      <c r="B725" s="505"/>
      <c r="C725" s="615"/>
      <c r="D725" s="615"/>
      <c r="E725" s="506"/>
      <c r="F725" s="506"/>
      <c r="G725" s="506"/>
      <c r="H725" s="506"/>
      <c r="I725" s="506"/>
      <c r="J725" s="506"/>
      <c r="K725" s="506"/>
      <c r="L725" s="506"/>
      <c r="M725" s="506"/>
      <c r="N725" s="507" t="s">
        <v>346</v>
      </c>
      <c r="O725" s="508">
        <v>10726.390100000001</v>
      </c>
      <c r="P725" s="506"/>
      <c r="Q725" s="506"/>
      <c r="R725" s="509"/>
      <c r="S725" s="509"/>
      <c r="T725" s="510"/>
      <c r="U725" s="506"/>
      <c r="V725" s="511"/>
    </row>
    <row r="726" spans="1:22" ht="19.95" customHeight="1">
      <c r="B726" s="446"/>
      <c r="C726" s="34"/>
      <c r="D726" s="34"/>
      <c r="E726" s="446"/>
      <c r="F726" s="446"/>
      <c r="G726" s="446"/>
      <c r="H726" s="446"/>
      <c r="I726" s="446"/>
      <c r="J726" s="446"/>
      <c r="K726" s="446"/>
      <c r="L726" s="446"/>
      <c r="M726" s="446"/>
      <c r="N726" s="446"/>
      <c r="O726" s="446"/>
      <c r="P726" s="446"/>
      <c r="Q726" s="446"/>
      <c r="R726" s="446"/>
      <c r="S726" s="446"/>
      <c r="T726" s="446"/>
      <c r="U726" s="446"/>
      <c r="V726" s="446"/>
    </row>
    <row r="727" spans="1:22" s="23" customFormat="1" ht="19.95" customHeight="1" thickBot="1">
      <c r="A727" s="22"/>
      <c r="B727" s="733" t="s">
        <v>347</v>
      </c>
      <c r="C727" s="733"/>
      <c r="D727" s="733"/>
      <c r="E727" s="733"/>
      <c r="F727" s="733"/>
      <c r="G727" s="733"/>
      <c r="H727" s="733"/>
      <c r="I727" s="733"/>
      <c r="J727" s="733"/>
      <c r="K727" s="733"/>
      <c r="L727" s="733"/>
      <c r="M727" s="733"/>
      <c r="N727" s="733"/>
      <c r="O727" s="733"/>
      <c r="P727" s="733"/>
      <c r="Q727" s="733"/>
      <c r="R727" s="733"/>
      <c r="S727" s="733"/>
      <c r="T727" s="733"/>
      <c r="U727" s="733"/>
      <c r="V727" s="733"/>
    </row>
    <row r="728" spans="1:22" s="26" customFormat="1" ht="19.95" customHeight="1">
      <c r="A728" s="83" t="s">
        <v>1904</v>
      </c>
      <c r="B728" s="743" t="s">
        <v>348</v>
      </c>
      <c r="C728" s="734" t="s">
        <v>349</v>
      </c>
      <c r="D728" s="735"/>
      <c r="E728" s="735"/>
      <c r="F728" s="735"/>
      <c r="G728" s="735"/>
      <c r="H728" s="735"/>
      <c r="I728" s="735"/>
      <c r="J728" s="735"/>
      <c r="K728" s="735"/>
      <c r="L728" s="735"/>
      <c r="M728" s="736"/>
      <c r="N728" s="518"/>
      <c r="O728" s="519"/>
      <c r="P728" s="734" t="s">
        <v>350</v>
      </c>
      <c r="Q728" s="735"/>
      <c r="R728" s="735"/>
      <c r="S728" s="736"/>
      <c r="T728" s="769" t="s">
        <v>351</v>
      </c>
      <c r="U728" s="736"/>
      <c r="V728" s="788" t="s">
        <v>1197</v>
      </c>
    </row>
    <row r="729" spans="1:22" s="26" customFormat="1" ht="25.2" customHeight="1">
      <c r="A729" s="83" t="s">
        <v>1905</v>
      </c>
      <c r="B729" s="744"/>
      <c r="C729" s="740" t="s">
        <v>352</v>
      </c>
      <c r="D729" s="741"/>
      <c r="E729" s="742"/>
      <c r="F729" s="514">
        <v>2</v>
      </c>
      <c r="G729" s="774" t="s">
        <v>353</v>
      </c>
      <c r="H729" s="748" t="s">
        <v>354</v>
      </c>
      <c r="I729" s="748"/>
      <c r="J729" s="740" t="s">
        <v>355</v>
      </c>
      <c r="K729" s="795"/>
      <c r="L729" s="515"/>
      <c r="M729" s="515"/>
      <c r="N729" s="520"/>
      <c r="O729" s="521"/>
      <c r="P729" s="737"/>
      <c r="Q729" s="738"/>
      <c r="R729" s="738"/>
      <c r="S729" s="739"/>
      <c r="T729" s="770"/>
      <c r="U729" s="771"/>
      <c r="V729" s="789"/>
    </row>
    <row r="730" spans="1:22" s="26" customFormat="1" ht="30" customHeight="1" thickBot="1">
      <c r="A730" s="83" t="s">
        <v>1906</v>
      </c>
      <c r="B730" s="744"/>
      <c r="C730" s="741" t="s">
        <v>356</v>
      </c>
      <c r="D730" s="742"/>
      <c r="E730" s="516" t="s">
        <v>357</v>
      </c>
      <c r="F730" s="512" t="s">
        <v>358</v>
      </c>
      <c r="G730" s="774"/>
      <c r="H730" s="748"/>
      <c r="I730" s="748"/>
      <c r="J730" s="500" t="s">
        <v>359</v>
      </c>
      <c r="K730" s="513" t="s">
        <v>360</v>
      </c>
      <c r="L730" s="517" t="s">
        <v>361</v>
      </c>
      <c r="M730" s="517"/>
      <c r="N730" s="522" t="s">
        <v>362</v>
      </c>
      <c r="O730" s="523"/>
      <c r="P730" s="529" t="s">
        <v>363</v>
      </c>
      <c r="Q730" s="447">
        <v>7</v>
      </c>
      <c r="R730" s="530" t="s">
        <v>364</v>
      </c>
      <c r="S730" s="447">
        <v>6</v>
      </c>
      <c r="T730" s="791"/>
      <c r="U730" s="792"/>
      <c r="V730" s="790"/>
    </row>
    <row r="731" spans="1:22" s="26" customFormat="1" ht="19.95" customHeight="1">
      <c r="A731" s="83" t="s">
        <v>1907</v>
      </c>
      <c r="B731" s="744"/>
      <c r="C731" s="623">
        <v>1</v>
      </c>
      <c r="D731" s="616" t="s">
        <v>174</v>
      </c>
      <c r="E731" s="448">
        <v>0.5</v>
      </c>
      <c r="F731" s="449">
        <v>3203.2749999999996</v>
      </c>
      <c r="G731" s="449">
        <v>3541.03</v>
      </c>
      <c r="H731" s="778" t="s">
        <v>1238</v>
      </c>
      <c r="I731" s="779"/>
      <c r="J731" s="450" t="s">
        <v>1197</v>
      </c>
      <c r="K731" s="81" t="s">
        <v>1403</v>
      </c>
      <c r="L731" s="393" t="s">
        <v>365</v>
      </c>
      <c r="M731" s="394" t="s">
        <v>1421</v>
      </c>
      <c r="N731" s="345" t="s">
        <v>341</v>
      </c>
      <c r="O731" s="807" t="s">
        <v>130</v>
      </c>
      <c r="P731" s="808"/>
      <c r="Q731" s="798">
        <v>24</v>
      </c>
      <c r="R731" s="801" t="s">
        <v>365</v>
      </c>
      <c r="S731" s="802"/>
      <c r="T731" s="769" t="s">
        <v>366</v>
      </c>
      <c r="U731" s="735"/>
      <c r="V731" s="736"/>
    </row>
    <row r="732" spans="1:22" s="26" customFormat="1" ht="19.95" customHeight="1" thickBot="1">
      <c r="A732" s="83" t="s">
        <v>1908</v>
      </c>
      <c r="B732" s="744"/>
      <c r="C732" s="623">
        <v>2</v>
      </c>
      <c r="D732" s="616" t="s">
        <v>175</v>
      </c>
      <c r="E732" s="448">
        <v>0.5</v>
      </c>
      <c r="F732" s="449">
        <v>61155.065600000002</v>
      </c>
      <c r="G732" s="449">
        <v>3541.03</v>
      </c>
      <c r="H732" s="778" t="s">
        <v>1197</v>
      </c>
      <c r="I732" s="779"/>
      <c r="J732" s="450" t="s">
        <v>1197</v>
      </c>
      <c r="K732" s="81" t="s">
        <v>1403</v>
      </c>
      <c r="L732" s="393" t="s">
        <v>34</v>
      </c>
      <c r="M732" s="394" t="s">
        <v>1423</v>
      </c>
      <c r="N732" s="345" t="s">
        <v>341</v>
      </c>
      <c r="O732" s="807"/>
      <c r="P732" s="808"/>
      <c r="Q732" s="799"/>
      <c r="R732" s="803"/>
      <c r="S732" s="804"/>
      <c r="T732" s="791"/>
      <c r="U732" s="796"/>
      <c r="V732" s="792"/>
    </row>
    <row r="733" spans="1:22" s="26" customFormat="1" ht="19.95" customHeight="1">
      <c r="A733" s="83" t="s">
        <v>1909</v>
      </c>
      <c r="B733" s="744"/>
      <c r="C733" s="623">
        <v>3</v>
      </c>
      <c r="D733" s="616" t="s">
        <v>1403</v>
      </c>
      <c r="E733" s="448" t="s">
        <v>1403</v>
      </c>
      <c r="F733" s="449" t="s">
        <v>1403</v>
      </c>
      <c r="G733" s="449" t="s">
        <v>1403</v>
      </c>
      <c r="H733" s="778" t="s">
        <v>1403</v>
      </c>
      <c r="I733" s="779"/>
      <c r="J733" s="450" t="s">
        <v>1403</v>
      </c>
      <c r="K733" s="81" t="s">
        <v>1403</v>
      </c>
      <c r="L733" s="393"/>
      <c r="M733" s="394" t="s">
        <v>1403</v>
      </c>
      <c r="N733" s="345"/>
      <c r="O733" s="809"/>
      <c r="P733" s="810"/>
      <c r="Q733" s="800"/>
      <c r="R733" s="805"/>
      <c r="S733" s="806"/>
      <c r="T733" s="451"/>
      <c r="U733" s="451"/>
      <c r="V733" s="452"/>
    </row>
    <row r="734" spans="1:22" s="26" customFormat="1" ht="19.95" customHeight="1">
      <c r="A734" s="83" t="s">
        <v>1910</v>
      </c>
      <c r="B734" s="744"/>
      <c r="C734" s="623">
        <v>4</v>
      </c>
      <c r="D734" s="616" t="s">
        <v>1403</v>
      </c>
      <c r="E734" s="448" t="s">
        <v>1403</v>
      </c>
      <c r="F734" s="449" t="s">
        <v>1403</v>
      </c>
      <c r="G734" s="449" t="s">
        <v>1403</v>
      </c>
      <c r="H734" s="778" t="s">
        <v>1403</v>
      </c>
      <c r="I734" s="779"/>
      <c r="J734" s="450" t="s">
        <v>1403</v>
      </c>
      <c r="K734" s="81" t="s">
        <v>1403</v>
      </c>
      <c r="L734" s="393"/>
      <c r="M734" s="394" t="s">
        <v>1403</v>
      </c>
      <c r="N734" s="345"/>
      <c r="O734" s="775" t="s">
        <v>368</v>
      </c>
      <c r="P734" s="740" t="s">
        <v>369</v>
      </c>
      <c r="Q734" s="741"/>
      <c r="R734" s="741"/>
      <c r="S734" s="742"/>
      <c r="T734" s="453"/>
      <c r="U734" s="453"/>
      <c r="V734" s="454"/>
    </row>
    <row r="735" spans="1:22" s="26" customFormat="1" ht="19.95" customHeight="1">
      <c r="A735" s="83" t="s">
        <v>1911</v>
      </c>
      <c r="B735" s="744"/>
      <c r="C735" s="623">
        <v>5</v>
      </c>
      <c r="D735" s="616" t="s">
        <v>1403</v>
      </c>
      <c r="E735" s="448" t="s">
        <v>1403</v>
      </c>
      <c r="F735" s="449" t="s">
        <v>1403</v>
      </c>
      <c r="G735" s="449" t="s">
        <v>1403</v>
      </c>
      <c r="H735" s="778" t="s">
        <v>1403</v>
      </c>
      <c r="I735" s="779"/>
      <c r="J735" s="450" t="s">
        <v>1403</v>
      </c>
      <c r="K735" s="81" t="s">
        <v>1403</v>
      </c>
      <c r="L735" s="393"/>
      <c r="M735" s="394" t="s">
        <v>1403</v>
      </c>
      <c r="N735" s="345"/>
      <c r="O735" s="776"/>
      <c r="P735" s="500" t="s">
        <v>370</v>
      </c>
      <c r="Q735" s="500" t="s">
        <v>371</v>
      </c>
      <c r="R735" s="748" t="s">
        <v>372</v>
      </c>
      <c r="S735" s="748"/>
      <c r="T735" s="453"/>
      <c r="U735" s="453"/>
      <c r="V735" s="454"/>
    </row>
    <row r="736" spans="1:22" s="26" customFormat="1" ht="19.95" customHeight="1" thickBot="1">
      <c r="A736" s="83" t="s">
        <v>1912</v>
      </c>
      <c r="B736" s="744"/>
      <c r="C736" s="624">
        <v>6</v>
      </c>
      <c r="D736" s="617" t="s">
        <v>1403</v>
      </c>
      <c r="E736" s="455" t="s">
        <v>1403</v>
      </c>
      <c r="F736" s="449" t="s">
        <v>1403</v>
      </c>
      <c r="G736" s="449" t="s">
        <v>1403</v>
      </c>
      <c r="H736" s="778" t="s">
        <v>1403</v>
      </c>
      <c r="I736" s="779"/>
      <c r="J736" s="450" t="s">
        <v>1403</v>
      </c>
      <c r="K736" s="81" t="s">
        <v>1403</v>
      </c>
      <c r="L736" s="393"/>
      <c r="M736" s="394" t="s">
        <v>1403</v>
      </c>
      <c r="N736" s="391"/>
      <c r="O736" s="293" t="s">
        <v>1197</v>
      </c>
      <c r="P736" s="223">
        <v>1</v>
      </c>
      <c r="Q736" s="456">
        <v>7082.0518531999996</v>
      </c>
      <c r="R736" s="777">
        <v>65613.225600000005</v>
      </c>
      <c r="S736" s="777"/>
      <c r="T736" s="453"/>
      <c r="U736" s="453"/>
      <c r="V736" s="454"/>
    </row>
    <row r="737" spans="1:22" s="26" customFormat="1" ht="25.2" customHeight="1" thickBot="1">
      <c r="A737" s="83" t="s">
        <v>1913</v>
      </c>
      <c r="B737" s="745"/>
      <c r="C737" s="749" t="s">
        <v>373</v>
      </c>
      <c r="D737" s="750"/>
      <c r="E737" s="467"/>
      <c r="F737" s="751" t="s">
        <v>1403</v>
      </c>
      <c r="G737" s="752"/>
      <c r="H737" s="793" t="s">
        <v>1197</v>
      </c>
      <c r="I737" s="794"/>
      <c r="J737" s="369" t="s">
        <v>1197</v>
      </c>
      <c r="K737" s="293" t="s">
        <v>1197</v>
      </c>
      <c r="L737" s="293" t="s">
        <v>1197</v>
      </c>
      <c r="M737" s="528"/>
      <c r="N737" s="524"/>
      <c r="O737" s="797" t="s">
        <v>1403</v>
      </c>
      <c r="P737" s="797"/>
      <c r="Q737" s="797"/>
      <c r="R737" s="797"/>
      <c r="S737" s="797"/>
      <c r="T737" s="525"/>
      <c r="U737" s="526"/>
      <c r="V737" s="527"/>
    </row>
    <row r="738" spans="1:22" ht="19.95" customHeight="1"/>
    <row r="739" spans="1:22" ht="19.95" customHeight="1"/>
    <row r="740" spans="1:22" s="30" customFormat="1" ht="19.95" customHeight="1" thickBot="1">
      <c r="A740" s="27">
        <v>25</v>
      </c>
      <c r="B740" s="753" t="s">
        <v>312</v>
      </c>
      <c r="C740" s="753"/>
      <c r="D740" s="753"/>
      <c r="E740" s="28">
        <v>25</v>
      </c>
      <c r="F740" s="582" t="s">
        <v>69</v>
      </c>
      <c r="G740" s="416"/>
      <c r="H740" s="416"/>
      <c r="I740" s="414"/>
      <c r="J740" s="414"/>
      <c r="K740" s="414"/>
      <c r="L740" s="414"/>
      <c r="M740" s="29"/>
      <c r="N740" s="29"/>
      <c r="O740" s="416"/>
      <c r="P740" s="416"/>
      <c r="Q740" s="416"/>
      <c r="R740" s="416"/>
      <c r="S740" s="416"/>
      <c r="T740" s="416"/>
      <c r="U740" s="416"/>
      <c r="V740" s="416"/>
    </row>
    <row r="741" spans="1:22" s="23" customFormat="1" ht="25.2" customHeight="1">
      <c r="A741" s="22"/>
      <c r="B741" s="755" t="s">
        <v>313</v>
      </c>
      <c r="C741" s="621" t="s">
        <v>314</v>
      </c>
      <c r="D741" s="609" t="s">
        <v>315</v>
      </c>
      <c r="E741" s="498"/>
      <c r="F741" s="498" t="s">
        <v>316</v>
      </c>
      <c r="G741" s="499"/>
      <c r="H741" s="497" t="s">
        <v>317</v>
      </c>
      <c r="I741" s="772" t="s">
        <v>318</v>
      </c>
      <c r="J741" s="754" t="s">
        <v>319</v>
      </c>
      <c r="K741" s="754" t="s">
        <v>320</v>
      </c>
      <c r="L741" s="754" t="s">
        <v>321</v>
      </c>
      <c r="M741" s="754" t="s">
        <v>322</v>
      </c>
      <c r="N741" s="765" t="s">
        <v>323</v>
      </c>
      <c r="O741" s="766"/>
      <c r="P741" s="767" t="s">
        <v>324</v>
      </c>
      <c r="Q741" s="768"/>
      <c r="R741" s="769" t="s">
        <v>325</v>
      </c>
      <c r="S741" s="736"/>
      <c r="T741" s="783" t="s">
        <v>326</v>
      </c>
      <c r="U741" s="784"/>
      <c r="V741" s="785"/>
    </row>
    <row r="742" spans="1:22" s="23" customFormat="1" ht="90" customHeight="1">
      <c r="A742" s="22"/>
      <c r="B742" s="756"/>
      <c r="C742" s="622" t="s">
        <v>327</v>
      </c>
      <c r="D742" s="610" t="s">
        <v>42</v>
      </c>
      <c r="E742" s="501" t="s">
        <v>328</v>
      </c>
      <c r="F742" s="501" t="s">
        <v>329</v>
      </c>
      <c r="G742" s="571" t="s">
        <v>330</v>
      </c>
      <c r="H742" s="570" t="s">
        <v>331</v>
      </c>
      <c r="I742" s="773"/>
      <c r="J742" s="748"/>
      <c r="K742" s="748"/>
      <c r="L742" s="748"/>
      <c r="M742" s="748"/>
      <c r="N742" s="500" t="s">
        <v>332</v>
      </c>
      <c r="O742" s="501" t="s">
        <v>333</v>
      </c>
      <c r="P742" s="781"/>
      <c r="Q742" s="782"/>
      <c r="R742" s="770"/>
      <c r="S742" s="771"/>
      <c r="T742" s="502" t="s">
        <v>334</v>
      </c>
      <c r="U742" s="503" t="s">
        <v>335</v>
      </c>
      <c r="V742" s="504" t="s">
        <v>336</v>
      </c>
    </row>
    <row r="743" spans="1:22" s="23" customFormat="1" ht="25.2" customHeight="1">
      <c r="A743" s="22"/>
      <c r="B743" s="417"/>
      <c r="C743" s="611">
        <v>3</v>
      </c>
      <c r="D743" s="611">
        <v>4</v>
      </c>
      <c r="E743" s="418">
        <v>5</v>
      </c>
      <c r="F743" s="418">
        <v>6</v>
      </c>
      <c r="G743" s="418">
        <v>7</v>
      </c>
      <c r="H743" s="418">
        <v>8</v>
      </c>
      <c r="I743" s="418">
        <v>9</v>
      </c>
      <c r="J743" s="469"/>
      <c r="K743" s="469"/>
      <c r="L743" s="435"/>
      <c r="M743" s="418"/>
      <c r="N743" s="418">
        <v>14</v>
      </c>
      <c r="O743" s="418">
        <v>15</v>
      </c>
      <c r="P743" s="419">
        <v>16</v>
      </c>
      <c r="Q743" s="463">
        <v>17</v>
      </c>
      <c r="R743" s="419">
        <v>18</v>
      </c>
      <c r="S743" s="463">
        <v>19</v>
      </c>
      <c r="T743" s="420">
        <v>20</v>
      </c>
      <c r="U743" s="421">
        <v>21</v>
      </c>
      <c r="V743" s="422">
        <v>22</v>
      </c>
    </row>
    <row r="744" spans="1:22" s="32" customFormat="1" ht="49.95" customHeight="1">
      <c r="A744" s="31" t="s">
        <v>1914</v>
      </c>
      <c r="B744" s="423">
        <v>1</v>
      </c>
      <c r="C744" s="612" t="s">
        <v>589</v>
      </c>
      <c r="D744" s="612" t="s">
        <v>590</v>
      </c>
      <c r="E744" s="424" t="s">
        <v>591</v>
      </c>
      <c r="F744" s="424" t="s">
        <v>340</v>
      </c>
      <c r="G744" s="425">
        <v>0.5</v>
      </c>
      <c r="H744" s="426" t="s">
        <v>341</v>
      </c>
      <c r="I744" s="427">
        <v>1</v>
      </c>
      <c r="J744" s="428" t="s">
        <v>176</v>
      </c>
      <c r="K744" s="429">
        <v>40078</v>
      </c>
      <c r="L744" s="429">
        <v>42216</v>
      </c>
      <c r="M744" s="430">
        <v>18277.7</v>
      </c>
      <c r="N744" s="431">
        <v>9138.85</v>
      </c>
      <c r="O744" s="432">
        <v>9138.85</v>
      </c>
      <c r="P744" s="731"/>
      <c r="Q744" s="732"/>
      <c r="R744" s="746"/>
      <c r="S744" s="747"/>
      <c r="T744" s="433" t="s">
        <v>341</v>
      </c>
      <c r="U744" s="363">
        <v>255</v>
      </c>
      <c r="V744" s="434" t="s">
        <v>341</v>
      </c>
    </row>
    <row r="745" spans="1:22" s="32" customFormat="1" ht="49.95" customHeight="1">
      <c r="A745" s="31" t="s">
        <v>1915</v>
      </c>
      <c r="B745" s="423">
        <v>2</v>
      </c>
      <c r="C745" s="612" t="s">
        <v>592</v>
      </c>
      <c r="D745" s="612" t="s">
        <v>593</v>
      </c>
      <c r="E745" s="424" t="s">
        <v>594</v>
      </c>
      <c r="F745" s="424" t="s">
        <v>340</v>
      </c>
      <c r="G745" s="587">
        <v>0.245</v>
      </c>
      <c r="H745" s="426" t="s">
        <v>341</v>
      </c>
      <c r="I745" s="427">
        <v>2</v>
      </c>
      <c r="J745" s="428" t="s">
        <v>177</v>
      </c>
      <c r="K745" s="429">
        <v>39622</v>
      </c>
      <c r="L745" s="429">
        <v>40613</v>
      </c>
      <c r="M745" s="430">
        <v>4306.3900000000003</v>
      </c>
      <c r="N745" s="431">
        <v>1055.06555</v>
      </c>
      <c r="O745" s="432">
        <v>1055.06555</v>
      </c>
      <c r="P745" s="731"/>
      <c r="Q745" s="732"/>
      <c r="R745" s="746"/>
      <c r="S745" s="747"/>
      <c r="T745" s="433" t="s">
        <v>341</v>
      </c>
      <c r="U745" s="363">
        <v>9</v>
      </c>
      <c r="V745" s="434" t="s">
        <v>341</v>
      </c>
    </row>
    <row r="746" spans="1:22" s="32" customFormat="1" ht="49.95" customHeight="1">
      <c r="A746" s="31" t="s">
        <v>1916</v>
      </c>
      <c r="B746" s="423">
        <v>3</v>
      </c>
      <c r="C746" s="612" t="s">
        <v>595</v>
      </c>
      <c r="D746" s="612" t="s">
        <v>596</v>
      </c>
      <c r="E746" s="424" t="s">
        <v>597</v>
      </c>
      <c r="F746" s="424" t="s">
        <v>340</v>
      </c>
      <c r="G746" s="425">
        <v>0.6</v>
      </c>
      <c r="H746" s="426" t="s">
        <v>341</v>
      </c>
      <c r="I746" s="427">
        <v>2</v>
      </c>
      <c r="J746" s="428" t="s">
        <v>177</v>
      </c>
      <c r="K746" s="429">
        <v>42212</v>
      </c>
      <c r="L746" s="429">
        <v>42739</v>
      </c>
      <c r="M746" s="430">
        <v>1383.61</v>
      </c>
      <c r="N746" s="431">
        <v>830.16599999999994</v>
      </c>
      <c r="O746" s="432">
        <v>830.16600000000005</v>
      </c>
      <c r="P746" s="731"/>
      <c r="Q746" s="732"/>
      <c r="R746" s="746"/>
      <c r="S746" s="747"/>
      <c r="T746" s="433" t="s">
        <v>341</v>
      </c>
      <c r="U746" s="363">
        <v>86</v>
      </c>
      <c r="V746" s="434" t="s">
        <v>341</v>
      </c>
    </row>
    <row r="747" spans="1:22" s="32" customFormat="1" ht="49.95" customHeight="1">
      <c r="A747" s="31" t="s">
        <v>1917</v>
      </c>
      <c r="B747" s="423">
        <v>4</v>
      </c>
      <c r="C747" s="626" t="s">
        <v>598</v>
      </c>
      <c r="D747" s="612" t="s">
        <v>599</v>
      </c>
      <c r="E747" s="424" t="s">
        <v>600</v>
      </c>
      <c r="F747" s="424" t="s">
        <v>340</v>
      </c>
      <c r="G747" s="425">
        <v>0.33</v>
      </c>
      <c r="H747" s="426" t="s">
        <v>341</v>
      </c>
      <c r="I747" s="427">
        <v>2</v>
      </c>
      <c r="J747" s="428" t="s">
        <v>177</v>
      </c>
      <c r="K747" s="591">
        <v>41015</v>
      </c>
      <c r="L747" s="591">
        <v>44165</v>
      </c>
      <c r="M747" s="586">
        <v>87554.23</v>
      </c>
      <c r="N747" s="431">
        <v>28892.8959</v>
      </c>
      <c r="O747" s="432">
        <v>28892.8959</v>
      </c>
      <c r="P747" s="731"/>
      <c r="Q747" s="732"/>
      <c r="R747" s="746"/>
      <c r="S747" s="747"/>
      <c r="T747" s="433" t="s">
        <v>341</v>
      </c>
      <c r="U747" s="363">
        <v>96</v>
      </c>
      <c r="V747" s="434" t="s">
        <v>341</v>
      </c>
    </row>
    <row r="748" spans="1:22" s="32" customFormat="1" ht="49.95" customHeight="1">
      <c r="A748" s="31" t="s">
        <v>1918</v>
      </c>
      <c r="B748" s="423">
        <v>5</v>
      </c>
      <c r="C748" s="612" t="s">
        <v>473</v>
      </c>
      <c r="D748" s="612" t="s">
        <v>601</v>
      </c>
      <c r="E748" s="424" t="s">
        <v>602</v>
      </c>
      <c r="F748" s="424" t="s">
        <v>376</v>
      </c>
      <c r="G748" s="425">
        <v>1</v>
      </c>
      <c r="H748" s="426" t="s">
        <v>341</v>
      </c>
      <c r="I748" s="427">
        <v>2</v>
      </c>
      <c r="J748" s="428" t="s">
        <v>177</v>
      </c>
      <c r="K748" s="429">
        <v>39909</v>
      </c>
      <c r="L748" s="429">
        <v>41223</v>
      </c>
      <c r="M748" s="430">
        <v>2771.27</v>
      </c>
      <c r="N748" s="431">
        <v>2771.27</v>
      </c>
      <c r="O748" s="432">
        <v>2771.27</v>
      </c>
      <c r="P748" s="731"/>
      <c r="Q748" s="732"/>
      <c r="R748" s="746"/>
      <c r="S748" s="747"/>
      <c r="T748" s="433" t="s">
        <v>341</v>
      </c>
      <c r="U748" s="363">
        <v>39</v>
      </c>
      <c r="V748" s="434" t="s">
        <v>341</v>
      </c>
    </row>
    <row r="749" spans="1:22" s="32" customFormat="1" ht="19.95" customHeight="1">
      <c r="A749" s="31" t="s">
        <v>1919</v>
      </c>
      <c r="B749" s="423" t="s">
        <v>1403</v>
      </c>
      <c r="C749" s="612"/>
      <c r="D749" s="612"/>
      <c r="E749" s="424"/>
      <c r="F749" s="424"/>
      <c r="G749" s="425"/>
      <c r="H749" s="426"/>
      <c r="I749" s="427"/>
      <c r="J749" s="428" t="s">
        <v>1403</v>
      </c>
      <c r="K749" s="429"/>
      <c r="L749" s="429"/>
      <c r="M749" s="430"/>
      <c r="N749" s="431" t="s">
        <v>1403</v>
      </c>
      <c r="O749" s="432" t="s">
        <v>1403</v>
      </c>
      <c r="P749" s="731"/>
      <c r="Q749" s="732"/>
      <c r="R749" s="746"/>
      <c r="S749" s="747"/>
      <c r="T749" s="433"/>
      <c r="U749" s="363"/>
      <c r="V749" s="434"/>
    </row>
    <row r="750" spans="1:22" s="32" customFormat="1" ht="19.95" customHeight="1">
      <c r="A750" s="31" t="s">
        <v>1920</v>
      </c>
      <c r="B750" s="423" t="s">
        <v>1403</v>
      </c>
      <c r="C750" s="612"/>
      <c r="D750" s="612"/>
      <c r="E750" s="424"/>
      <c r="F750" s="424"/>
      <c r="G750" s="425"/>
      <c r="H750" s="426"/>
      <c r="I750" s="427"/>
      <c r="J750" s="428" t="s">
        <v>1403</v>
      </c>
      <c r="K750" s="429"/>
      <c r="L750" s="429"/>
      <c r="M750" s="430"/>
      <c r="N750" s="435" t="s">
        <v>1403</v>
      </c>
      <c r="O750" s="432" t="s">
        <v>1403</v>
      </c>
      <c r="P750" s="731"/>
      <c r="Q750" s="732"/>
      <c r="R750" s="746"/>
      <c r="S750" s="747"/>
      <c r="T750" s="433"/>
      <c r="U750" s="363"/>
      <c r="V750" s="434"/>
    </row>
    <row r="751" spans="1:22" s="32" customFormat="1" ht="19.95" customHeight="1">
      <c r="A751" s="31" t="s">
        <v>1921</v>
      </c>
      <c r="B751" s="423" t="s">
        <v>1403</v>
      </c>
      <c r="C751" s="612"/>
      <c r="D751" s="612"/>
      <c r="E751" s="424"/>
      <c r="F751" s="424"/>
      <c r="G751" s="425"/>
      <c r="H751" s="426"/>
      <c r="I751" s="427"/>
      <c r="J751" s="428" t="s">
        <v>1403</v>
      </c>
      <c r="K751" s="429"/>
      <c r="L751" s="429"/>
      <c r="M751" s="436"/>
      <c r="N751" s="435" t="s">
        <v>1403</v>
      </c>
      <c r="O751" s="432" t="s">
        <v>1403</v>
      </c>
      <c r="P751" s="731"/>
      <c r="Q751" s="732"/>
      <c r="R751" s="746"/>
      <c r="S751" s="747"/>
      <c r="T751" s="433"/>
      <c r="U751" s="363"/>
      <c r="V751" s="434"/>
    </row>
    <row r="752" spans="1:22" s="32" customFormat="1" ht="19.95" customHeight="1">
      <c r="A752" s="31" t="s">
        <v>1922</v>
      </c>
      <c r="B752" s="423" t="s">
        <v>1403</v>
      </c>
      <c r="C752" s="612"/>
      <c r="D752" s="612"/>
      <c r="E752" s="424"/>
      <c r="F752" s="424"/>
      <c r="G752" s="425"/>
      <c r="H752" s="426"/>
      <c r="I752" s="427"/>
      <c r="J752" s="428" t="s">
        <v>1403</v>
      </c>
      <c r="K752" s="429"/>
      <c r="L752" s="429"/>
      <c r="M752" s="436"/>
      <c r="N752" s="435" t="s">
        <v>1403</v>
      </c>
      <c r="O752" s="432" t="s">
        <v>1403</v>
      </c>
      <c r="P752" s="731"/>
      <c r="Q752" s="732"/>
      <c r="R752" s="746"/>
      <c r="S752" s="747"/>
      <c r="T752" s="433"/>
      <c r="U752" s="363"/>
      <c r="V752" s="434"/>
    </row>
    <row r="753" spans="1:22" s="32" customFormat="1" ht="19.95" customHeight="1" thickBot="1">
      <c r="A753" s="31" t="s">
        <v>1923</v>
      </c>
      <c r="B753" s="437" t="s">
        <v>1403</v>
      </c>
      <c r="C753" s="613"/>
      <c r="D753" s="613"/>
      <c r="E753" s="438"/>
      <c r="F753" s="438"/>
      <c r="G753" s="439"/>
      <c r="H753" s="440"/>
      <c r="I753" s="441"/>
      <c r="J753" s="442" t="s">
        <v>1403</v>
      </c>
      <c r="K753" s="443"/>
      <c r="L753" s="443"/>
      <c r="M753" s="444"/>
      <c r="N753" s="435" t="s">
        <v>1403</v>
      </c>
      <c r="O753" s="432" t="s">
        <v>1403</v>
      </c>
      <c r="P753" s="731"/>
      <c r="Q753" s="732"/>
      <c r="R753" s="746"/>
      <c r="S753" s="747"/>
      <c r="T753" s="433"/>
      <c r="U753" s="363"/>
      <c r="V753" s="434"/>
    </row>
    <row r="754" spans="1:22" s="23" customFormat="1" ht="10.199999999999999" customHeight="1">
      <c r="A754" s="31"/>
      <c r="B754" s="459"/>
      <c r="C754" s="614"/>
      <c r="D754" s="614"/>
      <c r="E754" s="445"/>
      <c r="F754" s="445"/>
      <c r="G754" s="445"/>
      <c r="H754" s="445"/>
      <c r="I754" s="445"/>
      <c r="J754" s="445"/>
      <c r="K754" s="445"/>
      <c r="L754" s="445"/>
      <c r="M754" s="445"/>
      <c r="N754" s="445"/>
      <c r="O754" s="460"/>
      <c r="P754" s="445"/>
      <c r="Q754" s="445"/>
      <c r="R754" s="460"/>
      <c r="S754" s="445"/>
      <c r="T754" s="445"/>
      <c r="U754" s="461"/>
      <c r="V754" s="464"/>
    </row>
    <row r="755" spans="1:22" s="23" customFormat="1" ht="19.95" customHeight="1" thickBot="1">
      <c r="A755" s="31" t="s">
        <v>1924</v>
      </c>
      <c r="B755" s="505"/>
      <c r="C755" s="615"/>
      <c r="D755" s="615"/>
      <c r="E755" s="506"/>
      <c r="F755" s="506"/>
      <c r="G755" s="506"/>
      <c r="H755" s="506"/>
      <c r="I755" s="506"/>
      <c r="J755" s="506"/>
      <c r="K755" s="506"/>
      <c r="L755" s="506"/>
      <c r="M755" s="506"/>
      <c r="N755" s="507" t="s">
        <v>346</v>
      </c>
      <c r="O755" s="508">
        <v>8537.6494899999998</v>
      </c>
      <c r="P755" s="506"/>
      <c r="Q755" s="506"/>
      <c r="R755" s="509"/>
      <c r="S755" s="509"/>
      <c r="T755" s="510"/>
      <c r="U755" s="506"/>
      <c r="V755" s="511"/>
    </row>
    <row r="756" spans="1:22" ht="19.95" customHeight="1">
      <c r="B756" s="446"/>
      <c r="C756" s="34"/>
      <c r="D756" s="34"/>
      <c r="E756" s="446"/>
      <c r="F756" s="446"/>
      <c r="G756" s="446"/>
      <c r="H756" s="446"/>
      <c r="I756" s="446"/>
      <c r="J756" s="446"/>
      <c r="K756" s="446"/>
      <c r="L756" s="446"/>
      <c r="M756" s="446"/>
      <c r="N756" s="446"/>
      <c r="O756" s="446"/>
      <c r="P756" s="446"/>
      <c r="Q756" s="446"/>
      <c r="R756" s="446"/>
      <c r="S756" s="446"/>
      <c r="T756" s="446"/>
      <c r="U756" s="446"/>
      <c r="V756" s="446"/>
    </row>
    <row r="757" spans="1:22" s="23" customFormat="1" ht="19.95" customHeight="1" thickBot="1">
      <c r="A757" s="22"/>
      <c r="B757" s="733" t="s">
        <v>347</v>
      </c>
      <c r="C757" s="733"/>
      <c r="D757" s="733"/>
      <c r="E757" s="733"/>
      <c r="F757" s="733"/>
      <c r="G757" s="733"/>
      <c r="H757" s="733"/>
      <c r="I757" s="733"/>
      <c r="J757" s="733"/>
      <c r="K757" s="733"/>
      <c r="L757" s="733"/>
      <c r="M757" s="733"/>
      <c r="N757" s="733"/>
      <c r="O757" s="733"/>
      <c r="P757" s="733"/>
      <c r="Q757" s="733"/>
      <c r="R757" s="733"/>
      <c r="S757" s="733"/>
      <c r="T757" s="733"/>
      <c r="U757" s="733"/>
      <c r="V757" s="733"/>
    </row>
    <row r="758" spans="1:22" s="26" customFormat="1" ht="19.95" customHeight="1">
      <c r="A758" s="83" t="s">
        <v>1925</v>
      </c>
      <c r="B758" s="743" t="s">
        <v>348</v>
      </c>
      <c r="C758" s="734" t="s">
        <v>349</v>
      </c>
      <c r="D758" s="735"/>
      <c r="E758" s="735"/>
      <c r="F758" s="735"/>
      <c r="G758" s="735"/>
      <c r="H758" s="735"/>
      <c r="I758" s="735"/>
      <c r="J758" s="735"/>
      <c r="K758" s="735"/>
      <c r="L758" s="735"/>
      <c r="M758" s="736"/>
      <c r="N758" s="518"/>
      <c r="O758" s="519"/>
      <c r="P758" s="734" t="s">
        <v>350</v>
      </c>
      <c r="Q758" s="735"/>
      <c r="R758" s="735"/>
      <c r="S758" s="736"/>
      <c r="T758" s="769" t="s">
        <v>351</v>
      </c>
      <c r="U758" s="736"/>
      <c r="V758" s="788" t="s">
        <v>1197</v>
      </c>
    </row>
    <row r="759" spans="1:22" s="26" customFormat="1" ht="25.2" customHeight="1">
      <c r="A759" s="83" t="s">
        <v>1926</v>
      </c>
      <c r="B759" s="744"/>
      <c r="C759" s="740" t="s">
        <v>352</v>
      </c>
      <c r="D759" s="741"/>
      <c r="E759" s="742"/>
      <c r="F759" s="514">
        <v>2</v>
      </c>
      <c r="G759" s="774" t="s">
        <v>353</v>
      </c>
      <c r="H759" s="748" t="s">
        <v>354</v>
      </c>
      <c r="I759" s="748"/>
      <c r="J759" s="740" t="s">
        <v>355</v>
      </c>
      <c r="K759" s="795"/>
      <c r="L759" s="515"/>
      <c r="M759" s="515"/>
      <c r="N759" s="520"/>
      <c r="O759" s="521"/>
      <c r="P759" s="737"/>
      <c r="Q759" s="738"/>
      <c r="R759" s="738"/>
      <c r="S759" s="739"/>
      <c r="T759" s="770"/>
      <c r="U759" s="771"/>
      <c r="V759" s="789"/>
    </row>
    <row r="760" spans="1:22" s="26" customFormat="1" ht="30" customHeight="1" thickBot="1">
      <c r="A760" s="83" t="s">
        <v>1927</v>
      </c>
      <c r="B760" s="744"/>
      <c r="C760" s="741" t="s">
        <v>356</v>
      </c>
      <c r="D760" s="742"/>
      <c r="E760" s="516" t="s">
        <v>357</v>
      </c>
      <c r="F760" s="512" t="s">
        <v>358</v>
      </c>
      <c r="G760" s="774"/>
      <c r="H760" s="748"/>
      <c r="I760" s="748"/>
      <c r="J760" s="500" t="s">
        <v>359</v>
      </c>
      <c r="K760" s="513" t="s">
        <v>360</v>
      </c>
      <c r="L760" s="517" t="s">
        <v>361</v>
      </c>
      <c r="M760" s="517"/>
      <c r="N760" s="522" t="s">
        <v>362</v>
      </c>
      <c r="O760" s="523"/>
      <c r="P760" s="529" t="s">
        <v>363</v>
      </c>
      <c r="Q760" s="447">
        <v>5</v>
      </c>
      <c r="R760" s="530" t="s">
        <v>364</v>
      </c>
      <c r="S760" s="447">
        <v>5</v>
      </c>
      <c r="T760" s="791"/>
      <c r="U760" s="792"/>
      <c r="V760" s="790"/>
    </row>
    <row r="761" spans="1:22" s="26" customFormat="1" ht="19.95" customHeight="1">
      <c r="A761" s="83" t="s">
        <v>1928</v>
      </c>
      <c r="B761" s="744"/>
      <c r="C761" s="623">
        <v>1</v>
      </c>
      <c r="D761" s="616" t="s">
        <v>176</v>
      </c>
      <c r="E761" s="448">
        <v>0.5</v>
      </c>
      <c r="F761" s="449">
        <v>9138.85</v>
      </c>
      <c r="G761" s="449">
        <v>3541.03</v>
      </c>
      <c r="H761" s="778" t="s">
        <v>1197</v>
      </c>
      <c r="I761" s="779"/>
      <c r="J761" s="450" t="s">
        <v>1197</v>
      </c>
      <c r="K761" s="81" t="s">
        <v>1403</v>
      </c>
      <c r="L761" s="393"/>
      <c r="M761" s="394" t="s">
        <v>1403</v>
      </c>
      <c r="N761" s="345" t="s">
        <v>341</v>
      </c>
      <c r="O761" s="807" t="s">
        <v>130</v>
      </c>
      <c r="P761" s="808"/>
      <c r="Q761" s="798">
        <v>25</v>
      </c>
      <c r="R761" s="801" t="s">
        <v>365</v>
      </c>
      <c r="S761" s="802"/>
      <c r="T761" s="769" t="s">
        <v>366</v>
      </c>
      <c r="U761" s="735"/>
      <c r="V761" s="736"/>
    </row>
    <row r="762" spans="1:22" s="26" customFormat="1" ht="19.95" customHeight="1" thickBot="1">
      <c r="A762" s="83" t="s">
        <v>1929</v>
      </c>
      <c r="B762" s="744"/>
      <c r="C762" s="623">
        <v>2</v>
      </c>
      <c r="D762" s="616" t="s">
        <v>177</v>
      </c>
      <c r="E762" s="448">
        <v>0.5</v>
      </c>
      <c r="F762" s="449">
        <v>33549.397449999997</v>
      </c>
      <c r="G762" s="449">
        <v>3541.03</v>
      </c>
      <c r="H762" s="778" t="s">
        <v>1197</v>
      </c>
      <c r="I762" s="779"/>
      <c r="J762" s="450" t="s">
        <v>1197</v>
      </c>
      <c r="K762" s="81" t="s">
        <v>1403</v>
      </c>
      <c r="L762" s="393" t="s">
        <v>365</v>
      </c>
      <c r="M762" s="394" t="s">
        <v>1421</v>
      </c>
      <c r="N762" s="345" t="s">
        <v>341</v>
      </c>
      <c r="O762" s="807"/>
      <c r="P762" s="808"/>
      <c r="Q762" s="799"/>
      <c r="R762" s="803"/>
      <c r="S762" s="804"/>
      <c r="T762" s="791"/>
      <c r="U762" s="796"/>
      <c r="V762" s="792"/>
    </row>
    <row r="763" spans="1:22" s="26" customFormat="1" ht="19.95" customHeight="1">
      <c r="A763" s="83" t="s">
        <v>1930</v>
      </c>
      <c r="B763" s="744"/>
      <c r="C763" s="623">
        <v>3</v>
      </c>
      <c r="D763" s="616" t="s">
        <v>1403</v>
      </c>
      <c r="E763" s="448" t="s">
        <v>1403</v>
      </c>
      <c r="F763" s="449" t="s">
        <v>1403</v>
      </c>
      <c r="G763" s="449" t="s">
        <v>1403</v>
      </c>
      <c r="H763" s="778" t="s">
        <v>1403</v>
      </c>
      <c r="I763" s="779"/>
      <c r="J763" s="450" t="s">
        <v>1403</v>
      </c>
      <c r="K763" s="81" t="s">
        <v>1403</v>
      </c>
      <c r="L763" s="393"/>
      <c r="M763" s="394" t="s">
        <v>1403</v>
      </c>
      <c r="N763" s="345"/>
      <c r="O763" s="809"/>
      <c r="P763" s="810"/>
      <c r="Q763" s="800"/>
      <c r="R763" s="805"/>
      <c r="S763" s="806"/>
      <c r="T763" s="451"/>
      <c r="U763" s="451"/>
      <c r="V763" s="452"/>
    </row>
    <row r="764" spans="1:22" s="26" customFormat="1" ht="19.95" customHeight="1">
      <c r="A764" s="83" t="s">
        <v>1931</v>
      </c>
      <c r="B764" s="744"/>
      <c r="C764" s="623">
        <v>4</v>
      </c>
      <c r="D764" s="616" t="s">
        <v>1403</v>
      </c>
      <c r="E764" s="448" t="s">
        <v>1403</v>
      </c>
      <c r="F764" s="449" t="s">
        <v>1403</v>
      </c>
      <c r="G764" s="449" t="s">
        <v>1403</v>
      </c>
      <c r="H764" s="778" t="s">
        <v>1403</v>
      </c>
      <c r="I764" s="779"/>
      <c r="J764" s="450" t="s">
        <v>1403</v>
      </c>
      <c r="K764" s="81" t="s">
        <v>1403</v>
      </c>
      <c r="L764" s="393"/>
      <c r="M764" s="394" t="s">
        <v>1403</v>
      </c>
      <c r="N764" s="345"/>
      <c r="O764" s="775" t="s">
        <v>368</v>
      </c>
      <c r="P764" s="740" t="s">
        <v>369</v>
      </c>
      <c r="Q764" s="741"/>
      <c r="R764" s="741"/>
      <c r="S764" s="742"/>
      <c r="T764" s="453"/>
      <c r="U764" s="453"/>
      <c r="V764" s="454"/>
    </row>
    <row r="765" spans="1:22" s="26" customFormat="1" ht="19.95" customHeight="1">
      <c r="A765" s="83" t="s">
        <v>1932</v>
      </c>
      <c r="B765" s="744"/>
      <c r="C765" s="623">
        <v>5</v>
      </c>
      <c r="D765" s="616" t="s">
        <v>1403</v>
      </c>
      <c r="E765" s="448" t="s">
        <v>1403</v>
      </c>
      <c r="F765" s="449" t="s">
        <v>1403</v>
      </c>
      <c r="G765" s="449" t="s">
        <v>1403</v>
      </c>
      <c r="H765" s="778" t="s">
        <v>1403</v>
      </c>
      <c r="I765" s="779"/>
      <c r="J765" s="450" t="s">
        <v>1403</v>
      </c>
      <c r="K765" s="81" t="s">
        <v>1403</v>
      </c>
      <c r="L765" s="393"/>
      <c r="M765" s="394" t="s">
        <v>1403</v>
      </c>
      <c r="N765" s="345"/>
      <c r="O765" s="776"/>
      <c r="P765" s="500" t="s">
        <v>370</v>
      </c>
      <c r="Q765" s="500" t="s">
        <v>371</v>
      </c>
      <c r="R765" s="748" t="s">
        <v>372</v>
      </c>
      <c r="S765" s="748"/>
      <c r="T765" s="453"/>
      <c r="U765" s="453"/>
      <c r="V765" s="454"/>
    </row>
    <row r="766" spans="1:22" s="26" customFormat="1" ht="19.95" customHeight="1" thickBot="1">
      <c r="A766" s="83" t="s">
        <v>1933</v>
      </c>
      <c r="B766" s="744"/>
      <c r="C766" s="624">
        <v>6</v>
      </c>
      <c r="D766" s="617" t="s">
        <v>1403</v>
      </c>
      <c r="E766" s="455" t="s">
        <v>1403</v>
      </c>
      <c r="F766" s="449" t="s">
        <v>1403</v>
      </c>
      <c r="G766" s="449" t="s">
        <v>1403</v>
      </c>
      <c r="H766" s="778" t="s">
        <v>1403</v>
      </c>
      <c r="I766" s="779"/>
      <c r="J766" s="450" t="s">
        <v>1403</v>
      </c>
      <c r="K766" s="81" t="s">
        <v>1403</v>
      </c>
      <c r="L766" s="393"/>
      <c r="M766" s="394" t="s">
        <v>1403</v>
      </c>
      <c r="N766" s="391"/>
      <c r="O766" s="293" t="s">
        <v>1197</v>
      </c>
      <c r="P766" s="223">
        <v>1</v>
      </c>
      <c r="Q766" s="456">
        <v>7082.0518531999996</v>
      </c>
      <c r="R766" s="777">
        <v>42688.247449999995</v>
      </c>
      <c r="S766" s="777"/>
      <c r="T766" s="453"/>
      <c r="U766" s="453"/>
      <c r="V766" s="454"/>
    </row>
    <row r="767" spans="1:22" s="26" customFormat="1" ht="25.2" customHeight="1" thickBot="1">
      <c r="A767" s="83" t="s">
        <v>1934</v>
      </c>
      <c r="B767" s="745"/>
      <c r="C767" s="749" t="s">
        <v>373</v>
      </c>
      <c r="D767" s="750"/>
      <c r="E767" s="467"/>
      <c r="F767" s="751" t="s">
        <v>1403</v>
      </c>
      <c r="G767" s="752"/>
      <c r="H767" s="793" t="s">
        <v>1197</v>
      </c>
      <c r="I767" s="794"/>
      <c r="J767" s="369" t="s">
        <v>1197</v>
      </c>
      <c r="K767" s="293" t="s">
        <v>1197</v>
      </c>
      <c r="L767" s="293" t="s">
        <v>1197</v>
      </c>
      <c r="M767" s="528"/>
      <c r="N767" s="524"/>
      <c r="O767" s="797" t="s">
        <v>1403</v>
      </c>
      <c r="P767" s="797"/>
      <c r="Q767" s="797"/>
      <c r="R767" s="797"/>
      <c r="S767" s="797"/>
      <c r="T767" s="525"/>
      <c r="U767" s="526"/>
      <c r="V767" s="527"/>
    </row>
    <row r="768" spans="1:22" ht="19.95" customHeight="1"/>
    <row r="769" spans="1:22" ht="19.95" customHeight="1"/>
    <row r="770" spans="1:22" s="30" customFormat="1" ht="19.95" customHeight="1" thickBot="1">
      <c r="A770" s="27">
        <v>26</v>
      </c>
      <c r="B770" s="753" t="s">
        <v>312</v>
      </c>
      <c r="C770" s="753"/>
      <c r="D770" s="753"/>
      <c r="E770" s="28">
        <v>26</v>
      </c>
      <c r="F770" s="582" t="s">
        <v>70</v>
      </c>
      <c r="G770" s="416"/>
      <c r="H770" s="416"/>
      <c r="I770" s="414"/>
      <c r="J770" s="414"/>
      <c r="K770" s="414"/>
      <c r="L770" s="414"/>
      <c r="M770" s="29"/>
      <c r="N770" s="29"/>
      <c r="O770" s="416"/>
      <c r="P770" s="416"/>
      <c r="Q770" s="416"/>
      <c r="R770" s="416"/>
      <c r="S770" s="416"/>
      <c r="T770" s="416"/>
      <c r="U770" s="416"/>
      <c r="V770" s="416"/>
    </row>
    <row r="771" spans="1:22" s="23" customFormat="1" ht="25.2" customHeight="1">
      <c r="A771" s="22"/>
      <c r="B771" s="755" t="s">
        <v>313</v>
      </c>
      <c r="C771" s="621" t="s">
        <v>314</v>
      </c>
      <c r="D771" s="609" t="s">
        <v>315</v>
      </c>
      <c r="E771" s="498"/>
      <c r="F771" s="498" t="s">
        <v>316</v>
      </c>
      <c r="G771" s="499"/>
      <c r="H771" s="497" t="s">
        <v>317</v>
      </c>
      <c r="I771" s="772" t="s">
        <v>318</v>
      </c>
      <c r="J771" s="754" t="s">
        <v>319</v>
      </c>
      <c r="K771" s="754" t="s">
        <v>320</v>
      </c>
      <c r="L771" s="754" t="s">
        <v>321</v>
      </c>
      <c r="M771" s="754" t="s">
        <v>322</v>
      </c>
      <c r="N771" s="765" t="s">
        <v>323</v>
      </c>
      <c r="O771" s="766"/>
      <c r="P771" s="767" t="s">
        <v>324</v>
      </c>
      <c r="Q771" s="768"/>
      <c r="R771" s="769" t="s">
        <v>325</v>
      </c>
      <c r="S771" s="736"/>
      <c r="T771" s="783" t="s">
        <v>326</v>
      </c>
      <c r="U771" s="784"/>
      <c r="V771" s="785"/>
    </row>
    <row r="772" spans="1:22" s="23" customFormat="1" ht="90" customHeight="1">
      <c r="A772" s="22"/>
      <c r="B772" s="756"/>
      <c r="C772" s="622" t="s">
        <v>327</v>
      </c>
      <c r="D772" s="610" t="s">
        <v>42</v>
      </c>
      <c r="E772" s="501" t="s">
        <v>328</v>
      </c>
      <c r="F772" s="501" t="s">
        <v>329</v>
      </c>
      <c r="G772" s="571" t="s">
        <v>330</v>
      </c>
      <c r="H772" s="570" t="s">
        <v>331</v>
      </c>
      <c r="I772" s="773"/>
      <c r="J772" s="748"/>
      <c r="K772" s="748"/>
      <c r="L772" s="748"/>
      <c r="M772" s="748"/>
      <c r="N772" s="500" t="s">
        <v>332</v>
      </c>
      <c r="O772" s="501" t="s">
        <v>333</v>
      </c>
      <c r="P772" s="781"/>
      <c r="Q772" s="782"/>
      <c r="R772" s="770"/>
      <c r="S772" s="771"/>
      <c r="T772" s="502" t="s">
        <v>334</v>
      </c>
      <c r="U772" s="503" t="s">
        <v>335</v>
      </c>
      <c r="V772" s="504" t="s">
        <v>336</v>
      </c>
    </row>
    <row r="773" spans="1:22" s="23" customFormat="1" ht="25.2" customHeight="1">
      <c r="A773" s="22"/>
      <c r="B773" s="417"/>
      <c r="C773" s="611">
        <v>3</v>
      </c>
      <c r="D773" s="611">
        <v>4</v>
      </c>
      <c r="E773" s="418">
        <v>5</v>
      </c>
      <c r="F773" s="418">
        <v>6</v>
      </c>
      <c r="G773" s="418">
        <v>7</v>
      </c>
      <c r="H773" s="418">
        <v>8</v>
      </c>
      <c r="I773" s="418">
        <v>9</v>
      </c>
      <c r="J773" s="469"/>
      <c r="K773" s="469"/>
      <c r="L773" s="435"/>
      <c r="M773" s="418"/>
      <c r="N773" s="418">
        <v>14</v>
      </c>
      <c r="O773" s="418">
        <v>15</v>
      </c>
      <c r="P773" s="419">
        <v>16</v>
      </c>
      <c r="Q773" s="463">
        <v>17</v>
      </c>
      <c r="R773" s="419">
        <v>18</v>
      </c>
      <c r="S773" s="463">
        <v>19</v>
      </c>
      <c r="T773" s="420">
        <v>20</v>
      </c>
      <c r="U773" s="421">
        <v>21</v>
      </c>
      <c r="V773" s="422">
        <v>22</v>
      </c>
    </row>
    <row r="774" spans="1:22" s="32" customFormat="1" ht="25.2" customHeight="1">
      <c r="A774" s="31" t="s">
        <v>1935</v>
      </c>
      <c r="B774" s="759">
        <v>1</v>
      </c>
      <c r="C774" s="761" t="s">
        <v>603</v>
      </c>
      <c r="D774" s="761" t="s">
        <v>604</v>
      </c>
      <c r="E774" s="763" t="s">
        <v>605</v>
      </c>
      <c r="F774" s="424" t="s">
        <v>340</v>
      </c>
      <c r="G774" s="425">
        <v>0.2</v>
      </c>
      <c r="H774" s="727" t="s">
        <v>341</v>
      </c>
      <c r="I774" s="427">
        <v>1</v>
      </c>
      <c r="J774" s="428" t="s">
        <v>178</v>
      </c>
      <c r="K774" s="729">
        <v>40079</v>
      </c>
      <c r="L774" s="729">
        <v>42094</v>
      </c>
      <c r="M774" s="430">
        <v>21741.25</v>
      </c>
      <c r="N774" s="431">
        <v>4348.25</v>
      </c>
      <c r="O774" s="432">
        <v>4348.25</v>
      </c>
      <c r="P774" s="731"/>
      <c r="Q774" s="732"/>
      <c r="R774" s="723"/>
      <c r="S774" s="724"/>
      <c r="T774" s="433" t="s">
        <v>341</v>
      </c>
      <c r="U774" s="363">
        <v>76</v>
      </c>
      <c r="V774" s="434" t="s">
        <v>341</v>
      </c>
    </row>
    <row r="775" spans="1:22" s="32" customFormat="1" ht="25.2" customHeight="1">
      <c r="A775" s="31" t="s">
        <v>1936</v>
      </c>
      <c r="B775" s="760"/>
      <c r="C775" s="762"/>
      <c r="D775" s="762"/>
      <c r="E775" s="764"/>
      <c r="F775" s="424" t="s">
        <v>340</v>
      </c>
      <c r="G775" s="425">
        <v>0.6</v>
      </c>
      <c r="H775" s="728"/>
      <c r="I775" s="427">
        <v>2</v>
      </c>
      <c r="J775" s="428" t="s">
        <v>179</v>
      </c>
      <c r="K775" s="730"/>
      <c r="L775" s="730"/>
      <c r="M775" s="586">
        <v>21741.25</v>
      </c>
      <c r="N775" s="431">
        <v>13044.75</v>
      </c>
      <c r="O775" s="432">
        <v>13044.75</v>
      </c>
      <c r="P775" s="731"/>
      <c r="Q775" s="732"/>
      <c r="R775" s="725"/>
      <c r="S775" s="726"/>
      <c r="T775" s="433" t="s">
        <v>341</v>
      </c>
      <c r="U775" s="363">
        <v>98</v>
      </c>
      <c r="V775" s="434" t="s">
        <v>341</v>
      </c>
    </row>
    <row r="776" spans="1:22" s="32" customFormat="1" ht="49.95" customHeight="1">
      <c r="A776" s="31" t="s">
        <v>1937</v>
      </c>
      <c r="B776" s="423">
        <v>2</v>
      </c>
      <c r="C776" s="612" t="s">
        <v>606</v>
      </c>
      <c r="D776" s="612" t="s">
        <v>607</v>
      </c>
      <c r="E776" s="424" t="s">
        <v>608</v>
      </c>
      <c r="F776" s="424" t="s">
        <v>376</v>
      </c>
      <c r="G776" s="425">
        <v>1</v>
      </c>
      <c r="H776" s="426" t="s">
        <v>341</v>
      </c>
      <c r="I776" s="427">
        <v>1</v>
      </c>
      <c r="J776" s="428" t="s">
        <v>178</v>
      </c>
      <c r="K776" s="429">
        <v>35177</v>
      </c>
      <c r="L776" s="429">
        <v>35563</v>
      </c>
      <c r="M776" s="430">
        <v>2236.7600000000002</v>
      </c>
      <c r="N776" s="431">
        <v>2236.7600000000002</v>
      </c>
      <c r="O776" s="432">
        <v>2236.7600000000002</v>
      </c>
      <c r="P776" s="731"/>
      <c r="Q776" s="732"/>
      <c r="R776" s="746"/>
      <c r="S776" s="747"/>
      <c r="T776" s="433" t="s">
        <v>341</v>
      </c>
      <c r="U776" s="363">
        <v>8</v>
      </c>
      <c r="V776" s="434" t="s">
        <v>341</v>
      </c>
    </row>
    <row r="777" spans="1:22" s="32" customFormat="1" ht="49.95" customHeight="1">
      <c r="A777" s="31" t="s">
        <v>1938</v>
      </c>
      <c r="B777" s="423">
        <v>3</v>
      </c>
      <c r="C777" s="612" t="s">
        <v>603</v>
      </c>
      <c r="D777" s="612" t="s">
        <v>609</v>
      </c>
      <c r="E777" s="424" t="s">
        <v>610</v>
      </c>
      <c r="F777" s="424" t="s">
        <v>340</v>
      </c>
      <c r="G777" s="425">
        <v>0.3</v>
      </c>
      <c r="H777" s="426" t="s">
        <v>341</v>
      </c>
      <c r="I777" s="427">
        <v>1</v>
      </c>
      <c r="J777" s="428" t="s">
        <v>178</v>
      </c>
      <c r="K777" s="429">
        <v>43098</v>
      </c>
      <c r="L777" s="429">
        <v>44712</v>
      </c>
      <c r="M777" s="430">
        <v>10898.03</v>
      </c>
      <c r="N777" s="431">
        <v>3269.4090000000001</v>
      </c>
      <c r="O777" s="432">
        <v>3269.4090000000001</v>
      </c>
      <c r="P777" s="731"/>
      <c r="Q777" s="732"/>
      <c r="R777" s="746"/>
      <c r="S777" s="747"/>
      <c r="T777" s="433" t="s">
        <v>341</v>
      </c>
      <c r="U777" s="363">
        <v>105</v>
      </c>
      <c r="V777" s="434" t="s">
        <v>341</v>
      </c>
    </row>
    <row r="778" spans="1:22" s="32" customFormat="1" ht="19.95" customHeight="1">
      <c r="A778" s="31" t="s">
        <v>1939</v>
      </c>
      <c r="B778" s="423" t="s">
        <v>1403</v>
      </c>
      <c r="C778" s="612"/>
      <c r="D778" s="612"/>
      <c r="E778" s="424"/>
      <c r="F778" s="424"/>
      <c r="G778" s="425"/>
      <c r="H778" s="426"/>
      <c r="I778" s="427"/>
      <c r="J778" s="428" t="s">
        <v>1403</v>
      </c>
      <c r="K778" s="429"/>
      <c r="L778" s="429"/>
      <c r="M778" s="430"/>
      <c r="N778" s="431" t="s">
        <v>1403</v>
      </c>
      <c r="O778" s="432" t="s">
        <v>1403</v>
      </c>
      <c r="P778" s="731"/>
      <c r="Q778" s="732"/>
      <c r="R778" s="746"/>
      <c r="S778" s="747"/>
      <c r="T778" s="433"/>
      <c r="U778" s="363"/>
      <c r="V778" s="434"/>
    </row>
    <row r="779" spans="1:22" s="32" customFormat="1" ht="19.95" customHeight="1">
      <c r="A779" s="31" t="s">
        <v>1940</v>
      </c>
      <c r="B779" s="423" t="s">
        <v>1403</v>
      </c>
      <c r="C779" s="612"/>
      <c r="D779" s="612"/>
      <c r="E779" s="424"/>
      <c r="F779" s="424"/>
      <c r="G779" s="425"/>
      <c r="H779" s="426"/>
      <c r="I779" s="427"/>
      <c r="J779" s="428" t="s">
        <v>1403</v>
      </c>
      <c r="K779" s="429"/>
      <c r="L779" s="429"/>
      <c r="M779" s="430"/>
      <c r="N779" s="431" t="s">
        <v>1403</v>
      </c>
      <c r="O779" s="432" t="s">
        <v>1403</v>
      </c>
      <c r="P779" s="731"/>
      <c r="Q779" s="732"/>
      <c r="R779" s="746"/>
      <c r="S779" s="747"/>
      <c r="T779" s="433"/>
      <c r="U779" s="363"/>
      <c r="V779" s="434"/>
    </row>
    <row r="780" spans="1:22" s="32" customFormat="1" ht="19.95" customHeight="1">
      <c r="A780" s="31" t="s">
        <v>1941</v>
      </c>
      <c r="B780" s="423" t="s">
        <v>1403</v>
      </c>
      <c r="C780" s="612"/>
      <c r="D780" s="612"/>
      <c r="E780" s="424"/>
      <c r="F780" s="424"/>
      <c r="G780" s="425"/>
      <c r="H780" s="426"/>
      <c r="I780" s="427"/>
      <c r="J780" s="428" t="s">
        <v>1403</v>
      </c>
      <c r="K780" s="429"/>
      <c r="L780" s="429"/>
      <c r="M780" s="430"/>
      <c r="N780" s="435" t="s">
        <v>1403</v>
      </c>
      <c r="O780" s="432" t="s">
        <v>1403</v>
      </c>
      <c r="P780" s="731"/>
      <c r="Q780" s="732"/>
      <c r="R780" s="746"/>
      <c r="S780" s="747"/>
      <c r="T780" s="433"/>
      <c r="U780" s="363"/>
      <c r="V780" s="434"/>
    </row>
    <row r="781" spans="1:22" s="32" customFormat="1" ht="19.95" customHeight="1">
      <c r="A781" s="31" t="s">
        <v>1942</v>
      </c>
      <c r="B781" s="423" t="s">
        <v>1403</v>
      </c>
      <c r="C781" s="612"/>
      <c r="D781" s="612"/>
      <c r="E781" s="424"/>
      <c r="F781" s="424"/>
      <c r="G781" s="425"/>
      <c r="H781" s="426"/>
      <c r="I781" s="427"/>
      <c r="J781" s="428" t="s">
        <v>1403</v>
      </c>
      <c r="K781" s="429"/>
      <c r="L781" s="429"/>
      <c r="M781" s="436"/>
      <c r="N781" s="435" t="s">
        <v>1403</v>
      </c>
      <c r="O781" s="432" t="s">
        <v>1403</v>
      </c>
      <c r="P781" s="731"/>
      <c r="Q781" s="732"/>
      <c r="R781" s="746"/>
      <c r="S781" s="747"/>
      <c r="T781" s="433"/>
      <c r="U781" s="363"/>
      <c r="V781" s="434"/>
    </row>
    <row r="782" spans="1:22" s="32" customFormat="1" ht="19.95" customHeight="1">
      <c r="A782" s="31" t="s">
        <v>1943</v>
      </c>
      <c r="B782" s="423" t="s">
        <v>1403</v>
      </c>
      <c r="C782" s="612"/>
      <c r="D782" s="612"/>
      <c r="E782" s="424"/>
      <c r="F782" s="424"/>
      <c r="G782" s="425"/>
      <c r="H782" s="426"/>
      <c r="I782" s="427"/>
      <c r="J782" s="428" t="s">
        <v>1403</v>
      </c>
      <c r="K782" s="429"/>
      <c r="L782" s="429"/>
      <c r="M782" s="436"/>
      <c r="N782" s="435" t="s">
        <v>1403</v>
      </c>
      <c r="O782" s="432" t="s">
        <v>1403</v>
      </c>
      <c r="P782" s="731"/>
      <c r="Q782" s="732"/>
      <c r="R782" s="746"/>
      <c r="S782" s="747"/>
      <c r="T782" s="433"/>
      <c r="U782" s="363"/>
      <c r="V782" s="434"/>
    </row>
    <row r="783" spans="1:22" s="32" customFormat="1" ht="19.95" customHeight="1" thickBot="1">
      <c r="A783" s="31" t="s">
        <v>1944</v>
      </c>
      <c r="B783" s="437" t="s">
        <v>1403</v>
      </c>
      <c r="C783" s="613"/>
      <c r="D783" s="613"/>
      <c r="E783" s="438"/>
      <c r="F783" s="438"/>
      <c r="G783" s="439"/>
      <c r="H783" s="440"/>
      <c r="I783" s="441"/>
      <c r="J783" s="442" t="s">
        <v>1403</v>
      </c>
      <c r="K783" s="443"/>
      <c r="L783" s="443"/>
      <c r="M783" s="444"/>
      <c r="N783" s="435" t="s">
        <v>1403</v>
      </c>
      <c r="O783" s="432" t="s">
        <v>1403</v>
      </c>
      <c r="P783" s="731"/>
      <c r="Q783" s="732"/>
      <c r="R783" s="746"/>
      <c r="S783" s="747"/>
      <c r="T783" s="433"/>
      <c r="U783" s="363"/>
      <c r="V783" s="434"/>
    </row>
    <row r="784" spans="1:22" s="23" customFormat="1" ht="10.199999999999999" customHeight="1">
      <c r="A784" s="31"/>
      <c r="B784" s="459"/>
      <c r="C784" s="614"/>
      <c r="D784" s="614"/>
      <c r="E784" s="445"/>
      <c r="F784" s="445"/>
      <c r="G784" s="445"/>
      <c r="H784" s="445"/>
      <c r="I784" s="445"/>
      <c r="J784" s="445"/>
      <c r="K784" s="445"/>
      <c r="L784" s="445"/>
      <c r="M784" s="445"/>
      <c r="N784" s="445"/>
      <c r="O784" s="460"/>
      <c r="P784" s="445"/>
      <c r="Q784" s="445"/>
      <c r="R784" s="460"/>
      <c r="S784" s="445"/>
      <c r="T784" s="445"/>
      <c r="U784" s="461"/>
      <c r="V784" s="464"/>
    </row>
    <row r="785" spans="1:22" s="23" customFormat="1" ht="19.95" customHeight="1" thickBot="1">
      <c r="A785" s="31" t="s">
        <v>1945</v>
      </c>
      <c r="B785" s="505"/>
      <c r="C785" s="615"/>
      <c r="D785" s="615"/>
      <c r="E785" s="506"/>
      <c r="F785" s="506"/>
      <c r="G785" s="506"/>
      <c r="H785" s="506"/>
      <c r="I785" s="506"/>
      <c r="J785" s="506"/>
      <c r="K785" s="506"/>
      <c r="L785" s="506"/>
      <c r="M785" s="506"/>
      <c r="N785" s="507" t="s">
        <v>346</v>
      </c>
      <c r="O785" s="508">
        <v>7633.0563333333339</v>
      </c>
      <c r="P785" s="506"/>
      <c r="Q785" s="506"/>
      <c r="R785" s="509"/>
      <c r="S785" s="509"/>
      <c r="T785" s="510"/>
      <c r="U785" s="506"/>
      <c r="V785" s="511"/>
    </row>
    <row r="786" spans="1:22" ht="19.95" customHeight="1">
      <c r="B786" s="446"/>
      <c r="C786" s="34"/>
      <c r="D786" s="34"/>
      <c r="E786" s="446"/>
      <c r="F786" s="446"/>
      <c r="G786" s="446"/>
      <c r="H786" s="446"/>
      <c r="I786" s="446"/>
      <c r="J786" s="446"/>
      <c r="K786" s="446"/>
      <c r="L786" s="446"/>
      <c r="M786" s="446"/>
      <c r="N786" s="446"/>
      <c r="O786" s="446"/>
      <c r="P786" s="446"/>
      <c r="Q786" s="446"/>
      <c r="R786" s="446"/>
      <c r="S786" s="446"/>
      <c r="T786" s="446"/>
      <c r="U786" s="446"/>
      <c r="V786" s="446"/>
    </row>
    <row r="787" spans="1:22" s="23" customFormat="1" ht="19.95" customHeight="1" thickBot="1">
      <c r="A787" s="22"/>
      <c r="B787" s="733" t="s">
        <v>347</v>
      </c>
      <c r="C787" s="733"/>
      <c r="D787" s="733"/>
      <c r="E787" s="733"/>
      <c r="F787" s="733"/>
      <c r="G787" s="733"/>
      <c r="H787" s="733"/>
      <c r="I787" s="733"/>
      <c r="J787" s="733"/>
      <c r="K787" s="733"/>
      <c r="L787" s="733"/>
      <c r="M787" s="733"/>
      <c r="N787" s="733"/>
      <c r="O787" s="733"/>
      <c r="P787" s="733"/>
      <c r="Q787" s="733"/>
      <c r="R787" s="733"/>
      <c r="S787" s="733"/>
      <c r="T787" s="733"/>
      <c r="U787" s="733"/>
      <c r="V787" s="733"/>
    </row>
    <row r="788" spans="1:22" s="26" customFormat="1" ht="19.95" customHeight="1">
      <c r="A788" s="83" t="s">
        <v>1946</v>
      </c>
      <c r="B788" s="743" t="s">
        <v>348</v>
      </c>
      <c r="C788" s="734" t="s">
        <v>349</v>
      </c>
      <c r="D788" s="735"/>
      <c r="E788" s="735"/>
      <c r="F788" s="735"/>
      <c r="G788" s="735"/>
      <c r="H788" s="735"/>
      <c r="I788" s="735"/>
      <c r="J788" s="735"/>
      <c r="K788" s="735"/>
      <c r="L788" s="735"/>
      <c r="M788" s="736"/>
      <c r="N788" s="518"/>
      <c r="O788" s="519"/>
      <c r="P788" s="734" t="s">
        <v>350</v>
      </c>
      <c r="Q788" s="735"/>
      <c r="R788" s="735"/>
      <c r="S788" s="736"/>
      <c r="T788" s="769" t="s">
        <v>351</v>
      </c>
      <c r="U788" s="736"/>
      <c r="V788" s="788" t="s">
        <v>1197</v>
      </c>
    </row>
    <row r="789" spans="1:22" s="26" customFormat="1" ht="25.2" customHeight="1">
      <c r="A789" s="83" t="s">
        <v>1947</v>
      </c>
      <c r="B789" s="744"/>
      <c r="C789" s="740" t="s">
        <v>352</v>
      </c>
      <c r="D789" s="741"/>
      <c r="E789" s="742"/>
      <c r="F789" s="514">
        <v>2</v>
      </c>
      <c r="G789" s="774" t="s">
        <v>353</v>
      </c>
      <c r="H789" s="748" t="s">
        <v>354</v>
      </c>
      <c r="I789" s="748"/>
      <c r="J789" s="740" t="s">
        <v>355</v>
      </c>
      <c r="K789" s="795"/>
      <c r="L789" s="515"/>
      <c r="M789" s="515"/>
      <c r="N789" s="520"/>
      <c r="O789" s="521"/>
      <c r="P789" s="737"/>
      <c r="Q789" s="738"/>
      <c r="R789" s="738"/>
      <c r="S789" s="739"/>
      <c r="T789" s="770"/>
      <c r="U789" s="771"/>
      <c r="V789" s="789"/>
    </row>
    <row r="790" spans="1:22" s="26" customFormat="1" ht="30" customHeight="1" thickBot="1">
      <c r="A790" s="83" t="s">
        <v>1948</v>
      </c>
      <c r="B790" s="744"/>
      <c r="C790" s="741" t="s">
        <v>356</v>
      </c>
      <c r="D790" s="742"/>
      <c r="E790" s="516" t="s">
        <v>357</v>
      </c>
      <c r="F790" s="512" t="s">
        <v>358</v>
      </c>
      <c r="G790" s="774"/>
      <c r="H790" s="748"/>
      <c r="I790" s="748"/>
      <c r="J790" s="500" t="s">
        <v>359</v>
      </c>
      <c r="K790" s="513" t="s">
        <v>360</v>
      </c>
      <c r="L790" s="517" t="s">
        <v>361</v>
      </c>
      <c r="M790" s="517"/>
      <c r="N790" s="522" t="s">
        <v>362</v>
      </c>
      <c r="O790" s="523"/>
      <c r="P790" s="529" t="s">
        <v>363</v>
      </c>
      <c r="Q790" s="447">
        <v>3</v>
      </c>
      <c r="R790" s="530" t="s">
        <v>364</v>
      </c>
      <c r="S790" s="447">
        <v>3</v>
      </c>
      <c r="T790" s="791"/>
      <c r="U790" s="792"/>
      <c r="V790" s="790"/>
    </row>
    <row r="791" spans="1:22" s="26" customFormat="1" ht="19.95" customHeight="1">
      <c r="A791" s="83" t="s">
        <v>1949</v>
      </c>
      <c r="B791" s="744"/>
      <c r="C791" s="623">
        <v>1</v>
      </c>
      <c r="D791" s="616" t="s">
        <v>178</v>
      </c>
      <c r="E791" s="448">
        <v>0.5</v>
      </c>
      <c r="F791" s="449">
        <v>9854.4189999999999</v>
      </c>
      <c r="G791" s="449">
        <v>3541.03</v>
      </c>
      <c r="H791" s="778" t="s">
        <v>1197</v>
      </c>
      <c r="I791" s="779"/>
      <c r="J791" s="450" t="s">
        <v>1197</v>
      </c>
      <c r="K791" s="81" t="s">
        <v>1403</v>
      </c>
      <c r="L791" s="393" t="s">
        <v>365</v>
      </c>
      <c r="M791" s="394" t="s">
        <v>1421</v>
      </c>
      <c r="N791" s="345" t="s">
        <v>341</v>
      </c>
      <c r="O791" s="807" t="s">
        <v>130</v>
      </c>
      <c r="P791" s="808"/>
      <c r="Q791" s="798">
        <v>26</v>
      </c>
      <c r="R791" s="801" t="s">
        <v>365</v>
      </c>
      <c r="S791" s="802"/>
      <c r="T791" s="769" t="s">
        <v>366</v>
      </c>
      <c r="U791" s="735"/>
      <c r="V791" s="736"/>
    </row>
    <row r="792" spans="1:22" s="26" customFormat="1" ht="19.95" customHeight="1" thickBot="1">
      <c r="A792" s="83" t="s">
        <v>1950</v>
      </c>
      <c r="B792" s="744"/>
      <c r="C792" s="623">
        <v>2</v>
      </c>
      <c r="D792" s="616" t="s">
        <v>179</v>
      </c>
      <c r="E792" s="448">
        <v>0.5</v>
      </c>
      <c r="F792" s="449">
        <v>13044.75</v>
      </c>
      <c r="G792" s="449">
        <v>3541.03</v>
      </c>
      <c r="H792" s="778" t="s">
        <v>1197</v>
      </c>
      <c r="I792" s="779"/>
      <c r="J792" s="450" t="s">
        <v>1197</v>
      </c>
      <c r="K792" s="81" t="s">
        <v>1403</v>
      </c>
      <c r="L792" s="393" t="s">
        <v>472</v>
      </c>
      <c r="M792" s="394" t="s">
        <v>1676</v>
      </c>
      <c r="N792" s="345" t="s">
        <v>341</v>
      </c>
      <c r="O792" s="807"/>
      <c r="P792" s="808"/>
      <c r="Q792" s="799"/>
      <c r="R792" s="803"/>
      <c r="S792" s="804"/>
      <c r="T792" s="791"/>
      <c r="U792" s="796"/>
      <c r="V792" s="792"/>
    </row>
    <row r="793" spans="1:22" s="26" customFormat="1" ht="19.95" customHeight="1">
      <c r="A793" s="83" t="s">
        <v>1951</v>
      </c>
      <c r="B793" s="744"/>
      <c r="C793" s="623">
        <v>3</v>
      </c>
      <c r="D793" s="616" t="s">
        <v>1403</v>
      </c>
      <c r="E793" s="448" t="s">
        <v>1403</v>
      </c>
      <c r="F793" s="449" t="s">
        <v>1403</v>
      </c>
      <c r="G793" s="449" t="s">
        <v>1403</v>
      </c>
      <c r="H793" s="778" t="s">
        <v>1403</v>
      </c>
      <c r="I793" s="779"/>
      <c r="J793" s="450" t="s">
        <v>1403</v>
      </c>
      <c r="K793" s="81" t="s">
        <v>1403</v>
      </c>
      <c r="L793" s="393"/>
      <c r="M793" s="394" t="s">
        <v>1403</v>
      </c>
      <c r="N793" s="345"/>
      <c r="O793" s="809"/>
      <c r="P793" s="810"/>
      <c r="Q793" s="800"/>
      <c r="R793" s="805"/>
      <c r="S793" s="806"/>
      <c r="T793" s="451"/>
      <c r="U793" s="451"/>
      <c r="V793" s="452"/>
    </row>
    <row r="794" spans="1:22" s="26" customFormat="1" ht="19.95" customHeight="1">
      <c r="A794" s="83" t="s">
        <v>1952</v>
      </c>
      <c r="B794" s="744"/>
      <c r="C794" s="623">
        <v>4</v>
      </c>
      <c r="D794" s="616" t="s">
        <v>1403</v>
      </c>
      <c r="E794" s="448" t="s">
        <v>1403</v>
      </c>
      <c r="F794" s="449" t="s">
        <v>1403</v>
      </c>
      <c r="G794" s="449" t="s">
        <v>1403</v>
      </c>
      <c r="H794" s="778" t="s">
        <v>1403</v>
      </c>
      <c r="I794" s="779"/>
      <c r="J794" s="450" t="s">
        <v>1403</v>
      </c>
      <c r="K794" s="81" t="s">
        <v>1403</v>
      </c>
      <c r="L794" s="393"/>
      <c r="M794" s="394" t="s">
        <v>1403</v>
      </c>
      <c r="N794" s="345"/>
      <c r="O794" s="775" t="s">
        <v>368</v>
      </c>
      <c r="P794" s="740" t="s">
        <v>369</v>
      </c>
      <c r="Q794" s="741"/>
      <c r="R794" s="741"/>
      <c r="S794" s="742"/>
      <c r="T794" s="453"/>
      <c r="U794" s="453"/>
      <c r="V794" s="454"/>
    </row>
    <row r="795" spans="1:22" s="26" customFormat="1" ht="19.95" customHeight="1">
      <c r="A795" s="83" t="s">
        <v>1953</v>
      </c>
      <c r="B795" s="744"/>
      <c r="C795" s="623">
        <v>5</v>
      </c>
      <c r="D795" s="616" t="s">
        <v>1403</v>
      </c>
      <c r="E795" s="448" t="s">
        <v>1403</v>
      </c>
      <c r="F795" s="449" t="s">
        <v>1403</v>
      </c>
      <c r="G795" s="449" t="s">
        <v>1403</v>
      </c>
      <c r="H795" s="778" t="s">
        <v>1403</v>
      </c>
      <c r="I795" s="779"/>
      <c r="J795" s="450" t="s">
        <v>1403</v>
      </c>
      <c r="K795" s="81" t="s">
        <v>1403</v>
      </c>
      <c r="L795" s="393"/>
      <c r="M795" s="394" t="s">
        <v>1403</v>
      </c>
      <c r="N795" s="345"/>
      <c r="O795" s="776"/>
      <c r="P795" s="500" t="s">
        <v>370</v>
      </c>
      <c r="Q795" s="500" t="s">
        <v>371</v>
      </c>
      <c r="R795" s="748" t="s">
        <v>372</v>
      </c>
      <c r="S795" s="748"/>
      <c r="T795" s="453"/>
      <c r="U795" s="453"/>
      <c r="V795" s="454"/>
    </row>
    <row r="796" spans="1:22" s="26" customFormat="1" ht="19.95" customHeight="1" thickBot="1">
      <c r="A796" s="83" t="s">
        <v>1954</v>
      </c>
      <c r="B796" s="744"/>
      <c r="C796" s="624">
        <v>6</v>
      </c>
      <c r="D796" s="617" t="s">
        <v>1403</v>
      </c>
      <c r="E796" s="455" t="s">
        <v>1403</v>
      </c>
      <c r="F796" s="449" t="s">
        <v>1403</v>
      </c>
      <c r="G796" s="449" t="s">
        <v>1403</v>
      </c>
      <c r="H796" s="778" t="s">
        <v>1403</v>
      </c>
      <c r="I796" s="779"/>
      <c r="J796" s="450" t="s">
        <v>1403</v>
      </c>
      <c r="K796" s="81" t="s">
        <v>1403</v>
      </c>
      <c r="L796" s="393"/>
      <c r="M796" s="394" t="s">
        <v>1403</v>
      </c>
      <c r="N796" s="391"/>
      <c r="O796" s="293" t="s">
        <v>1197</v>
      </c>
      <c r="P796" s="223">
        <v>1</v>
      </c>
      <c r="Q796" s="456">
        <v>7082.0518531999996</v>
      </c>
      <c r="R796" s="777">
        <v>9854.4189999999999</v>
      </c>
      <c r="S796" s="777"/>
      <c r="T796" s="453"/>
      <c r="U796" s="453"/>
      <c r="V796" s="454"/>
    </row>
    <row r="797" spans="1:22" s="26" customFormat="1" ht="25.2" customHeight="1" thickBot="1">
      <c r="A797" s="83" t="s">
        <v>1955</v>
      </c>
      <c r="B797" s="745"/>
      <c r="C797" s="749" t="s">
        <v>373</v>
      </c>
      <c r="D797" s="750"/>
      <c r="E797" s="467"/>
      <c r="F797" s="751" t="s">
        <v>1403</v>
      </c>
      <c r="G797" s="752"/>
      <c r="H797" s="793" t="s">
        <v>1197</v>
      </c>
      <c r="I797" s="794"/>
      <c r="J797" s="369" t="s">
        <v>1197</v>
      </c>
      <c r="K797" s="293" t="s">
        <v>1197</v>
      </c>
      <c r="L797" s="293" t="s">
        <v>1197</v>
      </c>
      <c r="M797" s="528"/>
      <c r="N797" s="524"/>
      <c r="O797" s="797" t="s">
        <v>1403</v>
      </c>
      <c r="P797" s="797"/>
      <c r="Q797" s="797"/>
      <c r="R797" s="797"/>
      <c r="S797" s="797"/>
      <c r="T797" s="525"/>
      <c r="U797" s="526"/>
      <c r="V797" s="527"/>
    </row>
    <row r="798" spans="1:22" ht="19.95" customHeight="1"/>
    <row r="799" spans="1:22" ht="19.95" customHeight="1"/>
    <row r="800" spans="1:22" s="30" customFormat="1" ht="19.95" customHeight="1" thickBot="1">
      <c r="A800" s="27">
        <v>27</v>
      </c>
      <c r="B800" s="753" t="s">
        <v>312</v>
      </c>
      <c r="C800" s="753"/>
      <c r="D800" s="753"/>
      <c r="E800" s="28">
        <v>27</v>
      </c>
      <c r="F800" s="582" t="s">
        <v>71</v>
      </c>
      <c r="G800" s="416"/>
      <c r="H800" s="416"/>
      <c r="I800" s="414"/>
      <c r="J800" s="414"/>
      <c r="K800" s="414"/>
      <c r="L800" s="414"/>
      <c r="M800" s="29"/>
      <c r="N800" s="29"/>
      <c r="O800" s="416"/>
      <c r="P800" s="416"/>
      <c r="Q800" s="416"/>
      <c r="R800" s="416"/>
      <c r="S800" s="416"/>
      <c r="T800" s="416"/>
      <c r="U800" s="416"/>
      <c r="V800" s="416"/>
    </row>
    <row r="801" spans="1:22" s="23" customFormat="1" ht="25.2" customHeight="1">
      <c r="A801" s="22"/>
      <c r="B801" s="755" t="s">
        <v>313</v>
      </c>
      <c r="C801" s="621" t="s">
        <v>314</v>
      </c>
      <c r="D801" s="609" t="s">
        <v>315</v>
      </c>
      <c r="E801" s="498"/>
      <c r="F801" s="498" t="s">
        <v>316</v>
      </c>
      <c r="G801" s="499"/>
      <c r="H801" s="497" t="s">
        <v>317</v>
      </c>
      <c r="I801" s="772" t="s">
        <v>318</v>
      </c>
      <c r="J801" s="754" t="s">
        <v>319</v>
      </c>
      <c r="K801" s="754" t="s">
        <v>320</v>
      </c>
      <c r="L801" s="754" t="s">
        <v>321</v>
      </c>
      <c r="M801" s="754" t="s">
        <v>322</v>
      </c>
      <c r="N801" s="765" t="s">
        <v>323</v>
      </c>
      <c r="O801" s="766"/>
      <c r="P801" s="767" t="s">
        <v>324</v>
      </c>
      <c r="Q801" s="768"/>
      <c r="R801" s="769" t="s">
        <v>325</v>
      </c>
      <c r="S801" s="736"/>
      <c r="T801" s="783" t="s">
        <v>326</v>
      </c>
      <c r="U801" s="784"/>
      <c r="V801" s="785"/>
    </row>
    <row r="802" spans="1:22" s="23" customFormat="1" ht="90" customHeight="1">
      <c r="A802" s="22"/>
      <c r="B802" s="756"/>
      <c r="C802" s="622" t="s">
        <v>327</v>
      </c>
      <c r="D802" s="610" t="s">
        <v>42</v>
      </c>
      <c r="E802" s="501" t="s">
        <v>328</v>
      </c>
      <c r="F802" s="501" t="s">
        <v>329</v>
      </c>
      <c r="G802" s="571" t="s">
        <v>330</v>
      </c>
      <c r="H802" s="570" t="s">
        <v>331</v>
      </c>
      <c r="I802" s="773"/>
      <c r="J802" s="748"/>
      <c r="K802" s="748"/>
      <c r="L802" s="748"/>
      <c r="M802" s="748"/>
      <c r="N802" s="500" t="s">
        <v>332</v>
      </c>
      <c r="O802" s="501" t="s">
        <v>333</v>
      </c>
      <c r="P802" s="781"/>
      <c r="Q802" s="782"/>
      <c r="R802" s="770"/>
      <c r="S802" s="771"/>
      <c r="T802" s="502" t="s">
        <v>334</v>
      </c>
      <c r="U802" s="503" t="s">
        <v>335</v>
      </c>
      <c r="V802" s="504" t="s">
        <v>336</v>
      </c>
    </row>
    <row r="803" spans="1:22" s="23" customFormat="1" ht="25.2" customHeight="1">
      <c r="A803" s="22"/>
      <c r="B803" s="417"/>
      <c r="C803" s="611">
        <v>3</v>
      </c>
      <c r="D803" s="611">
        <v>4</v>
      </c>
      <c r="E803" s="418">
        <v>5</v>
      </c>
      <c r="F803" s="418">
        <v>6</v>
      </c>
      <c r="G803" s="418">
        <v>7</v>
      </c>
      <c r="H803" s="418">
        <v>8</v>
      </c>
      <c r="I803" s="418">
        <v>9</v>
      </c>
      <c r="J803" s="469"/>
      <c r="K803" s="469"/>
      <c r="L803" s="435"/>
      <c r="M803" s="418"/>
      <c r="N803" s="418">
        <v>14</v>
      </c>
      <c r="O803" s="418">
        <v>15</v>
      </c>
      <c r="P803" s="419">
        <v>16</v>
      </c>
      <c r="Q803" s="463">
        <v>17</v>
      </c>
      <c r="R803" s="419">
        <v>18</v>
      </c>
      <c r="S803" s="463">
        <v>19</v>
      </c>
      <c r="T803" s="420">
        <v>20</v>
      </c>
      <c r="U803" s="421">
        <v>21</v>
      </c>
      <c r="V803" s="422">
        <v>22</v>
      </c>
    </row>
    <row r="804" spans="1:22" s="32" customFormat="1" ht="49.95" customHeight="1">
      <c r="A804" s="31" t="s">
        <v>1956</v>
      </c>
      <c r="B804" s="423">
        <v>1</v>
      </c>
      <c r="C804" s="612" t="s">
        <v>611</v>
      </c>
      <c r="D804" s="612" t="s">
        <v>612</v>
      </c>
      <c r="E804" s="424" t="s">
        <v>613</v>
      </c>
      <c r="F804" s="424" t="s">
        <v>376</v>
      </c>
      <c r="G804" s="425">
        <v>1</v>
      </c>
      <c r="H804" s="426" t="s">
        <v>341</v>
      </c>
      <c r="I804" s="427">
        <v>2</v>
      </c>
      <c r="J804" s="428" t="s">
        <v>181</v>
      </c>
      <c r="K804" s="429">
        <v>39525</v>
      </c>
      <c r="L804" s="429">
        <v>41580</v>
      </c>
      <c r="M804" s="430">
        <v>6795.54</v>
      </c>
      <c r="N804" s="431">
        <v>6795.54</v>
      </c>
      <c r="O804" s="432">
        <v>6795.54</v>
      </c>
      <c r="P804" s="731"/>
      <c r="Q804" s="732"/>
      <c r="R804" s="746"/>
      <c r="S804" s="747"/>
      <c r="T804" s="433" t="s">
        <v>341</v>
      </c>
      <c r="U804" s="363">
        <v>5</v>
      </c>
      <c r="V804" s="434" t="s">
        <v>341</v>
      </c>
    </row>
    <row r="805" spans="1:22" s="32" customFormat="1" ht="49.95" customHeight="1">
      <c r="A805" s="31" t="s">
        <v>1957</v>
      </c>
      <c r="B805" s="423">
        <v>2</v>
      </c>
      <c r="C805" s="612" t="s">
        <v>611</v>
      </c>
      <c r="D805" s="612" t="s">
        <v>614</v>
      </c>
      <c r="E805" s="424" t="s">
        <v>615</v>
      </c>
      <c r="F805" s="589" t="s">
        <v>345</v>
      </c>
      <c r="G805" s="425">
        <v>0.5</v>
      </c>
      <c r="H805" s="426" t="s">
        <v>341</v>
      </c>
      <c r="I805" s="427">
        <v>2</v>
      </c>
      <c r="J805" s="428" t="s">
        <v>181</v>
      </c>
      <c r="K805" s="429">
        <v>35586</v>
      </c>
      <c r="L805" s="429">
        <v>37053</v>
      </c>
      <c r="M805" s="430">
        <v>18145.57</v>
      </c>
      <c r="N805" s="431">
        <v>9072.7849999999999</v>
      </c>
      <c r="O805" s="432">
        <v>9072.7849999999999</v>
      </c>
      <c r="P805" s="731"/>
      <c r="Q805" s="732"/>
      <c r="R805" s="746"/>
      <c r="S805" s="747"/>
      <c r="T805" s="433" t="s">
        <v>341</v>
      </c>
      <c r="U805" s="363">
        <v>11</v>
      </c>
      <c r="V805" s="434" t="s">
        <v>341</v>
      </c>
    </row>
    <row r="806" spans="1:22" s="32" customFormat="1" ht="49.95" customHeight="1">
      <c r="A806" s="31" t="s">
        <v>1958</v>
      </c>
      <c r="B806" s="423">
        <v>3</v>
      </c>
      <c r="C806" s="612" t="s">
        <v>611</v>
      </c>
      <c r="D806" s="612" t="s">
        <v>616</v>
      </c>
      <c r="E806" s="424" t="s">
        <v>617</v>
      </c>
      <c r="F806" s="589" t="s">
        <v>345</v>
      </c>
      <c r="G806" s="425">
        <v>0.5</v>
      </c>
      <c r="H806" s="426" t="s">
        <v>341</v>
      </c>
      <c r="I806" s="427">
        <v>1</v>
      </c>
      <c r="J806" s="428" t="s">
        <v>180</v>
      </c>
      <c r="K806" s="429">
        <v>37916</v>
      </c>
      <c r="L806" s="429">
        <v>40421</v>
      </c>
      <c r="M806" s="430">
        <v>14559.42</v>
      </c>
      <c r="N806" s="431">
        <v>7279.71</v>
      </c>
      <c r="O806" s="432">
        <v>7279.71</v>
      </c>
      <c r="P806" s="731"/>
      <c r="Q806" s="732"/>
      <c r="R806" s="746"/>
      <c r="S806" s="747"/>
      <c r="T806" s="433" t="s">
        <v>341</v>
      </c>
      <c r="U806" s="363">
        <v>39</v>
      </c>
      <c r="V806" s="434" t="s">
        <v>341</v>
      </c>
    </row>
    <row r="807" spans="1:22" s="32" customFormat="1" ht="49.95" customHeight="1">
      <c r="A807" s="31" t="s">
        <v>1959</v>
      </c>
      <c r="B807" s="423">
        <v>4</v>
      </c>
      <c r="C807" s="612" t="s">
        <v>611</v>
      </c>
      <c r="D807" s="612" t="s">
        <v>433</v>
      </c>
      <c r="E807" s="424" t="s">
        <v>618</v>
      </c>
      <c r="F807" s="424" t="s">
        <v>376</v>
      </c>
      <c r="G807" s="425">
        <v>1</v>
      </c>
      <c r="H807" s="426" t="s">
        <v>341</v>
      </c>
      <c r="I807" s="427">
        <v>1</v>
      </c>
      <c r="J807" s="428" t="s">
        <v>180</v>
      </c>
      <c r="K807" s="429">
        <v>37201</v>
      </c>
      <c r="L807" s="429">
        <v>38173</v>
      </c>
      <c r="M807" s="430">
        <v>14369.32</v>
      </c>
      <c r="N807" s="431">
        <v>14369.32</v>
      </c>
      <c r="O807" s="432">
        <v>14369.32</v>
      </c>
      <c r="P807" s="731"/>
      <c r="Q807" s="732"/>
      <c r="R807" s="746"/>
      <c r="S807" s="747"/>
      <c r="T807" s="433" t="s">
        <v>341</v>
      </c>
      <c r="U807" s="363">
        <v>70</v>
      </c>
      <c r="V807" s="434" t="s">
        <v>341</v>
      </c>
    </row>
    <row r="808" spans="1:22" s="32" customFormat="1" ht="19.95" customHeight="1">
      <c r="A808" s="31" t="s">
        <v>1960</v>
      </c>
      <c r="B808" s="423" t="s">
        <v>1403</v>
      </c>
      <c r="C808" s="612"/>
      <c r="D808" s="612"/>
      <c r="E808" s="424"/>
      <c r="F808" s="424"/>
      <c r="G808" s="425"/>
      <c r="H808" s="426"/>
      <c r="I808" s="427"/>
      <c r="J808" s="428" t="s">
        <v>1403</v>
      </c>
      <c r="K808" s="429"/>
      <c r="L808" s="429"/>
      <c r="M808" s="430"/>
      <c r="N808" s="431" t="s">
        <v>1403</v>
      </c>
      <c r="O808" s="432" t="s">
        <v>1403</v>
      </c>
      <c r="P808" s="731"/>
      <c r="Q808" s="732"/>
      <c r="R808" s="746"/>
      <c r="S808" s="747"/>
      <c r="T808" s="433"/>
      <c r="U808" s="363"/>
      <c r="V808" s="434"/>
    </row>
    <row r="809" spans="1:22" s="32" customFormat="1" ht="19.95" customHeight="1">
      <c r="A809" s="31" t="s">
        <v>1961</v>
      </c>
      <c r="B809" s="423" t="s">
        <v>1403</v>
      </c>
      <c r="C809" s="612"/>
      <c r="D809" s="612"/>
      <c r="E809" s="424"/>
      <c r="F809" s="424"/>
      <c r="G809" s="425"/>
      <c r="H809" s="426"/>
      <c r="I809" s="427"/>
      <c r="J809" s="428" t="s">
        <v>1403</v>
      </c>
      <c r="K809" s="429"/>
      <c r="L809" s="429"/>
      <c r="M809" s="430"/>
      <c r="N809" s="431" t="s">
        <v>1403</v>
      </c>
      <c r="O809" s="432" t="s">
        <v>1403</v>
      </c>
      <c r="P809" s="731"/>
      <c r="Q809" s="732"/>
      <c r="R809" s="746"/>
      <c r="S809" s="747"/>
      <c r="T809" s="433"/>
      <c r="U809" s="363"/>
      <c r="V809" s="434"/>
    </row>
    <row r="810" spans="1:22" s="32" customFormat="1" ht="19.95" customHeight="1">
      <c r="A810" s="31" t="s">
        <v>1962</v>
      </c>
      <c r="B810" s="423" t="s">
        <v>1403</v>
      </c>
      <c r="C810" s="612"/>
      <c r="D810" s="612"/>
      <c r="E810" s="424"/>
      <c r="F810" s="424"/>
      <c r="G810" s="425"/>
      <c r="H810" s="426"/>
      <c r="I810" s="427"/>
      <c r="J810" s="428" t="s">
        <v>1403</v>
      </c>
      <c r="K810" s="429"/>
      <c r="L810" s="429"/>
      <c r="M810" s="430"/>
      <c r="N810" s="435" t="s">
        <v>1403</v>
      </c>
      <c r="O810" s="432" t="s">
        <v>1403</v>
      </c>
      <c r="P810" s="731"/>
      <c r="Q810" s="732"/>
      <c r="R810" s="746"/>
      <c r="S810" s="747"/>
      <c r="T810" s="433"/>
      <c r="U810" s="363"/>
      <c r="V810" s="434"/>
    </row>
    <row r="811" spans="1:22" s="32" customFormat="1" ht="19.95" customHeight="1">
      <c r="A811" s="31" t="s">
        <v>1963</v>
      </c>
      <c r="B811" s="423" t="s">
        <v>1403</v>
      </c>
      <c r="C811" s="612"/>
      <c r="D811" s="612"/>
      <c r="E811" s="424"/>
      <c r="F811" s="424"/>
      <c r="G811" s="425"/>
      <c r="H811" s="426"/>
      <c r="I811" s="427"/>
      <c r="J811" s="428" t="s">
        <v>1403</v>
      </c>
      <c r="K811" s="429"/>
      <c r="L811" s="429"/>
      <c r="M811" s="436"/>
      <c r="N811" s="435" t="s">
        <v>1403</v>
      </c>
      <c r="O811" s="432" t="s">
        <v>1403</v>
      </c>
      <c r="P811" s="731"/>
      <c r="Q811" s="732"/>
      <c r="R811" s="746"/>
      <c r="S811" s="747"/>
      <c r="T811" s="433"/>
      <c r="U811" s="363"/>
      <c r="V811" s="434"/>
    </row>
    <row r="812" spans="1:22" s="32" customFormat="1" ht="19.95" customHeight="1">
      <c r="A812" s="31" t="s">
        <v>1964</v>
      </c>
      <c r="B812" s="423" t="s">
        <v>1403</v>
      </c>
      <c r="C812" s="612"/>
      <c r="D812" s="612"/>
      <c r="E812" s="424"/>
      <c r="F812" s="424"/>
      <c r="G812" s="425"/>
      <c r="H812" s="426"/>
      <c r="I812" s="427"/>
      <c r="J812" s="428" t="s">
        <v>1403</v>
      </c>
      <c r="K812" s="429"/>
      <c r="L812" s="429"/>
      <c r="M812" s="436"/>
      <c r="N812" s="435" t="s">
        <v>1403</v>
      </c>
      <c r="O812" s="432" t="s">
        <v>1403</v>
      </c>
      <c r="P812" s="731"/>
      <c r="Q812" s="732"/>
      <c r="R812" s="746"/>
      <c r="S812" s="747"/>
      <c r="T812" s="433"/>
      <c r="U812" s="363"/>
      <c r="V812" s="434"/>
    </row>
    <row r="813" spans="1:22" s="32" customFormat="1" ht="19.95" customHeight="1" thickBot="1">
      <c r="A813" s="31" t="s">
        <v>1965</v>
      </c>
      <c r="B813" s="437" t="s">
        <v>1403</v>
      </c>
      <c r="C813" s="613"/>
      <c r="D813" s="613"/>
      <c r="E813" s="438"/>
      <c r="F813" s="438"/>
      <c r="G813" s="439"/>
      <c r="H813" s="440"/>
      <c r="I813" s="441"/>
      <c r="J813" s="442" t="s">
        <v>1403</v>
      </c>
      <c r="K813" s="443"/>
      <c r="L813" s="443"/>
      <c r="M813" s="444"/>
      <c r="N813" s="435" t="s">
        <v>1403</v>
      </c>
      <c r="O813" s="432" t="s">
        <v>1403</v>
      </c>
      <c r="P813" s="731"/>
      <c r="Q813" s="732"/>
      <c r="R813" s="746"/>
      <c r="S813" s="747"/>
      <c r="T813" s="433"/>
      <c r="U813" s="363"/>
      <c r="V813" s="434"/>
    </row>
    <row r="814" spans="1:22" s="23" customFormat="1" ht="10.199999999999999" customHeight="1">
      <c r="A814" s="31"/>
      <c r="B814" s="459"/>
      <c r="C814" s="614"/>
      <c r="D814" s="614"/>
      <c r="E814" s="445"/>
      <c r="F814" s="445"/>
      <c r="G814" s="445"/>
      <c r="H814" s="445"/>
      <c r="I814" s="445"/>
      <c r="J814" s="445"/>
      <c r="K814" s="445"/>
      <c r="L814" s="445"/>
      <c r="M814" s="445"/>
      <c r="N814" s="445"/>
      <c r="O814" s="460"/>
      <c r="P814" s="445"/>
      <c r="Q814" s="445"/>
      <c r="R814" s="460"/>
      <c r="S814" s="445"/>
      <c r="T814" s="445"/>
      <c r="U814" s="461"/>
      <c r="V814" s="464"/>
    </row>
    <row r="815" spans="1:22" s="23" customFormat="1" ht="19.95" customHeight="1" thickBot="1">
      <c r="A815" s="31" t="s">
        <v>1966</v>
      </c>
      <c r="B815" s="505"/>
      <c r="C815" s="615"/>
      <c r="D815" s="615"/>
      <c r="E815" s="506"/>
      <c r="F815" s="506"/>
      <c r="G815" s="506"/>
      <c r="H815" s="506"/>
      <c r="I815" s="506"/>
      <c r="J815" s="506"/>
      <c r="K815" s="506"/>
      <c r="L815" s="506"/>
      <c r="M815" s="506"/>
      <c r="N815" s="507" t="s">
        <v>346</v>
      </c>
      <c r="O815" s="508">
        <v>9379.338749999999</v>
      </c>
      <c r="P815" s="506"/>
      <c r="Q815" s="506"/>
      <c r="R815" s="509"/>
      <c r="S815" s="509"/>
      <c r="T815" s="510"/>
      <c r="U815" s="506"/>
      <c r="V815" s="511"/>
    </row>
    <row r="816" spans="1:22" ht="19.95" customHeight="1">
      <c r="B816" s="446"/>
      <c r="C816" s="34"/>
      <c r="D816" s="34"/>
      <c r="E816" s="446"/>
      <c r="F816" s="446"/>
      <c r="G816" s="446"/>
      <c r="H816" s="446"/>
      <c r="I816" s="446"/>
      <c r="J816" s="446"/>
      <c r="K816" s="446"/>
      <c r="L816" s="446"/>
      <c r="M816" s="446"/>
      <c r="N816" s="446"/>
      <c r="O816" s="446"/>
      <c r="P816" s="446"/>
      <c r="Q816" s="446"/>
      <c r="R816" s="446"/>
      <c r="S816" s="446"/>
      <c r="T816" s="446"/>
      <c r="U816" s="446"/>
      <c r="V816" s="446"/>
    </row>
    <row r="817" spans="1:22" s="23" customFormat="1" ht="19.95" customHeight="1" thickBot="1">
      <c r="A817" s="22"/>
      <c r="B817" s="733" t="s">
        <v>347</v>
      </c>
      <c r="C817" s="733"/>
      <c r="D817" s="733"/>
      <c r="E817" s="733"/>
      <c r="F817" s="733"/>
      <c r="G817" s="733"/>
      <c r="H817" s="733"/>
      <c r="I817" s="733"/>
      <c r="J817" s="733"/>
      <c r="K817" s="733"/>
      <c r="L817" s="733"/>
      <c r="M817" s="733"/>
      <c r="N817" s="733"/>
      <c r="O817" s="733"/>
      <c r="P817" s="733"/>
      <c r="Q817" s="733"/>
      <c r="R817" s="733"/>
      <c r="S817" s="733"/>
      <c r="T817" s="733"/>
      <c r="U817" s="733"/>
      <c r="V817" s="733"/>
    </row>
    <row r="818" spans="1:22" s="26" customFormat="1" ht="19.95" customHeight="1">
      <c r="A818" s="83" t="s">
        <v>1967</v>
      </c>
      <c r="B818" s="743" t="s">
        <v>348</v>
      </c>
      <c r="C818" s="734" t="s">
        <v>349</v>
      </c>
      <c r="D818" s="735"/>
      <c r="E818" s="735"/>
      <c r="F818" s="735"/>
      <c r="G818" s="735"/>
      <c r="H818" s="735"/>
      <c r="I818" s="735"/>
      <c r="J818" s="735"/>
      <c r="K818" s="735"/>
      <c r="L818" s="735"/>
      <c r="M818" s="736"/>
      <c r="N818" s="518"/>
      <c r="O818" s="519"/>
      <c r="P818" s="734" t="s">
        <v>350</v>
      </c>
      <c r="Q818" s="735"/>
      <c r="R818" s="735"/>
      <c r="S818" s="736"/>
      <c r="T818" s="769" t="s">
        <v>351</v>
      </c>
      <c r="U818" s="736"/>
      <c r="V818" s="788" t="s">
        <v>1197</v>
      </c>
    </row>
    <row r="819" spans="1:22" s="26" customFormat="1" ht="25.2" customHeight="1">
      <c r="A819" s="83" t="s">
        <v>1968</v>
      </c>
      <c r="B819" s="744"/>
      <c r="C819" s="740" t="s">
        <v>352</v>
      </c>
      <c r="D819" s="741"/>
      <c r="E819" s="742"/>
      <c r="F819" s="514">
        <v>2</v>
      </c>
      <c r="G819" s="774" t="s">
        <v>353</v>
      </c>
      <c r="H819" s="748" t="s">
        <v>354</v>
      </c>
      <c r="I819" s="748"/>
      <c r="J819" s="740" t="s">
        <v>355</v>
      </c>
      <c r="K819" s="795"/>
      <c r="L819" s="515"/>
      <c r="M819" s="515"/>
      <c r="N819" s="520"/>
      <c r="O819" s="521"/>
      <c r="P819" s="737"/>
      <c r="Q819" s="738"/>
      <c r="R819" s="738"/>
      <c r="S819" s="739"/>
      <c r="T819" s="770"/>
      <c r="U819" s="771"/>
      <c r="V819" s="789"/>
    </row>
    <row r="820" spans="1:22" s="26" customFormat="1" ht="30" customHeight="1" thickBot="1">
      <c r="A820" s="83" t="s">
        <v>1969</v>
      </c>
      <c r="B820" s="744"/>
      <c r="C820" s="741" t="s">
        <v>356</v>
      </c>
      <c r="D820" s="742"/>
      <c r="E820" s="516" t="s">
        <v>357</v>
      </c>
      <c r="F820" s="512" t="s">
        <v>358</v>
      </c>
      <c r="G820" s="774"/>
      <c r="H820" s="748"/>
      <c r="I820" s="748"/>
      <c r="J820" s="500" t="s">
        <v>359</v>
      </c>
      <c r="K820" s="513" t="s">
        <v>360</v>
      </c>
      <c r="L820" s="517" t="s">
        <v>361</v>
      </c>
      <c r="M820" s="517"/>
      <c r="N820" s="522" t="s">
        <v>362</v>
      </c>
      <c r="O820" s="523"/>
      <c r="P820" s="529" t="s">
        <v>363</v>
      </c>
      <c r="Q820" s="447">
        <v>4</v>
      </c>
      <c r="R820" s="530" t="s">
        <v>364</v>
      </c>
      <c r="S820" s="447">
        <v>4</v>
      </c>
      <c r="T820" s="791"/>
      <c r="U820" s="792"/>
      <c r="V820" s="790"/>
    </row>
    <row r="821" spans="1:22" s="26" customFormat="1" ht="19.95" customHeight="1">
      <c r="A821" s="83" t="s">
        <v>1970</v>
      </c>
      <c r="B821" s="744"/>
      <c r="C821" s="623">
        <v>1</v>
      </c>
      <c r="D821" s="616" t="s">
        <v>180</v>
      </c>
      <c r="E821" s="448">
        <v>0.5</v>
      </c>
      <c r="F821" s="449">
        <v>21649.03</v>
      </c>
      <c r="G821" s="449">
        <v>3541.03</v>
      </c>
      <c r="H821" s="778" t="s">
        <v>1197</v>
      </c>
      <c r="I821" s="779"/>
      <c r="J821" s="450" t="s">
        <v>1197</v>
      </c>
      <c r="K821" s="81" t="s">
        <v>1403</v>
      </c>
      <c r="L821" s="393" t="s">
        <v>472</v>
      </c>
      <c r="M821" s="394" t="s">
        <v>1676</v>
      </c>
      <c r="N821" s="345" t="s">
        <v>341</v>
      </c>
      <c r="O821" s="807" t="s">
        <v>130</v>
      </c>
      <c r="P821" s="808"/>
      <c r="Q821" s="798">
        <v>27</v>
      </c>
      <c r="R821" s="801" t="s">
        <v>365</v>
      </c>
      <c r="S821" s="802"/>
      <c r="T821" s="769" t="s">
        <v>366</v>
      </c>
      <c r="U821" s="735"/>
      <c r="V821" s="736"/>
    </row>
    <row r="822" spans="1:22" s="26" customFormat="1" ht="19.95" customHeight="1" thickBot="1">
      <c r="A822" s="83" t="s">
        <v>1971</v>
      </c>
      <c r="B822" s="744"/>
      <c r="C822" s="623">
        <v>2</v>
      </c>
      <c r="D822" s="616" t="s">
        <v>181</v>
      </c>
      <c r="E822" s="448">
        <v>0.5</v>
      </c>
      <c r="F822" s="449">
        <v>15868.325000000001</v>
      </c>
      <c r="G822" s="449">
        <v>3541.03</v>
      </c>
      <c r="H822" s="778" t="s">
        <v>1197</v>
      </c>
      <c r="I822" s="779"/>
      <c r="J822" s="450" t="s">
        <v>1197</v>
      </c>
      <c r="K822" s="81" t="s">
        <v>1403</v>
      </c>
      <c r="L822" s="393" t="s">
        <v>365</v>
      </c>
      <c r="M822" s="394" t="s">
        <v>1421</v>
      </c>
      <c r="N822" s="345" t="s">
        <v>341</v>
      </c>
      <c r="O822" s="807"/>
      <c r="P822" s="808"/>
      <c r="Q822" s="799"/>
      <c r="R822" s="803"/>
      <c r="S822" s="804"/>
      <c r="T822" s="791"/>
      <c r="U822" s="796"/>
      <c r="V822" s="792"/>
    </row>
    <row r="823" spans="1:22" s="26" customFormat="1" ht="19.95" customHeight="1">
      <c r="A823" s="83" t="s">
        <v>1972</v>
      </c>
      <c r="B823" s="744"/>
      <c r="C823" s="623">
        <v>3</v>
      </c>
      <c r="D823" s="616" t="s">
        <v>1403</v>
      </c>
      <c r="E823" s="448" t="s">
        <v>1403</v>
      </c>
      <c r="F823" s="449" t="s">
        <v>1403</v>
      </c>
      <c r="G823" s="449" t="s">
        <v>1403</v>
      </c>
      <c r="H823" s="778" t="s">
        <v>1403</v>
      </c>
      <c r="I823" s="779"/>
      <c r="J823" s="450" t="s">
        <v>1403</v>
      </c>
      <c r="K823" s="81" t="s">
        <v>1403</v>
      </c>
      <c r="L823" s="393"/>
      <c r="M823" s="394" t="s">
        <v>1403</v>
      </c>
      <c r="N823" s="345"/>
      <c r="O823" s="809"/>
      <c r="P823" s="810"/>
      <c r="Q823" s="800"/>
      <c r="R823" s="805"/>
      <c r="S823" s="806"/>
      <c r="T823" s="451"/>
      <c r="U823" s="451"/>
      <c r="V823" s="452"/>
    </row>
    <row r="824" spans="1:22" s="26" customFormat="1" ht="19.95" customHeight="1">
      <c r="A824" s="83" t="s">
        <v>1973</v>
      </c>
      <c r="B824" s="744"/>
      <c r="C824" s="623">
        <v>4</v>
      </c>
      <c r="D824" s="616" t="s">
        <v>1403</v>
      </c>
      <c r="E824" s="448" t="s">
        <v>1403</v>
      </c>
      <c r="F824" s="449" t="s">
        <v>1403</v>
      </c>
      <c r="G824" s="449" t="s">
        <v>1403</v>
      </c>
      <c r="H824" s="778" t="s">
        <v>1403</v>
      </c>
      <c r="I824" s="779"/>
      <c r="J824" s="450" t="s">
        <v>1403</v>
      </c>
      <c r="K824" s="81" t="s">
        <v>1403</v>
      </c>
      <c r="L824" s="393"/>
      <c r="M824" s="394" t="s">
        <v>1403</v>
      </c>
      <c r="N824" s="345"/>
      <c r="O824" s="775" t="s">
        <v>368</v>
      </c>
      <c r="P824" s="740" t="s">
        <v>369</v>
      </c>
      <c r="Q824" s="741"/>
      <c r="R824" s="741"/>
      <c r="S824" s="742"/>
      <c r="T824" s="453"/>
      <c r="U824" s="453"/>
      <c r="V824" s="454"/>
    </row>
    <row r="825" spans="1:22" s="26" customFormat="1" ht="19.95" customHeight="1">
      <c r="A825" s="83" t="s">
        <v>1974</v>
      </c>
      <c r="B825" s="744"/>
      <c r="C825" s="623">
        <v>5</v>
      </c>
      <c r="D825" s="616" t="s">
        <v>1403</v>
      </c>
      <c r="E825" s="448" t="s">
        <v>1403</v>
      </c>
      <c r="F825" s="449" t="s">
        <v>1403</v>
      </c>
      <c r="G825" s="449" t="s">
        <v>1403</v>
      </c>
      <c r="H825" s="778" t="s">
        <v>1403</v>
      </c>
      <c r="I825" s="779"/>
      <c r="J825" s="450" t="s">
        <v>1403</v>
      </c>
      <c r="K825" s="81" t="s">
        <v>1403</v>
      </c>
      <c r="L825" s="393"/>
      <c r="M825" s="394" t="s">
        <v>1403</v>
      </c>
      <c r="N825" s="345"/>
      <c r="O825" s="776"/>
      <c r="P825" s="500" t="s">
        <v>370</v>
      </c>
      <c r="Q825" s="500" t="s">
        <v>371</v>
      </c>
      <c r="R825" s="748" t="s">
        <v>372</v>
      </c>
      <c r="S825" s="748"/>
      <c r="T825" s="453"/>
      <c r="U825" s="453"/>
      <c r="V825" s="454"/>
    </row>
    <row r="826" spans="1:22" s="26" customFormat="1" ht="19.95" customHeight="1" thickBot="1">
      <c r="A826" s="83" t="s">
        <v>1975</v>
      </c>
      <c r="B826" s="744"/>
      <c r="C826" s="624">
        <v>6</v>
      </c>
      <c r="D826" s="617" t="s">
        <v>1403</v>
      </c>
      <c r="E826" s="455" t="s">
        <v>1403</v>
      </c>
      <c r="F826" s="449" t="s">
        <v>1403</v>
      </c>
      <c r="G826" s="449" t="s">
        <v>1403</v>
      </c>
      <c r="H826" s="778" t="s">
        <v>1403</v>
      </c>
      <c r="I826" s="779"/>
      <c r="J826" s="450" t="s">
        <v>1403</v>
      </c>
      <c r="K826" s="81" t="s">
        <v>1403</v>
      </c>
      <c r="L826" s="393"/>
      <c r="M826" s="394" t="s">
        <v>1403</v>
      </c>
      <c r="N826" s="391"/>
      <c r="O826" s="293" t="s">
        <v>1197</v>
      </c>
      <c r="P826" s="223">
        <v>1</v>
      </c>
      <c r="Q826" s="456">
        <v>7082.0518531999996</v>
      </c>
      <c r="R826" s="777">
        <v>37517.354999999996</v>
      </c>
      <c r="S826" s="777"/>
      <c r="T826" s="453"/>
      <c r="U826" s="453"/>
      <c r="V826" s="454"/>
    </row>
    <row r="827" spans="1:22" s="26" customFormat="1" ht="25.2" customHeight="1" thickBot="1">
      <c r="A827" s="83" t="s">
        <v>1976</v>
      </c>
      <c r="B827" s="745"/>
      <c r="C827" s="749" t="s">
        <v>373</v>
      </c>
      <c r="D827" s="750"/>
      <c r="E827" s="467"/>
      <c r="F827" s="751" t="s">
        <v>1403</v>
      </c>
      <c r="G827" s="752"/>
      <c r="H827" s="793" t="s">
        <v>1197</v>
      </c>
      <c r="I827" s="794"/>
      <c r="J827" s="369" t="s">
        <v>1197</v>
      </c>
      <c r="K827" s="293" t="s">
        <v>1197</v>
      </c>
      <c r="L827" s="293" t="s">
        <v>1197</v>
      </c>
      <c r="M827" s="528"/>
      <c r="N827" s="524"/>
      <c r="O827" s="797" t="s">
        <v>1403</v>
      </c>
      <c r="P827" s="797"/>
      <c r="Q827" s="797"/>
      <c r="R827" s="797"/>
      <c r="S827" s="797"/>
      <c r="T827" s="525"/>
      <c r="U827" s="526"/>
      <c r="V827" s="527"/>
    </row>
    <row r="828" spans="1:22" ht="19.95" customHeight="1"/>
    <row r="829" spans="1:22" ht="19.95" customHeight="1"/>
    <row r="830" spans="1:22" s="30" customFormat="1" ht="19.95" customHeight="1" thickBot="1">
      <c r="A830" s="27">
        <v>28</v>
      </c>
      <c r="B830" s="753" t="s">
        <v>312</v>
      </c>
      <c r="C830" s="753"/>
      <c r="D830" s="753"/>
      <c r="E830" s="28">
        <v>28</v>
      </c>
      <c r="F830" s="582" t="s">
        <v>72</v>
      </c>
      <c r="G830" s="416"/>
      <c r="H830" s="416"/>
      <c r="I830" s="414"/>
      <c r="J830" s="414"/>
      <c r="K830" s="414"/>
      <c r="L830" s="414"/>
      <c r="M830" s="29"/>
      <c r="N830" s="29"/>
      <c r="O830" s="416"/>
      <c r="P830" s="416"/>
      <c r="Q830" s="416"/>
      <c r="R830" s="416"/>
      <c r="S830" s="416"/>
      <c r="T830" s="416"/>
      <c r="U830" s="416"/>
      <c r="V830" s="416"/>
    </row>
    <row r="831" spans="1:22" s="23" customFormat="1" ht="25.2" customHeight="1">
      <c r="A831" s="22"/>
      <c r="B831" s="755" t="s">
        <v>313</v>
      </c>
      <c r="C831" s="621" t="s">
        <v>314</v>
      </c>
      <c r="D831" s="609" t="s">
        <v>315</v>
      </c>
      <c r="E831" s="498"/>
      <c r="F831" s="498" t="s">
        <v>316</v>
      </c>
      <c r="G831" s="499"/>
      <c r="H831" s="497" t="s">
        <v>317</v>
      </c>
      <c r="I831" s="772" t="s">
        <v>318</v>
      </c>
      <c r="J831" s="754" t="s">
        <v>319</v>
      </c>
      <c r="K831" s="754" t="s">
        <v>320</v>
      </c>
      <c r="L831" s="754" t="s">
        <v>321</v>
      </c>
      <c r="M831" s="754" t="s">
        <v>322</v>
      </c>
      <c r="N831" s="765" t="s">
        <v>323</v>
      </c>
      <c r="O831" s="766"/>
      <c r="P831" s="767" t="s">
        <v>324</v>
      </c>
      <c r="Q831" s="768"/>
      <c r="R831" s="769" t="s">
        <v>325</v>
      </c>
      <c r="S831" s="736"/>
      <c r="T831" s="783" t="s">
        <v>326</v>
      </c>
      <c r="U831" s="784"/>
      <c r="V831" s="785"/>
    </row>
    <row r="832" spans="1:22" s="23" customFormat="1" ht="90" customHeight="1">
      <c r="A832" s="22"/>
      <c r="B832" s="756"/>
      <c r="C832" s="622" t="s">
        <v>327</v>
      </c>
      <c r="D832" s="610" t="s">
        <v>42</v>
      </c>
      <c r="E832" s="501" t="s">
        <v>328</v>
      </c>
      <c r="F832" s="501" t="s">
        <v>329</v>
      </c>
      <c r="G832" s="571" t="s">
        <v>330</v>
      </c>
      <c r="H832" s="570" t="s">
        <v>331</v>
      </c>
      <c r="I832" s="773"/>
      <c r="J832" s="748"/>
      <c r="K832" s="748"/>
      <c r="L832" s="748"/>
      <c r="M832" s="748"/>
      <c r="N832" s="500" t="s">
        <v>332</v>
      </c>
      <c r="O832" s="501" t="s">
        <v>333</v>
      </c>
      <c r="P832" s="781"/>
      <c r="Q832" s="782"/>
      <c r="R832" s="770"/>
      <c r="S832" s="771"/>
      <c r="T832" s="502" t="s">
        <v>334</v>
      </c>
      <c r="U832" s="503" t="s">
        <v>335</v>
      </c>
      <c r="V832" s="504" t="s">
        <v>336</v>
      </c>
    </row>
    <row r="833" spans="1:22" s="23" customFormat="1" ht="25.2" customHeight="1">
      <c r="A833" s="22"/>
      <c r="B833" s="417"/>
      <c r="C833" s="611">
        <v>3</v>
      </c>
      <c r="D833" s="611">
        <v>4</v>
      </c>
      <c r="E833" s="418">
        <v>5</v>
      </c>
      <c r="F833" s="418">
        <v>6</v>
      </c>
      <c r="G833" s="418">
        <v>7</v>
      </c>
      <c r="H833" s="418">
        <v>8</v>
      </c>
      <c r="I833" s="418">
        <v>9</v>
      </c>
      <c r="J833" s="469"/>
      <c r="K833" s="469"/>
      <c r="L833" s="435"/>
      <c r="M833" s="418"/>
      <c r="N833" s="418">
        <v>14</v>
      </c>
      <c r="O833" s="418">
        <v>15</v>
      </c>
      <c r="P833" s="419">
        <v>16</v>
      </c>
      <c r="Q833" s="463">
        <v>17</v>
      </c>
      <c r="R833" s="419">
        <v>18</v>
      </c>
      <c r="S833" s="463">
        <v>19</v>
      </c>
      <c r="T833" s="420">
        <v>20</v>
      </c>
      <c r="U833" s="421">
        <v>21</v>
      </c>
      <c r="V833" s="422">
        <v>22</v>
      </c>
    </row>
    <row r="834" spans="1:22" s="32" customFormat="1" ht="25.2" customHeight="1">
      <c r="A834" s="31" t="s">
        <v>1977</v>
      </c>
      <c r="B834" s="759">
        <v>1</v>
      </c>
      <c r="C834" s="761" t="s">
        <v>417</v>
      </c>
      <c r="D834" s="761" t="s">
        <v>619</v>
      </c>
      <c r="E834" s="763" t="s">
        <v>620</v>
      </c>
      <c r="F834" s="424" t="s">
        <v>340</v>
      </c>
      <c r="G834" s="425">
        <v>0.8</v>
      </c>
      <c r="H834" s="727" t="s">
        <v>341</v>
      </c>
      <c r="I834" s="427">
        <v>1</v>
      </c>
      <c r="J834" s="428" t="s">
        <v>182</v>
      </c>
      <c r="K834" s="729">
        <v>43713</v>
      </c>
      <c r="L834" s="729">
        <v>44408</v>
      </c>
      <c r="M834" s="430">
        <v>5751.78</v>
      </c>
      <c r="N834" s="431">
        <v>4601.424</v>
      </c>
      <c r="O834" s="432">
        <v>4601.424</v>
      </c>
      <c r="P834" s="731"/>
      <c r="Q834" s="732"/>
      <c r="R834" s="723"/>
      <c r="S834" s="724"/>
      <c r="T834" s="433" t="s">
        <v>341</v>
      </c>
      <c r="U834" s="363">
        <v>114</v>
      </c>
      <c r="V834" s="434" t="s">
        <v>341</v>
      </c>
    </row>
    <row r="835" spans="1:22" s="32" customFormat="1" ht="25.2" customHeight="1">
      <c r="A835" s="31" t="s">
        <v>1978</v>
      </c>
      <c r="B835" s="760"/>
      <c r="C835" s="762"/>
      <c r="D835" s="762"/>
      <c r="E835" s="764"/>
      <c r="F835" s="424" t="s">
        <v>340</v>
      </c>
      <c r="G835" s="425">
        <v>0.2</v>
      </c>
      <c r="H835" s="728"/>
      <c r="I835" s="427">
        <v>2</v>
      </c>
      <c r="J835" s="428" t="s">
        <v>183</v>
      </c>
      <c r="K835" s="730"/>
      <c r="L835" s="730"/>
      <c r="M835" s="430">
        <v>5751.78</v>
      </c>
      <c r="N835" s="431">
        <v>1150.356</v>
      </c>
      <c r="O835" s="432">
        <v>1150.356</v>
      </c>
      <c r="P835" s="731"/>
      <c r="Q835" s="732"/>
      <c r="R835" s="725"/>
      <c r="S835" s="726"/>
      <c r="T835" s="433" t="s">
        <v>341</v>
      </c>
      <c r="U835" s="363">
        <v>11</v>
      </c>
      <c r="V835" s="434" t="s">
        <v>341</v>
      </c>
    </row>
    <row r="836" spans="1:22" s="32" customFormat="1" ht="25.2" customHeight="1">
      <c r="A836" s="31" t="s">
        <v>1979</v>
      </c>
      <c r="B836" s="759">
        <v>2</v>
      </c>
      <c r="C836" s="761" t="s">
        <v>621</v>
      </c>
      <c r="D836" s="761" t="s">
        <v>622</v>
      </c>
      <c r="E836" s="763" t="s">
        <v>623</v>
      </c>
      <c r="F836" s="424" t="s">
        <v>340</v>
      </c>
      <c r="G836" s="425">
        <v>0.7</v>
      </c>
      <c r="H836" s="727" t="s">
        <v>341</v>
      </c>
      <c r="I836" s="427">
        <v>1</v>
      </c>
      <c r="J836" s="428" t="s">
        <v>182</v>
      </c>
      <c r="K836" s="729">
        <v>44208</v>
      </c>
      <c r="L836" s="729">
        <v>44803</v>
      </c>
      <c r="M836" s="430">
        <v>6089.79</v>
      </c>
      <c r="N836" s="431">
        <v>4262.8530000000001</v>
      </c>
      <c r="O836" s="432">
        <v>4262.8530000000001</v>
      </c>
      <c r="P836" s="731"/>
      <c r="Q836" s="732"/>
      <c r="R836" s="723"/>
      <c r="S836" s="724"/>
      <c r="T836" s="433" t="s">
        <v>341</v>
      </c>
      <c r="U836" s="363">
        <v>120</v>
      </c>
      <c r="V836" s="434" t="s">
        <v>341</v>
      </c>
    </row>
    <row r="837" spans="1:22" s="32" customFormat="1" ht="25.2" customHeight="1">
      <c r="A837" s="31" t="s">
        <v>1980</v>
      </c>
      <c r="B837" s="760"/>
      <c r="C837" s="762"/>
      <c r="D837" s="762"/>
      <c r="E837" s="764"/>
      <c r="F837" s="424" t="s">
        <v>340</v>
      </c>
      <c r="G837" s="425">
        <v>0.3</v>
      </c>
      <c r="H837" s="728"/>
      <c r="I837" s="427">
        <v>2</v>
      </c>
      <c r="J837" s="428" t="s">
        <v>183</v>
      </c>
      <c r="K837" s="730"/>
      <c r="L837" s="730"/>
      <c r="M837" s="430">
        <v>6089.79</v>
      </c>
      <c r="N837" s="431">
        <v>1826.9369999999999</v>
      </c>
      <c r="O837" s="432">
        <v>1826.9369999999999</v>
      </c>
      <c r="P837" s="731"/>
      <c r="Q837" s="732"/>
      <c r="R837" s="725"/>
      <c r="S837" s="726"/>
      <c r="T837" s="433" t="s">
        <v>341</v>
      </c>
      <c r="U837" s="363">
        <v>15</v>
      </c>
      <c r="V837" s="434" t="s">
        <v>341</v>
      </c>
    </row>
    <row r="838" spans="1:22" s="32" customFormat="1" ht="19.95" customHeight="1">
      <c r="A838" s="31" t="s">
        <v>1981</v>
      </c>
      <c r="B838" s="423" t="s">
        <v>1403</v>
      </c>
      <c r="C838" s="612"/>
      <c r="D838" s="612"/>
      <c r="E838" s="424"/>
      <c r="F838" s="424"/>
      <c r="G838" s="425"/>
      <c r="H838" s="426"/>
      <c r="I838" s="427"/>
      <c r="J838" s="428" t="s">
        <v>1403</v>
      </c>
      <c r="K838" s="429"/>
      <c r="L838" s="429"/>
      <c r="M838" s="430"/>
      <c r="N838" s="431" t="s">
        <v>1403</v>
      </c>
      <c r="O838" s="432" t="s">
        <v>1403</v>
      </c>
      <c r="P838" s="731"/>
      <c r="Q838" s="732"/>
      <c r="R838" s="746"/>
      <c r="S838" s="747"/>
      <c r="T838" s="433"/>
      <c r="U838" s="363"/>
      <c r="V838" s="434"/>
    </row>
    <row r="839" spans="1:22" s="32" customFormat="1" ht="19.95" customHeight="1">
      <c r="A839" s="31" t="s">
        <v>1982</v>
      </c>
      <c r="B839" s="423" t="s">
        <v>1403</v>
      </c>
      <c r="C839" s="612"/>
      <c r="D839" s="612"/>
      <c r="E839" s="424"/>
      <c r="F839" s="424"/>
      <c r="G839" s="425"/>
      <c r="H839" s="426"/>
      <c r="I839" s="427"/>
      <c r="J839" s="428" t="s">
        <v>1403</v>
      </c>
      <c r="K839" s="429"/>
      <c r="L839" s="429"/>
      <c r="M839" s="430"/>
      <c r="N839" s="431" t="s">
        <v>1403</v>
      </c>
      <c r="O839" s="432" t="s">
        <v>1403</v>
      </c>
      <c r="P839" s="731"/>
      <c r="Q839" s="732"/>
      <c r="R839" s="746"/>
      <c r="S839" s="747"/>
      <c r="T839" s="433"/>
      <c r="U839" s="363"/>
      <c r="V839" s="434"/>
    </row>
    <row r="840" spans="1:22" s="32" customFormat="1" ht="19.95" customHeight="1">
      <c r="A840" s="31" t="s">
        <v>1983</v>
      </c>
      <c r="B840" s="423" t="s">
        <v>1403</v>
      </c>
      <c r="C840" s="612"/>
      <c r="D840" s="612"/>
      <c r="E840" s="424"/>
      <c r="F840" s="424"/>
      <c r="G840" s="425"/>
      <c r="H840" s="426"/>
      <c r="I840" s="427"/>
      <c r="J840" s="428" t="s">
        <v>1403</v>
      </c>
      <c r="K840" s="429"/>
      <c r="L840" s="429"/>
      <c r="M840" s="430"/>
      <c r="N840" s="435" t="s">
        <v>1403</v>
      </c>
      <c r="O840" s="432" t="s">
        <v>1403</v>
      </c>
      <c r="P840" s="731"/>
      <c r="Q840" s="732"/>
      <c r="R840" s="746"/>
      <c r="S840" s="747"/>
      <c r="T840" s="433"/>
      <c r="U840" s="363"/>
      <c r="V840" s="434"/>
    </row>
    <row r="841" spans="1:22" s="32" customFormat="1" ht="19.95" customHeight="1">
      <c r="A841" s="31" t="s">
        <v>1984</v>
      </c>
      <c r="B841" s="423" t="s">
        <v>1403</v>
      </c>
      <c r="C841" s="612"/>
      <c r="D841" s="612"/>
      <c r="E841" s="424"/>
      <c r="F841" s="424"/>
      <c r="G841" s="425"/>
      <c r="H841" s="426"/>
      <c r="I841" s="427"/>
      <c r="J841" s="428" t="s">
        <v>1403</v>
      </c>
      <c r="K841" s="429"/>
      <c r="L841" s="429"/>
      <c r="M841" s="436"/>
      <c r="N841" s="435" t="s">
        <v>1403</v>
      </c>
      <c r="O841" s="432" t="s">
        <v>1403</v>
      </c>
      <c r="P841" s="731"/>
      <c r="Q841" s="732"/>
      <c r="R841" s="746"/>
      <c r="S841" s="747"/>
      <c r="T841" s="433"/>
      <c r="U841" s="363"/>
      <c r="V841" s="434"/>
    </row>
    <row r="842" spans="1:22" s="32" customFormat="1" ht="19.95" customHeight="1">
      <c r="A842" s="31" t="s">
        <v>1985</v>
      </c>
      <c r="B842" s="423" t="s">
        <v>1403</v>
      </c>
      <c r="C842" s="612"/>
      <c r="D842" s="612"/>
      <c r="E842" s="424"/>
      <c r="F842" s="424"/>
      <c r="G842" s="425"/>
      <c r="H842" s="426"/>
      <c r="I842" s="427"/>
      <c r="J842" s="428" t="s">
        <v>1403</v>
      </c>
      <c r="K842" s="429"/>
      <c r="L842" s="429"/>
      <c r="M842" s="436"/>
      <c r="N842" s="435" t="s">
        <v>1403</v>
      </c>
      <c r="O842" s="432" t="s">
        <v>1403</v>
      </c>
      <c r="P842" s="731"/>
      <c r="Q842" s="732"/>
      <c r="R842" s="746"/>
      <c r="S842" s="747"/>
      <c r="T842" s="433"/>
      <c r="U842" s="363"/>
      <c r="V842" s="434"/>
    </row>
    <row r="843" spans="1:22" s="32" customFormat="1" ht="19.95" customHeight="1" thickBot="1">
      <c r="A843" s="31" t="s">
        <v>1986</v>
      </c>
      <c r="B843" s="437" t="s">
        <v>1403</v>
      </c>
      <c r="C843" s="613"/>
      <c r="D843" s="613"/>
      <c r="E843" s="438"/>
      <c r="F843" s="438"/>
      <c r="G843" s="439"/>
      <c r="H843" s="440"/>
      <c r="I843" s="441"/>
      <c r="J843" s="442" t="s">
        <v>1403</v>
      </c>
      <c r="K843" s="443"/>
      <c r="L843" s="443"/>
      <c r="M843" s="444"/>
      <c r="N843" s="435" t="s">
        <v>1403</v>
      </c>
      <c r="O843" s="432" t="s">
        <v>1403</v>
      </c>
      <c r="P843" s="731"/>
      <c r="Q843" s="732"/>
      <c r="R843" s="746"/>
      <c r="S843" s="747"/>
      <c r="T843" s="433"/>
      <c r="U843" s="363"/>
      <c r="V843" s="434"/>
    </row>
    <row r="844" spans="1:22" s="23" customFormat="1" ht="10.199999999999999" customHeight="1">
      <c r="A844" s="31"/>
      <c r="B844" s="459"/>
      <c r="C844" s="614"/>
      <c r="D844" s="614"/>
      <c r="E844" s="445"/>
      <c r="F844" s="445"/>
      <c r="G844" s="445"/>
      <c r="H844" s="445"/>
      <c r="I844" s="445"/>
      <c r="J844" s="445"/>
      <c r="K844" s="445"/>
      <c r="L844" s="445"/>
      <c r="M844" s="445"/>
      <c r="N844" s="445"/>
      <c r="O844" s="460"/>
      <c r="P844" s="445"/>
      <c r="Q844" s="445"/>
      <c r="R844" s="460"/>
      <c r="S844" s="445"/>
      <c r="T844" s="445"/>
      <c r="U844" s="461"/>
      <c r="V844" s="464"/>
    </row>
    <row r="845" spans="1:22" s="23" customFormat="1" ht="19.95" customHeight="1" thickBot="1">
      <c r="A845" s="31" t="s">
        <v>1987</v>
      </c>
      <c r="B845" s="505"/>
      <c r="C845" s="615"/>
      <c r="D845" s="615"/>
      <c r="E845" s="506"/>
      <c r="F845" s="506"/>
      <c r="G845" s="506"/>
      <c r="H845" s="506"/>
      <c r="I845" s="506"/>
      <c r="J845" s="506"/>
      <c r="K845" s="506"/>
      <c r="L845" s="506"/>
      <c r="M845" s="506"/>
      <c r="N845" s="507" t="s">
        <v>346</v>
      </c>
      <c r="O845" s="508">
        <v>5920.7849999999999</v>
      </c>
      <c r="P845" s="506"/>
      <c r="Q845" s="506"/>
      <c r="R845" s="509"/>
      <c r="S845" s="509"/>
      <c r="T845" s="510"/>
      <c r="U845" s="506"/>
      <c r="V845" s="511"/>
    </row>
    <row r="846" spans="1:22" ht="19.95" customHeight="1">
      <c r="B846" s="446"/>
      <c r="C846" s="34"/>
      <c r="D846" s="34"/>
      <c r="E846" s="446"/>
      <c r="F846" s="446"/>
      <c r="G846" s="446"/>
      <c r="H846" s="446"/>
      <c r="I846" s="446"/>
      <c r="J846" s="446"/>
      <c r="K846" s="446"/>
      <c r="L846" s="446"/>
      <c r="M846" s="446"/>
      <c r="N846" s="446"/>
      <c r="O846" s="446"/>
      <c r="P846" s="446"/>
      <c r="Q846" s="446"/>
      <c r="R846" s="446"/>
      <c r="S846" s="446"/>
      <c r="T846" s="446"/>
      <c r="U846" s="446"/>
      <c r="V846" s="446"/>
    </row>
    <row r="847" spans="1:22" s="23" customFormat="1" ht="19.95" customHeight="1" thickBot="1">
      <c r="A847" s="22"/>
      <c r="B847" s="733" t="s">
        <v>347</v>
      </c>
      <c r="C847" s="733"/>
      <c r="D847" s="733"/>
      <c r="E847" s="733"/>
      <c r="F847" s="733"/>
      <c r="G847" s="733"/>
      <c r="H847" s="733"/>
      <c r="I847" s="733"/>
      <c r="J847" s="733"/>
      <c r="K847" s="733"/>
      <c r="L847" s="733"/>
      <c r="M847" s="733"/>
      <c r="N847" s="733"/>
      <c r="O847" s="733"/>
      <c r="P847" s="733"/>
      <c r="Q847" s="733"/>
      <c r="R847" s="733"/>
      <c r="S847" s="733"/>
      <c r="T847" s="733"/>
      <c r="U847" s="733"/>
      <c r="V847" s="733"/>
    </row>
    <row r="848" spans="1:22" s="26" customFormat="1" ht="19.95" customHeight="1">
      <c r="A848" s="83" t="s">
        <v>1988</v>
      </c>
      <c r="B848" s="743" t="s">
        <v>348</v>
      </c>
      <c r="C848" s="734" t="s">
        <v>349</v>
      </c>
      <c r="D848" s="735"/>
      <c r="E848" s="735"/>
      <c r="F848" s="735"/>
      <c r="G848" s="735"/>
      <c r="H848" s="735"/>
      <c r="I848" s="735"/>
      <c r="J848" s="735"/>
      <c r="K848" s="735"/>
      <c r="L848" s="735"/>
      <c r="M848" s="736"/>
      <c r="N848" s="518"/>
      <c r="O848" s="519"/>
      <c r="P848" s="734" t="s">
        <v>350</v>
      </c>
      <c r="Q848" s="735"/>
      <c r="R848" s="735"/>
      <c r="S848" s="736"/>
      <c r="T848" s="769" t="s">
        <v>351</v>
      </c>
      <c r="U848" s="736"/>
      <c r="V848" s="788" t="s">
        <v>1197</v>
      </c>
    </row>
    <row r="849" spans="1:22" s="26" customFormat="1" ht="25.2" customHeight="1">
      <c r="A849" s="83" t="s">
        <v>1989</v>
      </c>
      <c r="B849" s="744"/>
      <c r="C849" s="740" t="s">
        <v>352</v>
      </c>
      <c r="D849" s="741"/>
      <c r="E849" s="742"/>
      <c r="F849" s="514">
        <v>3</v>
      </c>
      <c r="G849" s="774" t="s">
        <v>353</v>
      </c>
      <c r="H849" s="748" t="s">
        <v>354</v>
      </c>
      <c r="I849" s="748"/>
      <c r="J849" s="740" t="s">
        <v>355</v>
      </c>
      <c r="K849" s="795"/>
      <c r="L849" s="515"/>
      <c r="M849" s="515"/>
      <c r="N849" s="520"/>
      <c r="O849" s="521"/>
      <c r="P849" s="737"/>
      <c r="Q849" s="738"/>
      <c r="R849" s="738"/>
      <c r="S849" s="739"/>
      <c r="T849" s="770"/>
      <c r="U849" s="771"/>
      <c r="V849" s="789"/>
    </row>
    <row r="850" spans="1:22" s="26" customFormat="1" ht="30" customHeight="1" thickBot="1">
      <c r="A850" s="83" t="s">
        <v>1990</v>
      </c>
      <c r="B850" s="744"/>
      <c r="C850" s="741" t="s">
        <v>356</v>
      </c>
      <c r="D850" s="742"/>
      <c r="E850" s="516" t="s">
        <v>357</v>
      </c>
      <c r="F850" s="512" t="s">
        <v>358</v>
      </c>
      <c r="G850" s="774"/>
      <c r="H850" s="748"/>
      <c r="I850" s="748"/>
      <c r="J850" s="500" t="s">
        <v>359</v>
      </c>
      <c r="K850" s="513" t="s">
        <v>360</v>
      </c>
      <c r="L850" s="517" t="s">
        <v>361</v>
      </c>
      <c r="M850" s="517"/>
      <c r="N850" s="522" t="s">
        <v>362</v>
      </c>
      <c r="O850" s="523"/>
      <c r="P850" s="529" t="s">
        <v>363</v>
      </c>
      <c r="Q850" s="447">
        <v>2</v>
      </c>
      <c r="R850" s="530" t="s">
        <v>364</v>
      </c>
      <c r="S850" s="447">
        <v>2</v>
      </c>
      <c r="T850" s="791"/>
      <c r="U850" s="792"/>
      <c r="V850" s="790"/>
    </row>
    <row r="851" spans="1:22" s="26" customFormat="1" ht="19.95" customHeight="1">
      <c r="A851" s="83" t="s">
        <v>1991</v>
      </c>
      <c r="B851" s="744"/>
      <c r="C851" s="623">
        <v>1</v>
      </c>
      <c r="D851" s="616" t="s">
        <v>182</v>
      </c>
      <c r="E851" s="448">
        <v>0.8</v>
      </c>
      <c r="F851" s="449">
        <v>8864.277</v>
      </c>
      <c r="G851" s="449">
        <v>3541.03</v>
      </c>
      <c r="H851" s="778" t="s">
        <v>1197</v>
      </c>
      <c r="I851" s="779"/>
      <c r="J851" s="450" t="s">
        <v>1197</v>
      </c>
      <c r="K851" s="81" t="s">
        <v>1403</v>
      </c>
      <c r="L851" s="393" t="s">
        <v>34</v>
      </c>
      <c r="M851" s="394" t="s">
        <v>1423</v>
      </c>
      <c r="N851" s="345" t="s">
        <v>341</v>
      </c>
      <c r="O851" s="807" t="s">
        <v>130</v>
      </c>
      <c r="P851" s="808"/>
      <c r="Q851" s="798">
        <v>28</v>
      </c>
      <c r="R851" s="801" t="s">
        <v>365</v>
      </c>
      <c r="S851" s="802"/>
      <c r="T851" s="769" t="s">
        <v>366</v>
      </c>
      <c r="U851" s="735"/>
      <c r="V851" s="736"/>
    </row>
    <row r="852" spans="1:22" s="26" customFormat="1" ht="19.95" customHeight="1" thickBot="1">
      <c r="A852" s="83" t="s">
        <v>1992</v>
      </c>
      <c r="B852" s="744"/>
      <c r="C852" s="623">
        <v>2</v>
      </c>
      <c r="D852" s="616" t="s">
        <v>183</v>
      </c>
      <c r="E852" s="448">
        <v>0.1</v>
      </c>
      <c r="F852" s="449">
        <v>2977.2929999999997</v>
      </c>
      <c r="G852" s="449">
        <v>3541.03</v>
      </c>
      <c r="H852" s="778" t="s">
        <v>1238</v>
      </c>
      <c r="I852" s="779"/>
      <c r="J852" s="450" t="s">
        <v>1197</v>
      </c>
      <c r="K852" s="81" t="s">
        <v>1403</v>
      </c>
      <c r="L852" s="393" t="s">
        <v>34</v>
      </c>
      <c r="M852" s="394" t="s">
        <v>1423</v>
      </c>
      <c r="N852" s="345" t="s">
        <v>341</v>
      </c>
      <c r="O852" s="807"/>
      <c r="P852" s="808"/>
      <c r="Q852" s="799"/>
      <c r="R852" s="803"/>
      <c r="S852" s="804"/>
      <c r="T852" s="791"/>
      <c r="U852" s="796"/>
      <c r="V852" s="792"/>
    </row>
    <row r="853" spans="1:22" s="26" customFormat="1" ht="19.95" customHeight="1">
      <c r="A853" s="83" t="s">
        <v>1993</v>
      </c>
      <c r="B853" s="744"/>
      <c r="C853" s="623">
        <v>3</v>
      </c>
      <c r="D853" s="616" t="s">
        <v>184</v>
      </c>
      <c r="E853" s="448">
        <v>0.1</v>
      </c>
      <c r="F853" s="449" t="s">
        <v>1445</v>
      </c>
      <c r="G853" s="449">
        <v>3541.03</v>
      </c>
      <c r="H853" s="778" t="s">
        <v>1238</v>
      </c>
      <c r="I853" s="779"/>
      <c r="J853" s="450" t="s">
        <v>1197</v>
      </c>
      <c r="K853" s="81" t="s">
        <v>1403</v>
      </c>
      <c r="L853" s="393" t="s">
        <v>365</v>
      </c>
      <c r="M853" s="394" t="s">
        <v>1421</v>
      </c>
      <c r="N853" s="345" t="s">
        <v>341</v>
      </c>
      <c r="O853" s="809"/>
      <c r="P853" s="810"/>
      <c r="Q853" s="800"/>
      <c r="R853" s="805"/>
      <c r="S853" s="806"/>
      <c r="T853" s="451"/>
      <c r="U853" s="451"/>
      <c r="V853" s="452"/>
    </row>
    <row r="854" spans="1:22" s="26" customFormat="1" ht="19.95" customHeight="1">
      <c r="A854" s="83" t="s">
        <v>1994</v>
      </c>
      <c r="B854" s="744"/>
      <c r="C854" s="623">
        <v>4</v>
      </c>
      <c r="D854" s="616" t="s">
        <v>1403</v>
      </c>
      <c r="E854" s="448" t="s">
        <v>1403</v>
      </c>
      <c r="F854" s="449" t="s">
        <v>1403</v>
      </c>
      <c r="G854" s="449" t="s">
        <v>1403</v>
      </c>
      <c r="H854" s="778" t="s">
        <v>1403</v>
      </c>
      <c r="I854" s="779"/>
      <c r="J854" s="450" t="s">
        <v>1403</v>
      </c>
      <c r="K854" s="81" t="s">
        <v>1403</v>
      </c>
      <c r="L854" s="393"/>
      <c r="M854" s="394" t="s">
        <v>1403</v>
      </c>
      <c r="N854" s="345"/>
      <c r="O854" s="775" t="s">
        <v>368</v>
      </c>
      <c r="P854" s="740" t="s">
        <v>369</v>
      </c>
      <c r="Q854" s="741"/>
      <c r="R854" s="741"/>
      <c r="S854" s="742"/>
      <c r="T854" s="453"/>
      <c r="U854" s="453"/>
      <c r="V854" s="454"/>
    </row>
    <row r="855" spans="1:22" s="26" customFormat="1" ht="19.95" customHeight="1">
      <c r="A855" s="83" t="s">
        <v>1995</v>
      </c>
      <c r="B855" s="744"/>
      <c r="C855" s="623">
        <v>5</v>
      </c>
      <c r="D855" s="616" t="s">
        <v>1403</v>
      </c>
      <c r="E855" s="448" t="s">
        <v>1403</v>
      </c>
      <c r="F855" s="449" t="s">
        <v>1403</v>
      </c>
      <c r="G855" s="449" t="s">
        <v>1403</v>
      </c>
      <c r="H855" s="778" t="s">
        <v>1403</v>
      </c>
      <c r="I855" s="779"/>
      <c r="J855" s="450" t="s">
        <v>1403</v>
      </c>
      <c r="K855" s="81" t="s">
        <v>1403</v>
      </c>
      <c r="L855" s="393"/>
      <c r="M855" s="394" t="s">
        <v>1403</v>
      </c>
      <c r="N855" s="345"/>
      <c r="O855" s="776"/>
      <c r="P855" s="500" t="s">
        <v>370</v>
      </c>
      <c r="Q855" s="500" t="s">
        <v>371</v>
      </c>
      <c r="R855" s="748" t="s">
        <v>372</v>
      </c>
      <c r="S855" s="748"/>
      <c r="T855" s="453"/>
      <c r="U855" s="453"/>
      <c r="V855" s="454"/>
    </row>
    <row r="856" spans="1:22" s="26" customFormat="1" ht="19.95" customHeight="1" thickBot="1">
      <c r="A856" s="83" t="s">
        <v>1996</v>
      </c>
      <c r="B856" s="744"/>
      <c r="C856" s="624">
        <v>6</v>
      </c>
      <c r="D856" s="617" t="s">
        <v>1403</v>
      </c>
      <c r="E856" s="455" t="s">
        <v>1403</v>
      </c>
      <c r="F856" s="449" t="s">
        <v>1403</v>
      </c>
      <c r="G856" s="449" t="s">
        <v>1403</v>
      </c>
      <c r="H856" s="778" t="s">
        <v>1403</v>
      </c>
      <c r="I856" s="779"/>
      <c r="J856" s="450" t="s">
        <v>1403</v>
      </c>
      <c r="K856" s="81" t="s">
        <v>1403</v>
      </c>
      <c r="L856" s="393"/>
      <c r="M856" s="394" t="s">
        <v>1403</v>
      </c>
      <c r="N856" s="391"/>
      <c r="O856" s="293" t="s">
        <v>1197</v>
      </c>
      <c r="P856" s="223">
        <v>1</v>
      </c>
      <c r="Q856" s="456">
        <v>7082.0518531999996</v>
      </c>
      <c r="R856" s="777">
        <v>11841.57</v>
      </c>
      <c r="S856" s="777"/>
      <c r="T856" s="453"/>
      <c r="U856" s="453"/>
      <c r="V856" s="454"/>
    </row>
    <row r="857" spans="1:22" s="26" customFormat="1" ht="25.2" customHeight="1" thickBot="1">
      <c r="A857" s="83" t="s">
        <v>1997</v>
      </c>
      <c r="B857" s="745"/>
      <c r="C857" s="749" t="s">
        <v>373</v>
      </c>
      <c r="D857" s="750"/>
      <c r="E857" s="467"/>
      <c r="F857" s="751" t="s">
        <v>1403</v>
      </c>
      <c r="G857" s="752"/>
      <c r="H857" s="793" t="s">
        <v>1197</v>
      </c>
      <c r="I857" s="794"/>
      <c r="J857" s="369" t="s">
        <v>1197</v>
      </c>
      <c r="K857" s="293" t="s">
        <v>1197</v>
      </c>
      <c r="L857" s="293" t="s">
        <v>1197</v>
      </c>
      <c r="M857" s="528"/>
      <c r="N857" s="524"/>
      <c r="O857" s="797" t="s">
        <v>1403</v>
      </c>
      <c r="P857" s="797"/>
      <c r="Q857" s="797"/>
      <c r="R857" s="797"/>
      <c r="S857" s="797"/>
      <c r="T857" s="525"/>
      <c r="U857" s="526"/>
      <c r="V857" s="527"/>
    </row>
    <row r="858" spans="1:22" ht="19.95" customHeight="1"/>
    <row r="859" spans="1:22" ht="19.95" customHeight="1"/>
    <row r="860" spans="1:22" s="30" customFormat="1" ht="19.95" customHeight="1" thickBot="1">
      <c r="A860" s="27">
        <v>29</v>
      </c>
      <c r="B860" s="753" t="s">
        <v>312</v>
      </c>
      <c r="C860" s="753"/>
      <c r="D860" s="753"/>
      <c r="E860" s="28">
        <v>29</v>
      </c>
      <c r="F860" s="582" t="s">
        <v>73</v>
      </c>
      <c r="G860" s="416"/>
      <c r="H860" s="416"/>
      <c r="I860" s="414"/>
      <c r="J860" s="414"/>
      <c r="K860" s="414"/>
      <c r="L860" s="414"/>
      <c r="M860" s="29"/>
      <c r="N860" s="29"/>
      <c r="O860" s="416"/>
      <c r="P860" s="416"/>
      <c r="Q860" s="416"/>
      <c r="R860" s="416"/>
      <c r="S860" s="416"/>
      <c r="T860" s="416"/>
      <c r="U860" s="416"/>
      <c r="V860" s="416"/>
    </row>
    <row r="861" spans="1:22" s="23" customFormat="1" ht="25.2" customHeight="1">
      <c r="A861" s="22"/>
      <c r="B861" s="755" t="s">
        <v>313</v>
      </c>
      <c r="C861" s="621" t="s">
        <v>314</v>
      </c>
      <c r="D861" s="609" t="s">
        <v>315</v>
      </c>
      <c r="E861" s="498"/>
      <c r="F861" s="498" t="s">
        <v>316</v>
      </c>
      <c r="G861" s="499"/>
      <c r="H861" s="497" t="s">
        <v>317</v>
      </c>
      <c r="I861" s="772" t="s">
        <v>318</v>
      </c>
      <c r="J861" s="754" t="s">
        <v>319</v>
      </c>
      <c r="K861" s="754" t="s">
        <v>320</v>
      </c>
      <c r="L861" s="754" t="s">
        <v>321</v>
      </c>
      <c r="M861" s="754" t="s">
        <v>322</v>
      </c>
      <c r="N861" s="765" t="s">
        <v>323</v>
      </c>
      <c r="O861" s="766"/>
      <c r="P861" s="767" t="s">
        <v>324</v>
      </c>
      <c r="Q861" s="768"/>
      <c r="R861" s="769" t="s">
        <v>325</v>
      </c>
      <c r="S861" s="736"/>
      <c r="T861" s="783" t="s">
        <v>326</v>
      </c>
      <c r="U861" s="784"/>
      <c r="V861" s="785"/>
    </row>
    <row r="862" spans="1:22" s="23" customFormat="1" ht="90" customHeight="1">
      <c r="A862" s="22"/>
      <c r="B862" s="756"/>
      <c r="C862" s="622" t="s">
        <v>327</v>
      </c>
      <c r="D862" s="610" t="s">
        <v>42</v>
      </c>
      <c r="E862" s="501" t="s">
        <v>328</v>
      </c>
      <c r="F862" s="501" t="s">
        <v>329</v>
      </c>
      <c r="G862" s="571" t="s">
        <v>330</v>
      </c>
      <c r="H862" s="570" t="s">
        <v>331</v>
      </c>
      <c r="I862" s="773"/>
      <c r="J862" s="748"/>
      <c r="K862" s="748"/>
      <c r="L862" s="748"/>
      <c r="M862" s="748"/>
      <c r="N862" s="500" t="s">
        <v>332</v>
      </c>
      <c r="O862" s="501" t="s">
        <v>333</v>
      </c>
      <c r="P862" s="781"/>
      <c r="Q862" s="782"/>
      <c r="R862" s="770"/>
      <c r="S862" s="771"/>
      <c r="T862" s="502" t="s">
        <v>334</v>
      </c>
      <c r="U862" s="503" t="s">
        <v>335</v>
      </c>
      <c r="V862" s="504" t="s">
        <v>336</v>
      </c>
    </row>
    <row r="863" spans="1:22" s="23" customFormat="1" ht="25.2" customHeight="1">
      <c r="A863" s="22"/>
      <c r="B863" s="417"/>
      <c r="C863" s="611">
        <v>3</v>
      </c>
      <c r="D863" s="611">
        <v>4</v>
      </c>
      <c r="E863" s="418">
        <v>5</v>
      </c>
      <c r="F863" s="418">
        <v>6</v>
      </c>
      <c r="G863" s="418">
        <v>7</v>
      </c>
      <c r="H863" s="418">
        <v>8</v>
      </c>
      <c r="I863" s="418">
        <v>9</v>
      </c>
      <c r="J863" s="469"/>
      <c r="K863" s="469"/>
      <c r="L863" s="435"/>
      <c r="M863" s="418"/>
      <c r="N863" s="418">
        <v>14</v>
      </c>
      <c r="O863" s="418">
        <v>15</v>
      </c>
      <c r="P863" s="419">
        <v>16</v>
      </c>
      <c r="Q863" s="463">
        <v>17</v>
      </c>
      <c r="R863" s="419">
        <v>18</v>
      </c>
      <c r="S863" s="463">
        <v>19</v>
      </c>
      <c r="T863" s="420">
        <v>20</v>
      </c>
      <c r="U863" s="421">
        <v>21</v>
      </c>
      <c r="V863" s="422">
        <v>22</v>
      </c>
    </row>
    <row r="864" spans="1:22" s="32" customFormat="1" ht="49.95" customHeight="1">
      <c r="A864" s="31" t="s">
        <v>1998</v>
      </c>
      <c r="B864" s="423">
        <v>1</v>
      </c>
      <c r="C864" s="612" t="s">
        <v>624</v>
      </c>
      <c r="D864" s="612" t="s">
        <v>625</v>
      </c>
      <c r="E864" s="424" t="s">
        <v>626</v>
      </c>
      <c r="F864" s="424" t="s">
        <v>345</v>
      </c>
      <c r="G864" s="425">
        <v>0.23</v>
      </c>
      <c r="H864" s="426" t="s">
        <v>341</v>
      </c>
      <c r="I864" s="427">
        <v>1</v>
      </c>
      <c r="J864" s="428" t="s">
        <v>185</v>
      </c>
      <c r="K864" s="429">
        <v>35473</v>
      </c>
      <c r="L864" s="429">
        <v>36189</v>
      </c>
      <c r="M864" s="430">
        <v>53421.31</v>
      </c>
      <c r="N864" s="431">
        <v>12286.9013</v>
      </c>
      <c r="O864" s="432">
        <v>12286.9013</v>
      </c>
      <c r="P864" s="731"/>
      <c r="Q864" s="732"/>
      <c r="R864" s="746"/>
      <c r="S864" s="747"/>
      <c r="T864" s="433" t="s">
        <v>341</v>
      </c>
      <c r="U864" s="363">
        <v>51</v>
      </c>
      <c r="V864" s="434" t="s">
        <v>341</v>
      </c>
    </row>
    <row r="865" spans="1:22" s="32" customFormat="1" ht="49.95" customHeight="1">
      <c r="A865" s="31" t="s">
        <v>1999</v>
      </c>
      <c r="B865" s="423">
        <v>2</v>
      </c>
      <c r="C865" s="612" t="s">
        <v>627</v>
      </c>
      <c r="D865" s="612" t="s">
        <v>628</v>
      </c>
      <c r="E865" s="424" t="s">
        <v>629</v>
      </c>
      <c r="F865" s="424" t="s">
        <v>340</v>
      </c>
      <c r="G865" s="425">
        <v>0.25</v>
      </c>
      <c r="H865" s="426" t="s">
        <v>341</v>
      </c>
      <c r="I865" s="427">
        <v>1</v>
      </c>
      <c r="J865" s="428" t="s">
        <v>185</v>
      </c>
      <c r="K865" s="429">
        <v>40487</v>
      </c>
      <c r="L865" s="429">
        <v>42460</v>
      </c>
      <c r="M865" s="430">
        <v>38991.58</v>
      </c>
      <c r="N865" s="431">
        <v>9747.8950000000004</v>
      </c>
      <c r="O865" s="432">
        <v>9747.8950000000004</v>
      </c>
      <c r="P865" s="731"/>
      <c r="Q865" s="732"/>
      <c r="R865" s="746"/>
      <c r="S865" s="747"/>
      <c r="T865" s="433" t="s">
        <v>341</v>
      </c>
      <c r="U865" s="363">
        <v>127</v>
      </c>
      <c r="V865" s="434" t="s">
        <v>341</v>
      </c>
    </row>
    <row r="866" spans="1:22" s="32" customFormat="1" ht="49.95" customHeight="1">
      <c r="A866" s="31" t="s">
        <v>2000</v>
      </c>
      <c r="B866" s="423">
        <v>3</v>
      </c>
      <c r="C866" s="612" t="s">
        <v>388</v>
      </c>
      <c r="D866" s="612" t="s">
        <v>630</v>
      </c>
      <c r="E866" s="424" t="s">
        <v>631</v>
      </c>
      <c r="F866" s="424" t="s">
        <v>345</v>
      </c>
      <c r="G866" s="425">
        <v>0.5</v>
      </c>
      <c r="H866" s="426" t="s">
        <v>341</v>
      </c>
      <c r="I866" s="427">
        <v>2</v>
      </c>
      <c r="J866" s="428" t="s">
        <v>186</v>
      </c>
      <c r="K866" s="429">
        <v>36774</v>
      </c>
      <c r="L866" s="429">
        <v>37806</v>
      </c>
      <c r="M866" s="430">
        <v>9535.35</v>
      </c>
      <c r="N866" s="431">
        <v>4767.6750000000002</v>
      </c>
      <c r="O866" s="432">
        <v>4767.6750000000002</v>
      </c>
      <c r="P866" s="731"/>
      <c r="Q866" s="732"/>
      <c r="R866" s="746"/>
      <c r="S866" s="747"/>
      <c r="T866" s="433" t="s">
        <v>341</v>
      </c>
      <c r="U866" s="363">
        <v>4</v>
      </c>
      <c r="V866" s="434" t="s">
        <v>341</v>
      </c>
    </row>
    <row r="867" spans="1:22" s="32" customFormat="1" ht="19.95" customHeight="1">
      <c r="A867" s="31" t="s">
        <v>2001</v>
      </c>
      <c r="B867" s="423" t="s">
        <v>1403</v>
      </c>
      <c r="C867" s="612"/>
      <c r="D867" s="612"/>
      <c r="E867" s="424"/>
      <c r="F867" s="424"/>
      <c r="G867" s="425"/>
      <c r="H867" s="426"/>
      <c r="I867" s="427"/>
      <c r="J867" s="428" t="s">
        <v>1403</v>
      </c>
      <c r="K867" s="429"/>
      <c r="L867" s="429"/>
      <c r="M867" s="430"/>
      <c r="N867" s="431" t="s">
        <v>1403</v>
      </c>
      <c r="O867" s="432" t="s">
        <v>1403</v>
      </c>
      <c r="P867" s="731"/>
      <c r="Q867" s="732"/>
      <c r="R867" s="746"/>
      <c r="S867" s="747"/>
      <c r="T867" s="433"/>
      <c r="U867" s="363"/>
      <c r="V867" s="434"/>
    </row>
    <row r="868" spans="1:22" s="32" customFormat="1" ht="19.95" customHeight="1">
      <c r="A868" s="31" t="s">
        <v>2002</v>
      </c>
      <c r="B868" s="423" t="s">
        <v>1403</v>
      </c>
      <c r="C868" s="612"/>
      <c r="D868" s="612"/>
      <c r="E868" s="424"/>
      <c r="F868" s="424"/>
      <c r="G868" s="425"/>
      <c r="H868" s="426"/>
      <c r="I868" s="427"/>
      <c r="J868" s="428" t="s">
        <v>1403</v>
      </c>
      <c r="K868" s="429"/>
      <c r="L868" s="429"/>
      <c r="M868" s="430"/>
      <c r="N868" s="431" t="s">
        <v>1403</v>
      </c>
      <c r="O868" s="432" t="s">
        <v>1403</v>
      </c>
      <c r="P868" s="731"/>
      <c r="Q868" s="732"/>
      <c r="R868" s="746"/>
      <c r="S868" s="747"/>
      <c r="T868" s="433"/>
      <c r="U868" s="363"/>
      <c r="V868" s="434"/>
    </row>
    <row r="869" spans="1:22" s="32" customFormat="1" ht="19.95" customHeight="1">
      <c r="A869" s="31" t="s">
        <v>2003</v>
      </c>
      <c r="B869" s="423" t="s">
        <v>1403</v>
      </c>
      <c r="C869" s="612"/>
      <c r="D869" s="612"/>
      <c r="E869" s="424"/>
      <c r="F869" s="424"/>
      <c r="G869" s="425"/>
      <c r="H869" s="426"/>
      <c r="I869" s="427"/>
      <c r="J869" s="428" t="s">
        <v>1403</v>
      </c>
      <c r="K869" s="429"/>
      <c r="L869" s="429"/>
      <c r="M869" s="430"/>
      <c r="N869" s="431" t="s">
        <v>1403</v>
      </c>
      <c r="O869" s="432" t="s">
        <v>1403</v>
      </c>
      <c r="P869" s="731"/>
      <c r="Q869" s="732"/>
      <c r="R869" s="746"/>
      <c r="S869" s="747"/>
      <c r="T869" s="433"/>
      <c r="U869" s="363"/>
      <c r="V869" s="434"/>
    </row>
    <row r="870" spans="1:22" s="32" customFormat="1" ht="19.95" customHeight="1">
      <c r="A870" s="31" t="s">
        <v>2004</v>
      </c>
      <c r="B870" s="423" t="s">
        <v>1403</v>
      </c>
      <c r="C870" s="612"/>
      <c r="D870" s="612"/>
      <c r="E870" s="424"/>
      <c r="F870" s="424"/>
      <c r="G870" s="425"/>
      <c r="H870" s="426"/>
      <c r="I870" s="427"/>
      <c r="J870" s="428" t="s">
        <v>1403</v>
      </c>
      <c r="K870" s="429"/>
      <c r="L870" s="429"/>
      <c r="M870" s="430"/>
      <c r="N870" s="435" t="s">
        <v>1403</v>
      </c>
      <c r="O870" s="432" t="s">
        <v>1403</v>
      </c>
      <c r="P870" s="731"/>
      <c r="Q870" s="732"/>
      <c r="R870" s="746"/>
      <c r="S870" s="747"/>
      <c r="T870" s="433"/>
      <c r="U870" s="363"/>
      <c r="V870" s="434"/>
    </row>
    <row r="871" spans="1:22" s="32" customFormat="1" ht="19.95" customHeight="1">
      <c r="A871" s="31" t="s">
        <v>2005</v>
      </c>
      <c r="B871" s="423" t="s">
        <v>1403</v>
      </c>
      <c r="C871" s="612"/>
      <c r="D871" s="612"/>
      <c r="E871" s="424"/>
      <c r="F871" s="424"/>
      <c r="G871" s="425"/>
      <c r="H871" s="426"/>
      <c r="I871" s="427"/>
      <c r="J871" s="428" t="s">
        <v>1403</v>
      </c>
      <c r="K871" s="429"/>
      <c r="L871" s="429"/>
      <c r="M871" s="436"/>
      <c r="N871" s="435" t="s">
        <v>1403</v>
      </c>
      <c r="O871" s="432" t="s">
        <v>1403</v>
      </c>
      <c r="P871" s="731"/>
      <c r="Q871" s="732"/>
      <c r="R871" s="746"/>
      <c r="S871" s="747"/>
      <c r="T871" s="433"/>
      <c r="U871" s="363"/>
      <c r="V871" s="434"/>
    </row>
    <row r="872" spans="1:22" s="32" customFormat="1" ht="19.95" customHeight="1">
      <c r="A872" s="31" t="s">
        <v>2006</v>
      </c>
      <c r="B872" s="423" t="s">
        <v>1403</v>
      </c>
      <c r="C872" s="612"/>
      <c r="D872" s="612"/>
      <c r="E872" s="424"/>
      <c r="F872" s="424"/>
      <c r="G872" s="425"/>
      <c r="H872" s="426"/>
      <c r="I872" s="427"/>
      <c r="J872" s="428" t="s">
        <v>1403</v>
      </c>
      <c r="K872" s="429"/>
      <c r="L872" s="429"/>
      <c r="M872" s="436"/>
      <c r="N872" s="435" t="s">
        <v>1403</v>
      </c>
      <c r="O872" s="432" t="s">
        <v>1403</v>
      </c>
      <c r="P872" s="731"/>
      <c r="Q872" s="732"/>
      <c r="R872" s="746"/>
      <c r="S872" s="747"/>
      <c r="T872" s="433"/>
      <c r="U872" s="363"/>
      <c r="V872" s="434"/>
    </row>
    <row r="873" spans="1:22" s="32" customFormat="1" ht="19.95" customHeight="1" thickBot="1">
      <c r="A873" s="31" t="s">
        <v>2007</v>
      </c>
      <c r="B873" s="437" t="s">
        <v>1403</v>
      </c>
      <c r="C873" s="613"/>
      <c r="D873" s="613"/>
      <c r="E873" s="438"/>
      <c r="F873" s="438"/>
      <c r="G873" s="439"/>
      <c r="H873" s="440"/>
      <c r="I873" s="441"/>
      <c r="J873" s="442" t="s">
        <v>1403</v>
      </c>
      <c r="K873" s="443"/>
      <c r="L873" s="443"/>
      <c r="M873" s="444"/>
      <c r="N873" s="435" t="s">
        <v>1403</v>
      </c>
      <c r="O873" s="432" t="s">
        <v>1403</v>
      </c>
      <c r="P873" s="731"/>
      <c r="Q873" s="732"/>
      <c r="R873" s="746"/>
      <c r="S873" s="747"/>
      <c r="T873" s="433"/>
      <c r="U873" s="363"/>
      <c r="V873" s="434"/>
    </row>
    <row r="874" spans="1:22" s="23" customFormat="1" ht="10.199999999999999" customHeight="1">
      <c r="A874" s="31"/>
      <c r="B874" s="459"/>
      <c r="C874" s="614"/>
      <c r="D874" s="614"/>
      <c r="E874" s="445"/>
      <c r="F874" s="445"/>
      <c r="G874" s="445"/>
      <c r="H874" s="445"/>
      <c r="I874" s="445"/>
      <c r="J874" s="445"/>
      <c r="K874" s="445"/>
      <c r="L874" s="445"/>
      <c r="M874" s="445"/>
      <c r="N874" s="445"/>
      <c r="O874" s="460"/>
      <c r="P874" s="445"/>
      <c r="Q874" s="445"/>
      <c r="R874" s="460"/>
      <c r="S874" s="445"/>
      <c r="T874" s="445"/>
      <c r="U874" s="461"/>
      <c r="V874" s="464"/>
    </row>
    <row r="875" spans="1:22" s="23" customFormat="1" ht="19.95" customHeight="1" thickBot="1">
      <c r="A875" s="31" t="s">
        <v>2008</v>
      </c>
      <c r="B875" s="505"/>
      <c r="C875" s="615"/>
      <c r="D875" s="615"/>
      <c r="E875" s="506"/>
      <c r="F875" s="506"/>
      <c r="G875" s="506"/>
      <c r="H875" s="506"/>
      <c r="I875" s="506"/>
      <c r="J875" s="506"/>
      <c r="K875" s="506"/>
      <c r="L875" s="506"/>
      <c r="M875" s="506"/>
      <c r="N875" s="507" t="s">
        <v>346</v>
      </c>
      <c r="O875" s="508">
        <v>8934.1571000000004</v>
      </c>
      <c r="P875" s="506"/>
      <c r="Q875" s="506"/>
      <c r="R875" s="509"/>
      <c r="S875" s="509"/>
      <c r="T875" s="510"/>
      <c r="U875" s="506"/>
      <c r="V875" s="511"/>
    </row>
    <row r="876" spans="1:22" ht="19.95" customHeight="1">
      <c r="B876" s="446"/>
      <c r="C876" s="34"/>
      <c r="D876" s="34"/>
      <c r="E876" s="446"/>
      <c r="F876" s="446"/>
      <c r="G876" s="446"/>
      <c r="H876" s="446"/>
      <c r="I876" s="446"/>
      <c r="J876" s="446"/>
      <c r="K876" s="446"/>
      <c r="L876" s="446"/>
      <c r="M876" s="446"/>
      <c r="N876" s="446"/>
      <c r="O876" s="446"/>
      <c r="P876" s="446"/>
      <c r="Q876" s="446"/>
      <c r="R876" s="446"/>
      <c r="S876" s="446"/>
      <c r="T876" s="446"/>
      <c r="U876" s="446"/>
      <c r="V876" s="446"/>
    </row>
    <row r="877" spans="1:22" s="23" customFormat="1" ht="19.95" customHeight="1" thickBot="1">
      <c r="A877" s="22"/>
      <c r="B877" s="733" t="s">
        <v>347</v>
      </c>
      <c r="C877" s="733"/>
      <c r="D877" s="733"/>
      <c r="E877" s="733"/>
      <c r="F877" s="733"/>
      <c r="G877" s="733"/>
      <c r="H877" s="733"/>
      <c r="I877" s="733"/>
      <c r="J877" s="733"/>
      <c r="K877" s="733"/>
      <c r="L877" s="733"/>
      <c r="M877" s="733"/>
      <c r="N877" s="733"/>
      <c r="O877" s="733"/>
      <c r="P877" s="733"/>
      <c r="Q877" s="733"/>
      <c r="R877" s="733"/>
      <c r="S877" s="733"/>
      <c r="T877" s="733"/>
      <c r="U877" s="733"/>
      <c r="V877" s="733"/>
    </row>
    <row r="878" spans="1:22" s="26" customFormat="1" ht="19.95" customHeight="1">
      <c r="A878" s="83" t="s">
        <v>2009</v>
      </c>
      <c r="B878" s="743" t="s">
        <v>348</v>
      </c>
      <c r="C878" s="734" t="s">
        <v>349</v>
      </c>
      <c r="D878" s="735"/>
      <c r="E878" s="735"/>
      <c r="F878" s="735"/>
      <c r="G878" s="735"/>
      <c r="H878" s="735"/>
      <c r="I878" s="735"/>
      <c r="J878" s="735"/>
      <c r="K878" s="735"/>
      <c r="L878" s="735"/>
      <c r="M878" s="736"/>
      <c r="N878" s="518"/>
      <c r="O878" s="519"/>
      <c r="P878" s="734" t="s">
        <v>350</v>
      </c>
      <c r="Q878" s="735"/>
      <c r="R878" s="735"/>
      <c r="S878" s="736"/>
      <c r="T878" s="769" t="s">
        <v>351</v>
      </c>
      <c r="U878" s="736"/>
      <c r="V878" s="788" t="s">
        <v>1197</v>
      </c>
    </row>
    <row r="879" spans="1:22" s="26" customFormat="1" ht="25.2" customHeight="1">
      <c r="A879" s="83" t="s">
        <v>2010</v>
      </c>
      <c r="B879" s="744"/>
      <c r="C879" s="740" t="s">
        <v>352</v>
      </c>
      <c r="D879" s="741"/>
      <c r="E879" s="742"/>
      <c r="F879" s="514">
        <v>3</v>
      </c>
      <c r="G879" s="774" t="s">
        <v>353</v>
      </c>
      <c r="H879" s="748" t="s">
        <v>354</v>
      </c>
      <c r="I879" s="748"/>
      <c r="J879" s="740" t="s">
        <v>355</v>
      </c>
      <c r="K879" s="795"/>
      <c r="L879" s="515"/>
      <c r="M879" s="515"/>
      <c r="N879" s="520"/>
      <c r="O879" s="521"/>
      <c r="P879" s="737"/>
      <c r="Q879" s="738"/>
      <c r="R879" s="738"/>
      <c r="S879" s="739"/>
      <c r="T879" s="770"/>
      <c r="U879" s="771"/>
      <c r="V879" s="789"/>
    </row>
    <row r="880" spans="1:22" s="26" customFormat="1" ht="30" customHeight="1" thickBot="1">
      <c r="A880" s="83" t="s">
        <v>2011</v>
      </c>
      <c r="B880" s="744"/>
      <c r="C880" s="741" t="s">
        <v>356</v>
      </c>
      <c r="D880" s="742"/>
      <c r="E880" s="516" t="s">
        <v>357</v>
      </c>
      <c r="F880" s="512" t="s">
        <v>358</v>
      </c>
      <c r="G880" s="774"/>
      <c r="H880" s="748"/>
      <c r="I880" s="748"/>
      <c r="J880" s="500" t="s">
        <v>359</v>
      </c>
      <c r="K880" s="513" t="s">
        <v>360</v>
      </c>
      <c r="L880" s="517" t="s">
        <v>361</v>
      </c>
      <c r="M880" s="517"/>
      <c r="N880" s="522" t="s">
        <v>362</v>
      </c>
      <c r="O880" s="523"/>
      <c r="P880" s="529" t="s">
        <v>363</v>
      </c>
      <c r="Q880" s="447">
        <v>3</v>
      </c>
      <c r="R880" s="530" t="s">
        <v>364</v>
      </c>
      <c r="S880" s="447">
        <v>3</v>
      </c>
      <c r="T880" s="791"/>
      <c r="U880" s="792"/>
      <c r="V880" s="790"/>
    </row>
    <row r="881" spans="1:22" s="26" customFormat="1" ht="19.95" customHeight="1">
      <c r="A881" s="83" t="s">
        <v>2012</v>
      </c>
      <c r="B881" s="744"/>
      <c r="C881" s="623">
        <v>1</v>
      </c>
      <c r="D881" s="616" t="s">
        <v>185</v>
      </c>
      <c r="E881" s="448">
        <v>0.45</v>
      </c>
      <c r="F881" s="449">
        <v>22034.796300000002</v>
      </c>
      <c r="G881" s="449">
        <v>3541.03</v>
      </c>
      <c r="H881" s="778" t="s">
        <v>1197</v>
      </c>
      <c r="I881" s="779"/>
      <c r="J881" s="450" t="s">
        <v>1197</v>
      </c>
      <c r="K881" s="81" t="s">
        <v>1403</v>
      </c>
      <c r="L881" s="393" t="s">
        <v>365</v>
      </c>
      <c r="M881" s="394" t="s">
        <v>1421</v>
      </c>
      <c r="N881" s="345" t="s">
        <v>341</v>
      </c>
      <c r="O881" s="807" t="s">
        <v>130</v>
      </c>
      <c r="P881" s="808"/>
      <c r="Q881" s="798">
        <v>29</v>
      </c>
      <c r="R881" s="801" t="s">
        <v>365</v>
      </c>
      <c r="S881" s="802"/>
      <c r="T881" s="769" t="s">
        <v>366</v>
      </c>
      <c r="U881" s="735"/>
      <c r="V881" s="736"/>
    </row>
    <row r="882" spans="1:22" s="26" customFormat="1" ht="19.95" customHeight="1" thickBot="1">
      <c r="A882" s="83" t="s">
        <v>2013</v>
      </c>
      <c r="B882" s="744"/>
      <c r="C882" s="623">
        <v>2</v>
      </c>
      <c r="D882" s="616" t="s">
        <v>186</v>
      </c>
      <c r="E882" s="448">
        <v>0.45</v>
      </c>
      <c r="F882" s="449">
        <v>4767.6750000000002</v>
      </c>
      <c r="G882" s="449">
        <v>3541.03</v>
      </c>
      <c r="H882" s="778" t="s">
        <v>1197</v>
      </c>
      <c r="I882" s="779"/>
      <c r="J882" s="450" t="s">
        <v>1197</v>
      </c>
      <c r="K882" s="81" t="s">
        <v>1403</v>
      </c>
      <c r="L882" s="393" t="s">
        <v>34</v>
      </c>
      <c r="M882" s="394" t="s">
        <v>1423</v>
      </c>
      <c r="N882" s="345" t="s">
        <v>341</v>
      </c>
      <c r="O882" s="807"/>
      <c r="P882" s="808"/>
      <c r="Q882" s="799"/>
      <c r="R882" s="803"/>
      <c r="S882" s="804"/>
      <c r="T882" s="791"/>
      <c r="U882" s="796"/>
      <c r="V882" s="792"/>
    </row>
    <row r="883" spans="1:22" s="26" customFormat="1" ht="19.95" customHeight="1">
      <c r="A883" s="83" t="s">
        <v>2014</v>
      </c>
      <c r="B883" s="744"/>
      <c r="C883" s="623">
        <v>3</v>
      </c>
      <c r="D883" s="616" t="s">
        <v>187</v>
      </c>
      <c r="E883" s="448">
        <v>0.1</v>
      </c>
      <c r="F883" s="449" t="s">
        <v>1445</v>
      </c>
      <c r="G883" s="449">
        <v>3541.03</v>
      </c>
      <c r="H883" s="778" t="s">
        <v>1238</v>
      </c>
      <c r="I883" s="779"/>
      <c r="J883" s="450" t="s">
        <v>1197</v>
      </c>
      <c r="K883" s="81" t="s">
        <v>1403</v>
      </c>
      <c r="L883" s="393"/>
      <c r="M883" s="394" t="s">
        <v>1403</v>
      </c>
      <c r="N883" s="345" t="s">
        <v>341</v>
      </c>
      <c r="O883" s="809"/>
      <c r="P883" s="810"/>
      <c r="Q883" s="800"/>
      <c r="R883" s="805"/>
      <c r="S883" s="806"/>
      <c r="T883" s="451"/>
      <c r="U883" s="451"/>
      <c r="V883" s="452"/>
    </row>
    <row r="884" spans="1:22" s="26" customFormat="1" ht="19.95" customHeight="1">
      <c r="A884" s="83" t="s">
        <v>2015</v>
      </c>
      <c r="B884" s="744"/>
      <c r="C884" s="623">
        <v>4</v>
      </c>
      <c r="D884" s="616" t="s">
        <v>1403</v>
      </c>
      <c r="E884" s="448" t="s">
        <v>1403</v>
      </c>
      <c r="F884" s="449" t="s">
        <v>1403</v>
      </c>
      <c r="G884" s="449" t="s">
        <v>1403</v>
      </c>
      <c r="H884" s="778" t="s">
        <v>1403</v>
      </c>
      <c r="I884" s="779"/>
      <c r="J884" s="450" t="s">
        <v>1403</v>
      </c>
      <c r="K884" s="81" t="s">
        <v>1403</v>
      </c>
      <c r="L884" s="393"/>
      <c r="M884" s="394" t="s">
        <v>1403</v>
      </c>
      <c r="N884" s="345"/>
      <c r="O884" s="775" t="s">
        <v>368</v>
      </c>
      <c r="P884" s="740" t="s">
        <v>369</v>
      </c>
      <c r="Q884" s="741"/>
      <c r="R884" s="741"/>
      <c r="S884" s="742"/>
      <c r="T884" s="453"/>
      <c r="U884" s="453"/>
      <c r="V884" s="454"/>
    </row>
    <row r="885" spans="1:22" s="26" customFormat="1" ht="19.95" customHeight="1">
      <c r="A885" s="83" t="s">
        <v>2016</v>
      </c>
      <c r="B885" s="744"/>
      <c r="C885" s="623">
        <v>5</v>
      </c>
      <c r="D885" s="616" t="s">
        <v>1403</v>
      </c>
      <c r="E885" s="448" t="s">
        <v>1403</v>
      </c>
      <c r="F885" s="449" t="s">
        <v>1403</v>
      </c>
      <c r="G885" s="449" t="s">
        <v>1403</v>
      </c>
      <c r="H885" s="778" t="s">
        <v>1403</v>
      </c>
      <c r="I885" s="779"/>
      <c r="J885" s="450" t="s">
        <v>1403</v>
      </c>
      <c r="K885" s="81" t="s">
        <v>1403</v>
      </c>
      <c r="L885" s="393"/>
      <c r="M885" s="394" t="s">
        <v>1403</v>
      </c>
      <c r="N885" s="345"/>
      <c r="O885" s="776"/>
      <c r="P885" s="500" t="s">
        <v>370</v>
      </c>
      <c r="Q885" s="500" t="s">
        <v>371</v>
      </c>
      <c r="R885" s="748" t="s">
        <v>372</v>
      </c>
      <c r="S885" s="748"/>
      <c r="T885" s="453"/>
      <c r="U885" s="453"/>
      <c r="V885" s="454"/>
    </row>
    <row r="886" spans="1:22" s="26" customFormat="1" ht="19.95" customHeight="1" thickBot="1">
      <c r="A886" s="83" t="s">
        <v>2017</v>
      </c>
      <c r="B886" s="744"/>
      <c r="C886" s="624">
        <v>6</v>
      </c>
      <c r="D886" s="617" t="s">
        <v>1403</v>
      </c>
      <c r="E886" s="455" t="s">
        <v>1403</v>
      </c>
      <c r="F886" s="449" t="s">
        <v>1403</v>
      </c>
      <c r="G886" s="449" t="s">
        <v>1403</v>
      </c>
      <c r="H886" s="778" t="s">
        <v>1403</v>
      </c>
      <c r="I886" s="779"/>
      <c r="J886" s="450" t="s">
        <v>1403</v>
      </c>
      <c r="K886" s="81" t="s">
        <v>1403</v>
      </c>
      <c r="L886" s="393"/>
      <c r="M886" s="394" t="s">
        <v>1403</v>
      </c>
      <c r="N886" s="391"/>
      <c r="O886" s="293" t="s">
        <v>1197</v>
      </c>
      <c r="P886" s="223">
        <v>1</v>
      </c>
      <c r="Q886" s="456">
        <v>7082.0518531999996</v>
      </c>
      <c r="R886" s="777">
        <v>26802.471300000001</v>
      </c>
      <c r="S886" s="777"/>
      <c r="T886" s="453"/>
      <c r="U886" s="453"/>
      <c r="V886" s="454"/>
    </row>
    <row r="887" spans="1:22" s="26" customFormat="1" ht="25.2" customHeight="1" thickBot="1">
      <c r="A887" s="83" t="s">
        <v>2018</v>
      </c>
      <c r="B887" s="745"/>
      <c r="C887" s="749" t="s">
        <v>373</v>
      </c>
      <c r="D887" s="750"/>
      <c r="E887" s="467"/>
      <c r="F887" s="751" t="s">
        <v>1403</v>
      </c>
      <c r="G887" s="752"/>
      <c r="H887" s="793" t="s">
        <v>1197</v>
      </c>
      <c r="I887" s="794"/>
      <c r="J887" s="369" t="s">
        <v>1197</v>
      </c>
      <c r="K887" s="293" t="s">
        <v>1197</v>
      </c>
      <c r="L887" s="293" t="s">
        <v>1197</v>
      </c>
      <c r="M887" s="528"/>
      <c r="N887" s="524"/>
      <c r="O887" s="797" t="s">
        <v>1403</v>
      </c>
      <c r="P887" s="797"/>
      <c r="Q887" s="797"/>
      <c r="R887" s="797"/>
      <c r="S887" s="797"/>
      <c r="T887" s="525"/>
      <c r="U887" s="526"/>
      <c r="V887" s="527"/>
    </row>
    <row r="888" spans="1:22" ht="19.95" customHeight="1"/>
    <row r="889" spans="1:22" ht="19.95" customHeight="1"/>
    <row r="890" spans="1:22" s="30" customFormat="1" ht="19.95" customHeight="1" thickBot="1">
      <c r="A890" s="27">
        <v>30</v>
      </c>
      <c r="B890" s="753" t="s">
        <v>312</v>
      </c>
      <c r="C890" s="753"/>
      <c r="D890" s="753"/>
      <c r="E890" s="28">
        <v>30</v>
      </c>
      <c r="F890" s="582" t="s">
        <v>74</v>
      </c>
      <c r="G890" s="416"/>
      <c r="H890" s="416"/>
      <c r="I890" s="414"/>
      <c r="J890" s="414"/>
      <c r="K890" s="414"/>
      <c r="L890" s="414"/>
      <c r="M890" s="29"/>
      <c r="N890" s="29"/>
      <c r="O890" s="416"/>
      <c r="P890" s="416"/>
      <c r="Q890" s="416"/>
      <c r="R890" s="416"/>
      <c r="S890" s="416"/>
      <c r="T890" s="416"/>
      <c r="U890" s="416"/>
      <c r="V890" s="416"/>
    </row>
    <row r="891" spans="1:22" s="23" customFormat="1" ht="25.2" customHeight="1">
      <c r="A891" s="22"/>
      <c r="B891" s="755" t="s">
        <v>313</v>
      </c>
      <c r="C891" s="621" t="s">
        <v>314</v>
      </c>
      <c r="D891" s="609" t="s">
        <v>315</v>
      </c>
      <c r="E891" s="498"/>
      <c r="F891" s="498" t="s">
        <v>316</v>
      </c>
      <c r="G891" s="499"/>
      <c r="H891" s="497" t="s">
        <v>317</v>
      </c>
      <c r="I891" s="772" t="s">
        <v>318</v>
      </c>
      <c r="J891" s="754" t="s">
        <v>319</v>
      </c>
      <c r="K891" s="754" t="s">
        <v>320</v>
      </c>
      <c r="L891" s="754" t="s">
        <v>321</v>
      </c>
      <c r="M891" s="754" t="s">
        <v>322</v>
      </c>
      <c r="N891" s="765" t="s">
        <v>323</v>
      </c>
      <c r="O891" s="766"/>
      <c r="P891" s="767" t="s">
        <v>324</v>
      </c>
      <c r="Q891" s="768"/>
      <c r="R891" s="769" t="s">
        <v>325</v>
      </c>
      <c r="S891" s="736"/>
      <c r="T891" s="783" t="s">
        <v>326</v>
      </c>
      <c r="U891" s="784"/>
      <c r="V891" s="785"/>
    </row>
    <row r="892" spans="1:22" s="23" customFormat="1" ht="90" customHeight="1">
      <c r="A892" s="22"/>
      <c r="B892" s="756"/>
      <c r="C892" s="622" t="s">
        <v>327</v>
      </c>
      <c r="D892" s="610" t="s">
        <v>42</v>
      </c>
      <c r="E892" s="501" t="s">
        <v>328</v>
      </c>
      <c r="F892" s="501" t="s">
        <v>329</v>
      </c>
      <c r="G892" s="571" t="s">
        <v>330</v>
      </c>
      <c r="H892" s="570" t="s">
        <v>331</v>
      </c>
      <c r="I892" s="773"/>
      <c r="J892" s="748"/>
      <c r="K892" s="748"/>
      <c r="L892" s="748"/>
      <c r="M892" s="748"/>
      <c r="N892" s="500" t="s">
        <v>332</v>
      </c>
      <c r="O892" s="501" t="s">
        <v>333</v>
      </c>
      <c r="P892" s="781"/>
      <c r="Q892" s="782"/>
      <c r="R892" s="770"/>
      <c r="S892" s="771"/>
      <c r="T892" s="502" t="s">
        <v>334</v>
      </c>
      <c r="U892" s="503" t="s">
        <v>335</v>
      </c>
      <c r="V892" s="504" t="s">
        <v>336</v>
      </c>
    </row>
    <row r="893" spans="1:22" s="23" customFormat="1" ht="25.2" customHeight="1">
      <c r="A893" s="22"/>
      <c r="B893" s="417"/>
      <c r="C893" s="611">
        <v>3</v>
      </c>
      <c r="D893" s="611">
        <v>4</v>
      </c>
      <c r="E893" s="418">
        <v>5</v>
      </c>
      <c r="F893" s="418">
        <v>6</v>
      </c>
      <c r="G893" s="418">
        <v>7</v>
      </c>
      <c r="H893" s="418">
        <v>8</v>
      </c>
      <c r="I893" s="418">
        <v>9</v>
      </c>
      <c r="J893" s="469"/>
      <c r="K893" s="469"/>
      <c r="L893" s="435"/>
      <c r="M893" s="418"/>
      <c r="N893" s="418">
        <v>14</v>
      </c>
      <c r="O893" s="418">
        <v>15</v>
      </c>
      <c r="P893" s="419">
        <v>16</v>
      </c>
      <c r="Q893" s="463">
        <v>17</v>
      </c>
      <c r="R893" s="419">
        <v>18</v>
      </c>
      <c r="S893" s="463">
        <v>19</v>
      </c>
      <c r="T893" s="420">
        <v>20</v>
      </c>
      <c r="U893" s="421">
        <v>21</v>
      </c>
      <c r="V893" s="422">
        <v>22</v>
      </c>
    </row>
    <row r="894" spans="1:22" s="32" customFormat="1" ht="49.95" customHeight="1">
      <c r="A894" s="31" t="s">
        <v>2019</v>
      </c>
      <c r="B894" s="423">
        <v>1</v>
      </c>
      <c r="C894" s="612" t="s">
        <v>489</v>
      </c>
      <c r="D894" s="612" t="s">
        <v>632</v>
      </c>
      <c r="E894" s="424" t="s">
        <v>633</v>
      </c>
      <c r="F894" s="424" t="s">
        <v>340</v>
      </c>
      <c r="G894" s="425">
        <v>0.1</v>
      </c>
      <c r="H894" s="426" t="s">
        <v>341</v>
      </c>
      <c r="I894" s="427">
        <v>1</v>
      </c>
      <c r="J894" s="428" t="s">
        <v>188</v>
      </c>
      <c r="K894" s="429">
        <v>39615</v>
      </c>
      <c r="L894" s="429">
        <v>41152</v>
      </c>
      <c r="M894" s="430">
        <v>34912.21</v>
      </c>
      <c r="N894" s="431">
        <v>3491.221</v>
      </c>
      <c r="O894" s="432">
        <v>3491.221</v>
      </c>
      <c r="P894" s="731"/>
      <c r="Q894" s="732"/>
      <c r="R894" s="746"/>
      <c r="S894" s="747"/>
      <c r="T894" s="433" t="s">
        <v>341</v>
      </c>
      <c r="U894" s="363">
        <v>22</v>
      </c>
      <c r="V894" s="434" t="s">
        <v>341</v>
      </c>
    </row>
    <row r="895" spans="1:22" s="32" customFormat="1" ht="49.95" customHeight="1">
      <c r="A895" s="31" t="s">
        <v>2020</v>
      </c>
      <c r="B895" s="423">
        <v>2</v>
      </c>
      <c r="C895" s="612" t="s">
        <v>634</v>
      </c>
      <c r="D895" s="612" t="s">
        <v>433</v>
      </c>
      <c r="E895" s="424" t="s">
        <v>635</v>
      </c>
      <c r="F895" s="424" t="s">
        <v>376</v>
      </c>
      <c r="G895" s="425">
        <v>1</v>
      </c>
      <c r="H895" s="426" t="s">
        <v>341</v>
      </c>
      <c r="I895" s="427">
        <v>2</v>
      </c>
      <c r="J895" s="428" t="s">
        <v>189</v>
      </c>
      <c r="K895" s="429">
        <v>39588</v>
      </c>
      <c r="L895" s="429">
        <v>41703</v>
      </c>
      <c r="M895" s="430">
        <v>11440.53</v>
      </c>
      <c r="N895" s="431">
        <v>11440.53</v>
      </c>
      <c r="O895" s="432">
        <v>11440.53</v>
      </c>
      <c r="P895" s="731"/>
      <c r="Q895" s="732"/>
      <c r="R895" s="746"/>
      <c r="S895" s="747"/>
      <c r="T895" s="433" t="s">
        <v>341</v>
      </c>
      <c r="U895" s="363">
        <v>2</v>
      </c>
      <c r="V895" s="434" t="s">
        <v>341</v>
      </c>
    </row>
    <row r="896" spans="1:22" s="32" customFormat="1" ht="49.95" customHeight="1">
      <c r="A896" s="31" t="s">
        <v>2021</v>
      </c>
      <c r="B896" s="423">
        <v>3</v>
      </c>
      <c r="C896" s="612" t="s">
        <v>603</v>
      </c>
      <c r="D896" s="612" t="s">
        <v>636</v>
      </c>
      <c r="E896" s="424" t="s">
        <v>637</v>
      </c>
      <c r="F896" s="424" t="s">
        <v>340</v>
      </c>
      <c r="G896" s="425">
        <v>0.2</v>
      </c>
      <c r="H896" s="426" t="s">
        <v>341</v>
      </c>
      <c r="I896" s="427">
        <v>2</v>
      </c>
      <c r="J896" s="428" t="s">
        <v>189</v>
      </c>
      <c r="K896" s="429">
        <v>42401</v>
      </c>
      <c r="L896" s="429">
        <v>43629</v>
      </c>
      <c r="M896" s="430">
        <v>7383.88</v>
      </c>
      <c r="N896" s="431">
        <v>1476.7760000000001</v>
      </c>
      <c r="O896" s="432">
        <v>1476.7760000000001</v>
      </c>
      <c r="P896" s="731"/>
      <c r="Q896" s="732"/>
      <c r="R896" s="746"/>
      <c r="S896" s="747"/>
      <c r="T896" s="433" t="s">
        <v>341</v>
      </c>
      <c r="U896" s="363">
        <v>62</v>
      </c>
      <c r="V896" s="434" t="s">
        <v>341</v>
      </c>
    </row>
    <row r="897" spans="1:22" s="32" customFormat="1" ht="19.95" customHeight="1">
      <c r="A897" s="31" t="s">
        <v>2022</v>
      </c>
      <c r="B897" s="423" t="s">
        <v>1403</v>
      </c>
      <c r="C897" s="612"/>
      <c r="D897" s="612"/>
      <c r="E897" s="424"/>
      <c r="F897" s="424"/>
      <c r="G897" s="425"/>
      <c r="H897" s="426"/>
      <c r="I897" s="427"/>
      <c r="J897" s="428" t="s">
        <v>1403</v>
      </c>
      <c r="K897" s="429"/>
      <c r="L897" s="429"/>
      <c r="M897" s="430"/>
      <c r="N897" s="431" t="s">
        <v>1403</v>
      </c>
      <c r="O897" s="432" t="s">
        <v>1403</v>
      </c>
      <c r="P897" s="731"/>
      <c r="Q897" s="732"/>
      <c r="R897" s="746"/>
      <c r="S897" s="747"/>
      <c r="T897" s="433"/>
      <c r="U897" s="363"/>
      <c r="V897" s="434"/>
    </row>
    <row r="898" spans="1:22" s="32" customFormat="1" ht="19.95" customHeight="1">
      <c r="A898" s="31" t="s">
        <v>2023</v>
      </c>
      <c r="B898" s="423" t="s">
        <v>1403</v>
      </c>
      <c r="C898" s="612"/>
      <c r="D898" s="612"/>
      <c r="E898" s="424"/>
      <c r="F898" s="424"/>
      <c r="G898" s="425"/>
      <c r="H898" s="426"/>
      <c r="I898" s="427"/>
      <c r="J898" s="428" t="s">
        <v>1403</v>
      </c>
      <c r="K898" s="429"/>
      <c r="L898" s="429"/>
      <c r="M898" s="430"/>
      <c r="N898" s="431" t="s">
        <v>1403</v>
      </c>
      <c r="O898" s="432" t="s">
        <v>1403</v>
      </c>
      <c r="P898" s="731"/>
      <c r="Q898" s="732"/>
      <c r="R898" s="746"/>
      <c r="S898" s="747"/>
      <c r="T898" s="433"/>
      <c r="U898" s="363"/>
      <c r="V898" s="434"/>
    </row>
    <row r="899" spans="1:22" s="32" customFormat="1" ht="19.95" customHeight="1">
      <c r="A899" s="31" t="s">
        <v>2024</v>
      </c>
      <c r="B899" s="423" t="s">
        <v>1403</v>
      </c>
      <c r="C899" s="612"/>
      <c r="D899" s="612"/>
      <c r="E899" s="424"/>
      <c r="F899" s="424"/>
      <c r="G899" s="425"/>
      <c r="H899" s="426"/>
      <c r="I899" s="427"/>
      <c r="J899" s="428" t="s">
        <v>1403</v>
      </c>
      <c r="K899" s="429"/>
      <c r="L899" s="429"/>
      <c r="M899" s="430"/>
      <c r="N899" s="431" t="s">
        <v>1403</v>
      </c>
      <c r="O899" s="432" t="s">
        <v>1403</v>
      </c>
      <c r="P899" s="731"/>
      <c r="Q899" s="732"/>
      <c r="R899" s="746"/>
      <c r="S899" s="747"/>
      <c r="T899" s="433"/>
      <c r="U899" s="363"/>
      <c r="V899" s="434"/>
    </row>
    <row r="900" spans="1:22" s="32" customFormat="1" ht="19.95" customHeight="1">
      <c r="A900" s="31" t="s">
        <v>2025</v>
      </c>
      <c r="B900" s="423" t="s">
        <v>1403</v>
      </c>
      <c r="C900" s="612"/>
      <c r="D900" s="612"/>
      <c r="E900" s="424"/>
      <c r="F900" s="424"/>
      <c r="G900" s="425"/>
      <c r="H900" s="426"/>
      <c r="I900" s="427"/>
      <c r="J900" s="428" t="s">
        <v>1403</v>
      </c>
      <c r="K900" s="429"/>
      <c r="L900" s="429"/>
      <c r="M900" s="430"/>
      <c r="N900" s="435" t="s">
        <v>1403</v>
      </c>
      <c r="O900" s="432" t="s">
        <v>1403</v>
      </c>
      <c r="P900" s="731"/>
      <c r="Q900" s="732"/>
      <c r="R900" s="746"/>
      <c r="S900" s="747"/>
      <c r="T900" s="433"/>
      <c r="U900" s="363"/>
      <c r="V900" s="434"/>
    </row>
    <row r="901" spans="1:22" s="32" customFormat="1" ht="19.95" customHeight="1">
      <c r="A901" s="31" t="s">
        <v>2026</v>
      </c>
      <c r="B901" s="423" t="s">
        <v>1403</v>
      </c>
      <c r="C901" s="612"/>
      <c r="D901" s="612"/>
      <c r="E901" s="424"/>
      <c r="F901" s="424"/>
      <c r="G901" s="425"/>
      <c r="H901" s="426"/>
      <c r="I901" s="427"/>
      <c r="J901" s="428" t="s">
        <v>1403</v>
      </c>
      <c r="K901" s="429"/>
      <c r="L901" s="429"/>
      <c r="M901" s="436"/>
      <c r="N901" s="435" t="s">
        <v>1403</v>
      </c>
      <c r="O901" s="432" t="s">
        <v>1403</v>
      </c>
      <c r="P901" s="731"/>
      <c r="Q901" s="732"/>
      <c r="R901" s="746"/>
      <c r="S901" s="747"/>
      <c r="T901" s="433"/>
      <c r="U901" s="363"/>
      <c r="V901" s="434"/>
    </row>
    <row r="902" spans="1:22" s="32" customFormat="1" ht="19.95" customHeight="1">
      <c r="A902" s="31" t="s">
        <v>2027</v>
      </c>
      <c r="B902" s="423" t="s">
        <v>1403</v>
      </c>
      <c r="C902" s="612"/>
      <c r="D902" s="612"/>
      <c r="E902" s="424"/>
      <c r="F902" s="424"/>
      <c r="G902" s="425"/>
      <c r="H902" s="426"/>
      <c r="I902" s="427"/>
      <c r="J902" s="428" t="s">
        <v>1403</v>
      </c>
      <c r="K902" s="429"/>
      <c r="L902" s="429"/>
      <c r="M902" s="436"/>
      <c r="N902" s="435" t="s">
        <v>1403</v>
      </c>
      <c r="O902" s="432" t="s">
        <v>1403</v>
      </c>
      <c r="P902" s="731"/>
      <c r="Q902" s="732"/>
      <c r="R902" s="746"/>
      <c r="S902" s="747"/>
      <c r="T902" s="433"/>
      <c r="U902" s="363"/>
      <c r="V902" s="434"/>
    </row>
    <row r="903" spans="1:22" s="32" customFormat="1" ht="19.95" customHeight="1" thickBot="1">
      <c r="A903" s="31" t="s">
        <v>2028</v>
      </c>
      <c r="B903" s="437" t="s">
        <v>1403</v>
      </c>
      <c r="C903" s="613"/>
      <c r="D903" s="613"/>
      <c r="E903" s="438"/>
      <c r="F903" s="438"/>
      <c r="G903" s="439"/>
      <c r="H903" s="440"/>
      <c r="I903" s="441"/>
      <c r="J903" s="442" t="s">
        <v>1403</v>
      </c>
      <c r="K903" s="443"/>
      <c r="L903" s="443"/>
      <c r="M903" s="444"/>
      <c r="N903" s="435" t="s">
        <v>1403</v>
      </c>
      <c r="O903" s="432" t="s">
        <v>1403</v>
      </c>
      <c r="P903" s="731"/>
      <c r="Q903" s="732"/>
      <c r="R903" s="746"/>
      <c r="S903" s="747"/>
      <c r="T903" s="433"/>
      <c r="U903" s="363"/>
      <c r="V903" s="434"/>
    </row>
    <row r="904" spans="1:22" s="23" customFormat="1" ht="10.199999999999999" customHeight="1">
      <c r="A904" s="31"/>
      <c r="B904" s="459"/>
      <c r="C904" s="614"/>
      <c r="D904" s="614"/>
      <c r="E904" s="445"/>
      <c r="F904" s="445"/>
      <c r="G904" s="445"/>
      <c r="H904" s="445"/>
      <c r="I904" s="445"/>
      <c r="J904" s="445"/>
      <c r="K904" s="445"/>
      <c r="L904" s="445"/>
      <c r="M904" s="445"/>
      <c r="N904" s="445"/>
      <c r="O904" s="460"/>
      <c r="P904" s="445"/>
      <c r="Q904" s="445"/>
      <c r="R904" s="460"/>
      <c r="S904" s="445"/>
      <c r="T904" s="445"/>
      <c r="U904" s="461"/>
      <c r="V904" s="464"/>
    </row>
    <row r="905" spans="1:22" s="23" customFormat="1" ht="19.95" customHeight="1" thickBot="1">
      <c r="A905" s="31" t="s">
        <v>2029</v>
      </c>
      <c r="B905" s="505"/>
      <c r="C905" s="615"/>
      <c r="D905" s="615"/>
      <c r="E905" s="506"/>
      <c r="F905" s="506"/>
      <c r="G905" s="506"/>
      <c r="H905" s="506"/>
      <c r="I905" s="506"/>
      <c r="J905" s="506"/>
      <c r="K905" s="506"/>
      <c r="L905" s="506"/>
      <c r="M905" s="506"/>
      <c r="N905" s="507" t="s">
        <v>346</v>
      </c>
      <c r="O905" s="508">
        <v>5469.5090000000009</v>
      </c>
      <c r="P905" s="506"/>
      <c r="Q905" s="506"/>
      <c r="R905" s="509"/>
      <c r="S905" s="509"/>
      <c r="T905" s="510"/>
      <c r="U905" s="506"/>
      <c r="V905" s="511"/>
    </row>
    <row r="906" spans="1:22" ht="19.95" customHeight="1">
      <c r="B906" s="446"/>
      <c r="C906" s="34"/>
      <c r="D906" s="34"/>
      <c r="E906" s="446"/>
      <c r="F906" s="446"/>
      <c r="G906" s="446"/>
      <c r="H906" s="446"/>
      <c r="I906" s="446"/>
      <c r="J906" s="446"/>
      <c r="K906" s="446"/>
      <c r="L906" s="446"/>
      <c r="M906" s="446"/>
      <c r="N906" s="446"/>
      <c r="O906" s="446"/>
      <c r="P906" s="446"/>
      <c r="Q906" s="446"/>
      <c r="R906" s="446"/>
      <c r="S906" s="446"/>
      <c r="T906" s="446"/>
      <c r="U906" s="446"/>
      <c r="V906" s="446"/>
    </row>
    <row r="907" spans="1:22" s="23" customFormat="1" ht="19.95" customHeight="1" thickBot="1">
      <c r="A907" s="22"/>
      <c r="B907" s="733" t="s">
        <v>347</v>
      </c>
      <c r="C907" s="733"/>
      <c r="D907" s="733"/>
      <c r="E907" s="733"/>
      <c r="F907" s="733"/>
      <c r="G907" s="733"/>
      <c r="H907" s="733"/>
      <c r="I907" s="733"/>
      <c r="J907" s="733"/>
      <c r="K907" s="733"/>
      <c r="L907" s="733"/>
      <c r="M907" s="733"/>
      <c r="N907" s="733"/>
      <c r="O907" s="733"/>
      <c r="P907" s="733"/>
      <c r="Q907" s="733"/>
      <c r="R907" s="733"/>
      <c r="S907" s="733"/>
      <c r="T907" s="733"/>
      <c r="U907" s="733"/>
      <c r="V907" s="733"/>
    </row>
    <row r="908" spans="1:22" s="26" customFormat="1" ht="19.95" customHeight="1">
      <c r="A908" s="83" t="s">
        <v>2030</v>
      </c>
      <c r="B908" s="743" t="s">
        <v>348</v>
      </c>
      <c r="C908" s="734" t="s">
        <v>349</v>
      </c>
      <c r="D908" s="735"/>
      <c r="E908" s="735"/>
      <c r="F908" s="735"/>
      <c r="G908" s="735"/>
      <c r="H908" s="735"/>
      <c r="I908" s="735"/>
      <c r="J908" s="735"/>
      <c r="K908" s="735"/>
      <c r="L908" s="735"/>
      <c r="M908" s="736"/>
      <c r="N908" s="518"/>
      <c r="O908" s="519"/>
      <c r="P908" s="734" t="s">
        <v>350</v>
      </c>
      <c r="Q908" s="735"/>
      <c r="R908" s="735"/>
      <c r="S908" s="736"/>
      <c r="T908" s="769" t="s">
        <v>351</v>
      </c>
      <c r="U908" s="736"/>
      <c r="V908" s="788" t="s">
        <v>1197</v>
      </c>
    </row>
    <row r="909" spans="1:22" s="26" customFormat="1" ht="25.2" customHeight="1">
      <c r="A909" s="83" t="s">
        <v>2031</v>
      </c>
      <c r="B909" s="744"/>
      <c r="C909" s="740" t="s">
        <v>352</v>
      </c>
      <c r="D909" s="741"/>
      <c r="E909" s="742"/>
      <c r="F909" s="514">
        <v>3</v>
      </c>
      <c r="G909" s="774" t="s">
        <v>353</v>
      </c>
      <c r="H909" s="748" t="s">
        <v>354</v>
      </c>
      <c r="I909" s="748"/>
      <c r="J909" s="740" t="s">
        <v>355</v>
      </c>
      <c r="K909" s="795"/>
      <c r="L909" s="515"/>
      <c r="M909" s="515"/>
      <c r="N909" s="520"/>
      <c r="O909" s="521"/>
      <c r="P909" s="737"/>
      <c r="Q909" s="738"/>
      <c r="R909" s="738"/>
      <c r="S909" s="739"/>
      <c r="T909" s="770"/>
      <c r="U909" s="771"/>
      <c r="V909" s="789"/>
    </row>
    <row r="910" spans="1:22" s="26" customFormat="1" ht="30" customHeight="1" thickBot="1">
      <c r="A910" s="83" t="s">
        <v>2032</v>
      </c>
      <c r="B910" s="744"/>
      <c r="C910" s="741" t="s">
        <v>356</v>
      </c>
      <c r="D910" s="742"/>
      <c r="E910" s="516" t="s">
        <v>357</v>
      </c>
      <c r="F910" s="512" t="s">
        <v>358</v>
      </c>
      <c r="G910" s="774"/>
      <c r="H910" s="748"/>
      <c r="I910" s="748"/>
      <c r="J910" s="500" t="s">
        <v>359</v>
      </c>
      <c r="K910" s="513" t="s">
        <v>360</v>
      </c>
      <c r="L910" s="517" t="s">
        <v>361</v>
      </c>
      <c r="M910" s="517"/>
      <c r="N910" s="522" t="s">
        <v>362</v>
      </c>
      <c r="O910" s="523"/>
      <c r="P910" s="529" t="s">
        <v>363</v>
      </c>
      <c r="Q910" s="447">
        <v>3</v>
      </c>
      <c r="R910" s="530" t="s">
        <v>364</v>
      </c>
      <c r="S910" s="447">
        <v>3</v>
      </c>
      <c r="T910" s="791"/>
      <c r="U910" s="792"/>
      <c r="V910" s="790"/>
    </row>
    <row r="911" spans="1:22" s="26" customFormat="1" ht="19.95" customHeight="1">
      <c r="A911" s="83" t="s">
        <v>2033</v>
      </c>
      <c r="B911" s="744"/>
      <c r="C911" s="623">
        <v>1</v>
      </c>
      <c r="D911" s="616" t="s">
        <v>188</v>
      </c>
      <c r="E911" s="448">
        <v>0.5</v>
      </c>
      <c r="F911" s="449">
        <v>3491.221</v>
      </c>
      <c r="G911" s="449">
        <v>3541.03</v>
      </c>
      <c r="H911" s="778" t="s">
        <v>1238</v>
      </c>
      <c r="I911" s="779"/>
      <c r="J911" s="450" t="s">
        <v>1197</v>
      </c>
      <c r="K911" s="81" t="s">
        <v>1403</v>
      </c>
      <c r="L911" s="393" t="s">
        <v>365</v>
      </c>
      <c r="M911" s="394" t="s">
        <v>1421</v>
      </c>
      <c r="N911" s="345" t="s">
        <v>341</v>
      </c>
      <c r="O911" s="807" t="s">
        <v>130</v>
      </c>
      <c r="P911" s="808"/>
      <c r="Q911" s="798">
        <v>30</v>
      </c>
      <c r="R911" s="801" t="s">
        <v>365</v>
      </c>
      <c r="S911" s="802"/>
      <c r="T911" s="769" t="s">
        <v>366</v>
      </c>
      <c r="U911" s="735"/>
      <c r="V911" s="736"/>
    </row>
    <row r="912" spans="1:22" s="26" customFormat="1" ht="19.95" customHeight="1" thickBot="1">
      <c r="A912" s="83" t="s">
        <v>2034</v>
      </c>
      <c r="B912" s="744"/>
      <c r="C912" s="623">
        <v>2</v>
      </c>
      <c r="D912" s="616" t="s">
        <v>189</v>
      </c>
      <c r="E912" s="448">
        <v>0.4</v>
      </c>
      <c r="F912" s="449">
        <v>12917.306</v>
      </c>
      <c r="G912" s="449">
        <v>3541.03</v>
      </c>
      <c r="H912" s="778" t="s">
        <v>1197</v>
      </c>
      <c r="I912" s="779"/>
      <c r="J912" s="450" t="s">
        <v>1197</v>
      </c>
      <c r="K912" s="81" t="s">
        <v>1403</v>
      </c>
      <c r="L912" s="393" t="s">
        <v>472</v>
      </c>
      <c r="M912" s="394" t="s">
        <v>1676</v>
      </c>
      <c r="N912" s="345" t="s">
        <v>341</v>
      </c>
      <c r="O912" s="807"/>
      <c r="P912" s="808"/>
      <c r="Q912" s="799"/>
      <c r="R912" s="803"/>
      <c r="S912" s="804"/>
      <c r="T912" s="791"/>
      <c r="U912" s="796"/>
      <c r="V912" s="792"/>
    </row>
    <row r="913" spans="1:22" s="26" customFormat="1" ht="19.95" customHeight="1">
      <c r="A913" s="83" t="s">
        <v>2035</v>
      </c>
      <c r="B913" s="744"/>
      <c r="C913" s="623">
        <v>3</v>
      </c>
      <c r="D913" s="616" t="s">
        <v>190</v>
      </c>
      <c r="E913" s="448">
        <v>0.1</v>
      </c>
      <c r="F913" s="449" t="s">
        <v>1445</v>
      </c>
      <c r="G913" s="449">
        <v>3541.03</v>
      </c>
      <c r="H913" s="778" t="s">
        <v>1238</v>
      </c>
      <c r="I913" s="779"/>
      <c r="J913" s="450" t="s">
        <v>1197</v>
      </c>
      <c r="K913" s="81" t="s">
        <v>1403</v>
      </c>
      <c r="L913" s="393" t="s">
        <v>34</v>
      </c>
      <c r="M913" s="394" t="s">
        <v>1423</v>
      </c>
      <c r="N913" s="345" t="s">
        <v>341</v>
      </c>
      <c r="O913" s="809"/>
      <c r="P913" s="810"/>
      <c r="Q913" s="800"/>
      <c r="R913" s="805"/>
      <c r="S913" s="806"/>
      <c r="T913" s="451"/>
      <c r="U913" s="451"/>
      <c r="V913" s="452"/>
    </row>
    <row r="914" spans="1:22" s="26" customFormat="1" ht="19.95" customHeight="1">
      <c r="A914" s="83" t="s">
        <v>2036</v>
      </c>
      <c r="B914" s="744"/>
      <c r="C914" s="623">
        <v>4</v>
      </c>
      <c r="D914" s="616" t="s">
        <v>1403</v>
      </c>
      <c r="E914" s="448" t="s">
        <v>1403</v>
      </c>
      <c r="F914" s="449" t="s">
        <v>1403</v>
      </c>
      <c r="G914" s="449" t="s">
        <v>1403</v>
      </c>
      <c r="H914" s="778" t="s">
        <v>1403</v>
      </c>
      <c r="I914" s="779"/>
      <c r="J914" s="450" t="s">
        <v>1403</v>
      </c>
      <c r="K914" s="81" t="s">
        <v>1403</v>
      </c>
      <c r="L914" s="393"/>
      <c r="M914" s="394" t="s">
        <v>1403</v>
      </c>
      <c r="N914" s="345"/>
      <c r="O914" s="775" t="s">
        <v>368</v>
      </c>
      <c r="P914" s="740" t="s">
        <v>369</v>
      </c>
      <c r="Q914" s="741"/>
      <c r="R914" s="741"/>
      <c r="S914" s="742"/>
      <c r="T914" s="453"/>
      <c r="U914" s="453"/>
      <c r="V914" s="454"/>
    </row>
    <row r="915" spans="1:22" s="26" customFormat="1" ht="19.95" customHeight="1">
      <c r="A915" s="83" t="s">
        <v>2037</v>
      </c>
      <c r="B915" s="744"/>
      <c r="C915" s="623">
        <v>5</v>
      </c>
      <c r="D915" s="616" t="s">
        <v>1403</v>
      </c>
      <c r="E915" s="448" t="s">
        <v>1403</v>
      </c>
      <c r="F915" s="449" t="s">
        <v>1403</v>
      </c>
      <c r="G915" s="449" t="s">
        <v>1403</v>
      </c>
      <c r="H915" s="778" t="s">
        <v>1403</v>
      </c>
      <c r="I915" s="779"/>
      <c r="J915" s="450" t="s">
        <v>1403</v>
      </c>
      <c r="K915" s="81" t="s">
        <v>1403</v>
      </c>
      <c r="L915" s="393"/>
      <c r="M915" s="394" t="s">
        <v>1403</v>
      </c>
      <c r="N915" s="345"/>
      <c r="O915" s="776"/>
      <c r="P915" s="500" t="s">
        <v>370</v>
      </c>
      <c r="Q915" s="500" t="s">
        <v>371</v>
      </c>
      <c r="R915" s="748" t="s">
        <v>372</v>
      </c>
      <c r="S915" s="748"/>
      <c r="T915" s="453"/>
      <c r="U915" s="453"/>
      <c r="V915" s="454"/>
    </row>
    <row r="916" spans="1:22" s="26" customFormat="1" ht="19.95" customHeight="1" thickBot="1">
      <c r="A916" s="83" t="s">
        <v>2038</v>
      </c>
      <c r="B916" s="744"/>
      <c r="C916" s="624">
        <v>6</v>
      </c>
      <c r="D916" s="617" t="s">
        <v>1403</v>
      </c>
      <c r="E916" s="455" t="s">
        <v>1403</v>
      </c>
      <c r="F916" s="449" t="s">
        <v>1403</v>
      </c>
      <c r="G916" s="449" t="s">
        <v>1403</v>
      </c>
      <c r="H916" s="778" t="s">
        <v>1403</v>
      </c>
      <c r="I916" s="779"/>
      <c r="J916" s="450" t="s">
        <v>1403</v>
      </c>
      <c r="K916" s="81" t="s">
        <v>1403</v>
      </c>
      <c r="L916" s="393"/>
      <c r="M916" s="394" t="s">
        <v>1403</v>
      </c>
      <c r="N916" s="391"/>
      <c r="O916" s="293" t="s">
        <v>1197</v>
      </c>
      <c r="P916" s="223">
        <v>1</v>
      </c>
      <c r="Q916" s="456">
        <v>7082.0518531999996</v>
      </c>
      <c r="R916" s="777">
        <v>16408.527000000002</v>
      </c>
      <c r="S916" s="777"/>
      <c r="T916" s="453"/>
      <c r="U916" s="453"/>
      <c r="V916" s="454"/>
    </row>
    <row r="917" spans="1:22" s="26" customFormat="1" ht="25.2" customHeight="1" thickBot="1">
      <c r="A917" s="83" t="s">
        <v>2039</v>
      </c>
      <c r="B917" s="745"/>
      <c r="C917" s="749" t="s">
        <v>373</v>
      </c>
      <c r="D917" s="750"/>
      <c r="E917" s="467"/>
      <c r="F917" s="751" t="s">
        <v>1403</v>
      </c>
      <c r="G917" s="752"/>
      <c r="H917" s="793" t="s">
        <v>1197</v>
      </c>
      <c r="I917" s="794"/>
      <c r="J917" s="369" t="s">
        <v>1197</v>
      </c>
      <c r="K917" s="293" t="s">
        <v>1197</v>
      </c>
      <c r="L917" s="293" t="s">
        <v>1197</v>
      </c>
      <c r="M917" s="528"/>
      <c r="N917" s="524"/>
      <c r="O917" s="797" t="s">
        <v>1403</v>
      </c>
      <c r="P917" s="797"/>
      <c r="Q917" s="797"/>
      <c r="R917" s="797"/>
      <c r="S917" s="797"/>
      <c r="T917" s="525"/>
      <c r="U917" s="526"/>
      <c r="V917" s="527"/>
    </row>
    <row r="918" spans="1:22" ht="19.95" customHeight="1"/>
    <row r="919" spans="1:22" ht="19.95" customHeight="1"/>
    <row r="920" spans="1:22" s="30" customFormat="1" ht="19.95" customHeight="1" thickBot="1">
      <c r="A920" s="27">
        <v>31</v>
      </c>
      <c r="B920" s="753" t="s">
        <v>312</v>
      </c>
      <c r="C920" s="753"/>
      <c r="D920" s="753"/>
      <c r="E920" s="28">
        <v>31</v>
      </c>
      <c r="F920" s="582" t="s">
        <v>75</v>
      </c>
      <c r="G920" s="416"/>
      <c r="H920" s="416"/>
      <c r="I920" s="414"/>
      <c r="J920" s="414"/>
      <c r="K920" s="414"/>
      <c r="L920" s="414"/>
      <c r="M920" s="29"/>
      <c r="N920" s="29"/>
      <c r="O920" s="416"/>
      <c r="P920" s="416"/>
      <c r="Q920" s="416"/>
      <c r="R920" s="416"/>
      <c r="S920" s="416"/>
      <c r="T920" s="416"/>
      <c r="U920" s="416"/>
      <c r="V920" s="416"/>
    </row>
    <row r="921" spans="1:22" s="23" customFormat="1" ht="25.2" customHeight="1">
      <c r="A921" s="22"/>
      <c r="B921" s="755" t="s">
        <v>313</v>
      </c>
      <c r="C921" s="621" t="s">
        <v>314</v>
      </c>
      <c r="D921" s="609" t="s">
        <v>315</v>
      </c>
      <c r="E921" s="498"/>
      <c r="F921" s="498" t="s">
        <v>316</v>
      </c>
      <c r="G921" s="499"/>
      <c r="H921" s="497" t="s">
        <v>317</v>
      </c>
      <c r="I921" s="772" t="s">
        <v>318</v>
      </c>
      <c r="J921" s="754" t="s">
        <v>319</v>
      </c>
      <c r="K921" s="754" t="s">
        <v>320</v>
      </c>
      <c r="L921" s="754" t="s">
        <v>321</v>
      </c>
      <c r="M921" s="754" t="s">
        <v>322</v>
      </c>
      <c r="N921" s="765" t="s">
        <v>323</v>
      </c>
      <c r="O921" s="766"/>
      <c r="P921" s="767" t="s">
        <v>324</v>
      </c>
      <c r="Q921" s="768"/>
      <c r="R921" s="769" t="s">
        <v>325</v>
      </c>
      <c r="S921" s="736"/>
      <c r="T921" s="783" t="s">
        <v>326</v>
      </c>
      <c r="U921" s="784"/>
      <c r="V921" s="785"/>
    </row>
    <row r="922" spans="1:22" s="23" customFormat="1" ht="90" customHeight="1">
      <c r="A922" s="22"/>
      <c r="B922" s="756"/>
      <c r="C922" s="622" t="s">
        <v>327</v>
      </c>
      <c r="D922" s="610" t="s">
        <v>42</v>
      </c>
      <c r="E922" s="501" t="s">
        <v>328</v>
      </c>
      <c r="F922" s="501" t="s">
        <v>329</v>
      </c>
      <c r="G922" s="571" t="s">
        <v>330</v>
      </c>
      <c r="H922" s="570" t="s">
        <v>331</v>
      </c>
      <c r="I922" s="773"/>
      <c r="J922" s="748"/>
      <c r="K922" s="748"/>
      <c r="L922" s="748"/>
      <c r="M922" s="748"/>
      <c r="N922" s="500" t="s">
        <v>332</v>
      </c>
      <c r="O922" s="501" t="s">
        <v>333</v>
      </c>
      <c r="P922" s="781"/>
      <c r="Q922" s="782"/>
      <c r="R922" s="770"/>
      <c r="S922" s="771"/>
      <c r="T922" s="502" t="s">
        <v>334</v>
      </c>
      <c r="U922" s="503" t="s">
        <v>335</v>
      </c>
      <c r="V922" s="504" t="s">
        <v>336</v>
      </c>
    </row>
    <row r="923" spans="1:22" s="23" customFormat="1" ht="25.2" customHeight="1">
      <c r="A923" s="22"/>
      <c r="B923" s="417"/>
      <c r="C923" s="611">
        <v>3</v>
      </c>
      <c r="D923" s="611">
        <v>4</v>
      </c>
      <c r="E923" s="418">
        <v>5</v>
      </c>
      <c r="F923" s="418">
        <v>6</v>
      </c>
      <c r="G923" s="418">
        <v>7</v>
      </c>
      <c r="H923" s="418">
        <v>8</v>
      </c>
      <c r="I923" s="418">
        <v>9</v>
      </c>
      <c r="J923" s="469"/>
      <c r="K923" s="469"/>
      <c r="L923" s="435"/>
      <c r="M923" s="418"/>
      <c r="N923" s="418">
        <v>14</v>
      </c>
      <c r="O923" s="418">
        <v>15</v>
      </c>
      <c r="P923" s="419">
        <v>16</v>
      </c>
      <c r="Q923" s="463">
        <v>17</v>
      </c>
      <c r="R923" s="419">
        <v>18</v>
      </c>
      <c r="S923" s="463">
        <v>19</v>
      </c>
      <c r="T923" s="420">
        <v>20</v>
      </c>
      <c r="U923" s="421">
        <v>21</v>
      </c>
      <c r="V923" s="422">
        <v>22</v>
      </c>
    </row>
    <row r="924" spans="1:22" s="32" customFormat="1" ht="49.95" customHeight="1">
      <c r="A924" s="31" t="s">
        <v>2040</v>
      </c>
      <c r="B924" s="423">
        <v>1</v>
      </c>
      <c r="C924" s="612" t="s">
        <v>638</v>
      </c>
      <c r="D924" s="612" t="s">
        <v>639</v>
      </c>
      <c r="E924" s="424" t="s">
        <v>640</v>
      </c>
      <c r="F924" s="424" t="s">
        <v>340</v>
      </c>
      <c r="G924" s="425">
        <v>0.8</v>
      </c>
      <c r="H924" s="426" t="s">
        <v>341</v>
      </c>
      <c r="I924" s="593">
        <v>3</v>
      </c>
      <c r="J924" s="594" t="s">
        <v>193</v>
      </c>
      <c r="K924" s="429">
        <v>41995</v>
      </c>
      <c r="L924" s="429">
        <v>42347</v>
      </c>
      <c r="M924" s="430">
        <v>2011.49</v>
      </c>
      <c r="N924" s="431">
        <v>1609.192</v>
      </c>
      <c r="O924" s="432">
        <v>1609.192</v>
      </c>
      <c r="P924" s="731"/>
      <c r="Q924" s="732"/>
      <c r="R924" s="746"/>
      <c r="S924" s="747"/>
      <c r="T924" s="433" t="s">
        <v>341</v>
      </c>
      <c r="U924" s="363">
        <v>23</v>
      </c>
      <c r="V924" s="434" t="s">
        <v>341</v>
      </c>
    </row>
    <row r="925" spans="1:22" s="32" customFormat="1" ht="49.95" customHeight="1">
      <c r="A925" s="31" t="s">
        <v>2041</v>
      </c>
      <c r="B925" s="423">
        <v>2</v>
      </c>
      <c r="C925" s="612" t="s">
        <v>638</v>
      </c>
      <c r="D925" s="612" t="s">
        <v>641</v>
      </c>
      <c r="E925" s="424" t="s">
        <v>642</v>
      </c>
      <c r="F925" s="424" t="s">
        <v>340</v>
      </c>
      <c r="G925" s="425">
        <v>0.95</v>
      </c>
      <c r="H925" s="426" t="s">
        <v>341</v>
      </c>
      <c r="I925" s="427">
        <v>2</v>
      </c>
      <c r="J925" s="428" t="s">
        <v>192</v>
      </c>
      <c r="K925" s="429">
        <v>41815</v>
      </c>
      <c r="L925" s="429">
        <v>42667</v>
      </c>
      <c r="M925" s="430">
        <v>18588.62</v>
      </c>
      <c r="N925" s="431">
        <v>17659.188999999998</v>
      </c>
      <c r="O925" s="432">
        <v>17659.188999999998</v>
      </c>
      <c r="P925" s="731"/>
      <c r="Q925" s="732"/>
      <c r="R925" s="746"/>
      <c r="S925" s="747"/>
      <c r="T925" s="433" t="s">
        <v>341</v>
      </c>
      <c r="U925" s="363">
        <v>1</v>
      </c>
      <c r="V925" s="434" t="s">
        <v>341</v>
      </c>
    </row>
    <row r="926" spans="1:22" s="32" customFormat="1" ht="49.95" customHeight="1">
      <c r="A926" s="31" t="s">
        <v>2042</v>
      </c>
      <c r="B926" s="423">
        <v>3</v>
      </c>
      <c r="C926" s="612" t="s">
        <v>380</v>
      </c>
      <c r="D926" s="612" t="s">
        <v>643</v>
      </c>
      <c r="E926" s="424" t="s">
        <v>644</v>
      </c>
      <c r="F926" s="424" t="s">
        <v>340</v>
      </c>
      <c r="G926" s="425">
        <v>0.4</v>
      </c>
      <c r="H926" s="426" t="s">
        <v>341</v>
      </c>
      <c r="I926" s="427">
        <v>1</v>
      </c>
      <c r="J926" s="428" t="s">
        <v>191</v>
      </c>
      <c r="K926" s="429">
        <v>44274</v>
      </c>
      <c r="L926" s="429">
        <v>45291</v>
      </c>
      <c r="M926" s="430">
        <v>18196.75</v>
      </c>
      <c r="N926" s="431">
        <v>7278.7000000000007</v>
      </c>
      <c r="O926" s="432">
        <v>7278.7</v>
      </c>
      <c r="P926" s="731"/>
      <c r="Q926" s="732"/>
      <c r="R926" s="746"/>
      <c r="S926" s="747"/>
      <c r="T926" s="433" t="s">
        <v>341</v>
      </c>
      <c r="U926" s="363">
        <v>102</v>
      </c>
      <c r="V926" s="434" t="s">
        <v>341</v>
      </c>
    </row>
    <row r="927" spans="1:22" s="32" customFormat="1" ht="49.95" customHeight="1">
      <c r="A927" s="31" t="s">
        <v>2043</v>
      </c>
      <c r="B927" s="423">
        <v>4</v>
      </c>
      <c r="C927" s="612" t="s">
        <v>645</v>
      </c>
      <c r="D927" s="612" t="s">
        <v>646</v>
      </c>
      <c r="E927" s="424" t="s">
        <v>647</v>
      </c>
      <c r="F927" s="424" t="s">
        <v>340</v>
      </c>
      <c r="G927" s="425">
        <v>0.4</v>
      </c>
      <c r="H927" s="426" t="s">
        <v>341</v>
      </c>
      <c r="I927" s="427">
        <v>1</v>
      </c>
      <c r="J927" s="428" t="s">
        <v>191</v>
      </c>
      <c r="K927" s="429">
        <v>41990</v>
      </c>
      <c r="L927" s="429">
        <v>43492</v>
      </c>
      <c r="M927" s="430">
        <v>13777.08</v>
      </c>
      <c r="N927" s="431">
        <v>5510.8320000000003</v>
      </c>
      <c r="O927" s="432">
        <v>5510.8320000000003</v>
      </c>
      <c r="P927" s="731"/>
      <c r="Q927" s="732"/>
      <c r="R927" s="746"/>
      <c r="S927" s="747"/>
      <c r="T927" s="433" t="s">
        <v>341</v>
      </c>
      <c r="U927" s="363">
        <v>82</v>
      </c>
      <c r="V927" s="434" t="s">
        <v>341</v>
      </c>
    </row>
    <row r="928" spans="1:22" s="32" customFormat="1" ht="19.95" customHeight="1">
      <c r="A928" s="31" t="s">
        <v>2044</v>
      </c>
      <c r="B928" s="423" t="s">
        <v>1403</v>
      </c>
      <c r="C928" s="612"/>
      <c r="D928" s="612"/>
      <c r="E928" s="424"/>
      <c r="F928" s="424"/>
      <c r="G928" s="425"/>
      <c r="H928" s="426"/>
      <c r="I928" s="427"/>
      <c r="J928" s="428" t="s">
        <v>1403</v>
      </c>
      <c r="K928" s="429"/>
      <c r="L928" s="429"/>
      <c r="M928" s="430"/>
      <c r="N928" s="431" t="s">
        <v>1403</v>
      </c>
      <c r="O928" s="432" t="s">
        <v>1403</v>
      </c>
      <c r="P928" s="731"/>
      <c r="Q928" s="732"/>
      <c r="R928" s="746"/>
      <c r="S928" s="747"/>
      <c r="T928" s="433"/>
      <c r="U928" s="363"/>
      <c r="V928" s="434"/>
    </row>
    <row r="929" spans="1:22" s="32" customFormat="1" ht="19.95" customHeight="1">
      <c r="A929" s="31" t="s">
        <v>2045</v>
      </c>
      <c r="B929" s="423" t="s">
        <v>1403</v>
      </c>
      <c r="C929" s="612"/>
      <c r="D929" s="612"/>
      <c r="E929" s="424"/>
      <c r="F929" s="424"/>
      <c r="G929" s="425"/>
      <c r="H929" s="426"/>
      <c r="I929" s="427"/>
      <c r="J929" s="428" t="s">
        <v>1403</v>
      </c>
      <c r="K929" s="429"/>
      <c r="L929" s="429"/>
      <c r="M929" s="430"/>
      <c r="N929" s="431" t="s">
        <v>1403</v>
      </c>
      <c r="O929" s="432" t="s">
        <v>1403</v>
      </c>
      <c r="P929" s="731"/>
      <c r="Q929" s="732"/>
      <c r="R929" s="746"/>
      <c r="S929" s="747"/>
      <c r="T929" s="433"/>
      <c r="U929" s="363"/>
      <c r="V929" s="434"/>
    </row>
    <row r="930" spans="1:22" s="32" customFormat="1" ht="19.95" customHeight="1">
      <c r="A930" s="31" t="s">
        <v>2046</v>
      </c>
      <c r="B930" s="423" t="s">
        <v>1403</v>
      </c>
      <c r="C930" s="612"/>
      <c r="D930" s="612"/>
      <c r="E930" s="424"/>
      <c r="F930" s="424"/>
      <c r="G930" s="425"/>
      <c r="H930" s="426"/>
      <c r="I930" s="427"/>
      <c r="J930" s="428" t="s">
        <v>1403</v>
      </c>
      <c r="K930" s="429"/>
      <c r="L930" s="429"/>
      <c r="M930" s="430"/>
      <c r="N930" s="435" t="s">
        <v>1403</v>
      </c>
      <c r="O930" s="432" t="s">
        <v>1403</v>
      </c>
      <c r="P930" s="731"/>
      <c r="Q930" s="732"/>
      <c r="R930" s="746"/>
      <c r="S930" s="747"/>
      <c r="T930" s="433"/>
      <c r="U930" s="363"/>
      <c r="V930" s="434"/>
    </row>
    <row r="931" spans="1:22" s="32" customFormat="1" ht="19.95" customHeight="1">
      <c r="A931" s="31" t="s">
        <v>2047</v>
      </c>
      <c r="B931" s="423" t="s">
        <v>1403</v>
      </c>
      <c r="C931" s="612"/>
      <c r="D931" s="612"/>
      <c r="E931" s="424"/>
      <c r="F931" s="424"/>
      <c r="G931" s="425"/>
      <c r="H931" s="426"/>
      <c r="I931" s="427"/>
      <c r="J931" s="428" t="s">
        <v>1403</v>
      </c>
      <c r="K931" s="429"/>
      <c r="L931" s="429"/>
      <c r="M931" s="436"/>
      <c r="N931" s="435" t="s">
        <v>1403</v>
      </c>
      <c r="O931" s="432" t="s">
        <v>1403</v>
      </c>
      <c r="P931" s="731"/>
      <c r="Q931" s="732"/>
      <c r="R931" s="746"/>
      <c r="S931" s="747"/>
      <c r="T931" s="433"/>
      <c r="U931" s="363"/>
      <c r="V931" s="434"/>
    </row>
    <row r="932" spans="1:22" s="32" customFormat="1" ht="19.95" customHeight="1">
      <c r="A932" s="31" t="s">
        <v>2048</v>
      </c>
      <c r="B932" s="423" t="s">
        <v>1403</v>
      </c>
      <c r="C932" s="612"/>
      <c r="D932" s="612"/>
      <c r="E932" s="424"/>
      <c r="F932" s="424"/>
      <c r="G932" s="425"/>
      <c r="H932" s="426"/>
      <c r="I932" s="427"/>
      <c r="J932" s="428" t="s">
        <v>1403</v>
      </c>
      <c r="K932" s="429"/>
      <c r="L932" s="429"/>
      <c r="M932" s="436"/>
      <c r="N932" s="435" t="s">
        <v>1403</v>
      </c>
      <c r="O932" s="432" t="s">
        <v>1403</v>
      </c>
      <c r="P932" s="731"/>
      <c r="Q932" s="732"/>
      <c r="R932" s="746"/>
      <c r="S932" s="747"/>
      <c r="T932" s="433"/>
      <c r="U932" s="363"/>
      <c r="V932" s="434"/>
    </row>
    <row r="933" spans="1:22" s="32" customFormat="1" ht="19.95" customHeight="1" thickBot="1">
      <c r="A933" s="31" t="s">
        <v>2049</v>
      </c>
      <c r="B933" s="437" t="s">
        <v>1403</v>
      </c>
      <c r="C933" s="613"/>
      <c r="D933" s="613"/>
      <c r="E933" s="438"/>
      <c r="F933" s="438"/>
      <c r="G933" s="439"/>
      <c r="H933" s="440"/>
      <c r="I933" s="441"/>
      <c r="J933" s="442" t="s">
        <v>1403</v>
      </c>
      <c r="K933" s="443"/>
      <c r="L933" s="443"/>
      <c r="M933" s="444"/>
      <c r="N933" s="435" t="s">
        <v>1403</v>
      </c>
      <c r="O933" s="432" t="s">
        <v>1403</v>
      </c>
      <c r="P933" s="731"/>
      <c r="Q933" s="732"/>
      <c r="R933" s="746"/>
      <c r="S933" s="747"/>
      <c r="T933" s="433"/>
      <c r="U933" s="363"/>
      <c r="V933" s="434"/>
    </row>
    <row r="934" spans="1:22" s="23" customFormat="1" ht="10.199999999999999" customHeight="1">
      <c r="A934" s="31"/>
      <c r="B934" s="459"/>
      <c r="C934" s="614"/>
      <c r="D934" s="614"/>
      <c r="E934" s="445"/>
      <c r="F934" s="445"/>
      <c r="G934" s="445"/>
      <c r="H934" s="445"/>
      <c r="I934" s="445"/>
      <c r="J934" s="445"/>
      <c r="K934" s="445"/>
      <c r="L934" s="445"/>
      <c r="M934" s="445"/>
      <c r="N934" s="445"/>
      <c r="O934" s="460"/>
      <c r="P934" s="445"/>
      <c r="Q934" s="445"/>
      <c r="R934" s="460"/>
      <c r="S934" s="445"/>
      <c r="T934" s="445"/>
      <c r="U934" s="461"/>
      <c r="V934" s="464"/>
    </row>
    <row r="935" spans="1:22" s="23" customFormat="1" ht="19.95" customHeight="1" thickBot="1">
      <c r="A935" s="31" t="s">
        <v>2050</v>
      </c>
      <c r="B935" s="505"/>
      <c r="C935" s="615"/>
      <c r="D935" s="615"/>
      <c r="E935" s="506"/>
      <c r="F935" s="506"/>
      <c r="G935" s="506"/>
      <c r="H935" s="506"/>
      <c r="I935" s="506"/>
      <c r="J935" s="506"/>
      <c r="K935" s="506"/>
      <c r="L935" s="506"/>
      <c r="M935" s="506"/>
      <c r="N935" s="507" t="s">
        <v>346</v>
      </c>
      <c r="O935" s="508">
        <v>8014.4782500000001</v>
      </c>
      <c r="P935" s="506"/>
      <c r="Q935" s="506"/>
      <c r="R935" s="509"/>
      <c r="S935" s="509"/>
      <c r="T935" s="510"/>
      <c r="U935" s="506"/>
      <c r="V935" s="511"/>
    </row>
    <row r="936" spans="1:22" ht="19.95" customHeight="1">
      <c r="B936" s="446"/>
      <c r="C936" s="34"/>
      <c r="D936" s="34"/>
      <c r="E936" s="446"/>
      <c r="F936" s="446"/>
      <c r="G936" s="446"/>
      <c r="H936" s="446"/>
      <c r="I936" s="446"/>
      <c r="J936" s="446"/>
      <c r="K936" s="446"/>
      <c r="L936" s="446"/>
      <c r="M936" s="446"/>
      <c r="N936" s="446"/>
      <c r="O936" s="446"/>
      <c r="P936" s="446"/>
      <c r="Q936" s="446"/>
      <c r="R936" s="446"/>
      <c r="S936" s="446"/>
      <c r="T936" s="446"/>
      <c r="U936" s="446"/>
      <c r="V936" s="446"/>
    </row>
    <row r="937" spans="1:22" s="23" customFormat="1" ht="19.95" customHeight="1" thickBot="1">
      <c r="A937" s="22"/>
      <c r="B937" s="733" t="s">
        <v>347</v>
      </c>
      <c r="C937" s="733"/>
      <c r="D937" s="733"/>
      <c r="E937" s="733"/>
      <c r="F937" s="733"/>
      <c r="G937" s="733"/>
      <c r="H937" s="733"/>
      <c r="I937" s="733"/>
      <c r="J937" s="733"/>
      <c r="K937" s="733"/>
      <c r="L937" s="733"/>
      <c r="M937" s="733"/>
      <c r="N937" s="733"/>
      <c r="O937" s="733"/>
      <c r="P937" s="733"/>
      <c r="Q937" s="733"/>
      <c r="R937" s="733"/>
      <c r="S937" s="733"/>
      <c r="T937" s="733"/>
      <c r="U937" s="733"/>
      <c r="V937" s="733"/>
    </row>
    <row r="938" spans="1:22" s="26" customFormat="1" ht="19.95" customHeight="1">
      <c r="A938" s="83" t="s">
        <v>2051</v>
      </c>
      <c r="B938" s="743" t="s">
        <v>348</v>
      </c>
      <c r="C938" s="734" t="s">
        <v>349</v>
      </c>
      <c r="D938" s="735"/>
      <c r="E938" s="735"/>
      <c r="F938" s="735"/>
      <c r="G938" s="735"/>
      <c r="H938" s="735"/>
      <c r="I938" s="735"/>
      <c r="J938" s="735"/>
      <c r="K938" s="735"/>
      <c r="L938" s="735"/>
      <c r="M938" s="736"/>
      <c r="N938" s="518"/>
      <c r="O938" s="519"/>
      <c r="P938" s="734" t="s">
        <v>350</v>
      </c>
      <c r="Q938" s="735"/>
      <c r="R938" s="735"/>
      <c r="S938" s="736"/>
      <c r="T938" s="769" t="s">
        <v>351</v>
      </c>
      <c r="U938" s="736"/>
      <c r="V938" s="788" t="s">
        <v>1197</v>
      </c>
    </row>
    <row r="939" spans="1:22" s="26" customFormat="1" ht="25.2" customHeight="1">
      <c r="A939" s="83" t="s">
        <v>2052</v>
      </c>
      <c r="B939" s="744"/>
      <c r="C939" s="740" t="s">
        <v>352</v>
      </c>
      <c r="D939" s="741"/>
      <c r="E939" s="742"/>
      <c r="F939" s="514">
        <v>3</v>
      </c>
      <c r="G939" s="774" t="s">
        <v>353</v>
      </c>
      <c r="H939" s="748" t="s">
        <v>354</v>
      </c>
      <c r="I939" s="748"/>
      <c r="J939" s="740" t="s">
        <v>355</v>
      </c>
      <c r="K939" s="795"/>
      <c r="L939" s="515"/>
      <c r="M939" s="515"/>
      <c r="N939" s="520"/>
      <c r="O939" s="521"/>
      <c r="P939" s="737"/>
      <c r="Q939" s="738"/>
      <c r="R939" s="738"/>
      <c r="S939" s="739"/>
      <c r="T939" s="770"/>
      <c r="U939" s="771"/>
      <c r="V939" s="789"/>
    </row>
    <row r="940" spans="1:22" s="26" customFormat="1" ht="30" customHeight="1" thickBot="1">
      <c r="A940" s="83" t="s">
        <v>2053</v>
      </c>
      <c r="B940" s="744"/>
      <c r="C940" s="741" t="s">
        <v>356</v>
      </c>
      <c r="D940" s="742"/>
      <c r="E940" s="516" t="s">
        <v>357</v>
      </c>
      <c r="F940" s="512" t="s">
        <v>358</v>
      </c>
      <c r="G940" s="774"/>
      <c r="H940" s="748"/>
      <c r="I940" s="748"/>
      <c r="J940" s="500" t="s">
        <v>359</v>
      </c>
      <c r="K940" s="513" t="s">
        <v>360</v>
      </c>
      <c r="L940" s="517" t="s">
        <v>361</v>
      </c>
      <c r="M940" s="517"/>
      <c r="N940" s="522" t="s">
        <v>362</v>
      </c>
      <c r="O940" s="523"/>
      <c r="P940" s="529" t="s">
        <v>363</v>
      </c>
      <c r="Q940" s="447">
        <v>4</v>
      </c>
      <c r="R940" s="530" t="s">
        <v>364</v>
      </c>
      <c r="S940" s="447">
        <v>4</v>
      </c>
      <c r="T940" s="791"/>
      <c r="U940" s="792"/>
      <c r="V940" s="790"/>
    </row>
    <row r="941" spans="1:22" s="26" customFormat="1" ht="19.95" customHeight="1">
      <c r="A941" s="83" t="s">
        <v>2054</v>
      </c>
      <c r="B941" s="744"/>
      <c r="C941" s="623">
        <v>1</v>
      </c>
      <c r="D941" s="616" t="s">
        <v>191</v>
      </c>
      <c r="E941" s="448">
        <v>0.7</v>
      </c>
      <c r="F941" s="449">
        <v>12789.531999999999</v>
      </c>
      <c r="G941" s="449">
        <v>3541.03</v>
      </c>
      <c r="H941" s="778" t="s">
        <v>1197</v>
      </c>
      <c r="I941" s="779"/>
      <c r="J941" s="450" t="s">
        <v>1197</v>
      </c>
      <c r="K941" s="81" t="s">
        <v>1403</v>
      </c>
      <c r="L941" s="393" t="s">
        <v>365</v>
      </c>
      <c r="M941" s="394" t="s">
        <v>1421</v>
      </c>
      <c r="N941" s="345" t="s">
        <v>341</v>
      </c>
      <c r="O941" s="807" t="s">
        <v>130</v>
      </c>
      <c r="P941" s="808"/>
      <c r="Q941" s="798">
        <v>31</v>
      </c>
      <c r="R941" s="801" t="s">
        <v>365</v>
      </c>
      <c r="S941" s="802"/>
      <c r="T941" s="769" t="s">
        <v>366</v>
      </c>
      <c r="U941" s="735"/>
      <c r="V941" s="736"/>
    </row>
    <row r="942" spans="1:22" s="26" customFormat="1" ht="19.95" customHeight="1" thickBot="1">
      <c r="A942" s="83" t="s">
        <v>2055</v>
      </c>
      <c r="B942" s="744"/>
      <c r="C942" s="623">
        <v>2</v>
      </c>
      <c r="D942" s="616" t="s">
        <v>192</v>
      </c>
      <c r="E942" s="448">
        <v>0.1</v>
      </c>
      <c r="F942" s="449">
        <v>17659.188999999998</v>
      </c>
      <c r="G942" s="449">
        <v>3541.03</v>
      </c>
      <c r="H942" s="778" t="s">
        <v>1197</v>
      </c>
      <c r="I942" s="779"/>
      <c r="J942" s="450" t="s">
        <v>1197</v>
      </c>
      <c r="K942" s="81" t="s">
        <v>1403</v>
      </c>
      <c r="L942" s="393" t="s">
        <v>34</v>
      </c>
      <c r="M942" s="394" t="s">
        <v>1423</v>
      </c>
      <c r="N942" s="345" t="s">
        <v>341</v>
      </c>
      <c r="O942" s="807"/>
      <c r="P942" s="808"/>
      <c r="Q942" s="799"/>
      <c r="R942" s="803"/>
      <c r="S942" s="804"/>
      <c r="T942" s="791"/>
      <c r="U942" s="796"/>
      <c r="V942" s="792"/>
    </row>
    <row r="943" spans="1:22" s="26" customFormat="1" ht="19.95" customHeight="1">
      <c r="A943" s="83" t="s">
        <v>2056</v>
      </c>
      <c r="B943" s="744"/>
      <c r="C943" s="623">
        <v>3</v>
      </c>
      <c r="D943" s="616" t="s">
        <v>193</v>
      </c>
      <c r="E943" s="448">
        <v>0.2</v>
      </c>
      <c r="F943" s="449">
        <v>1609.192</v>
      </c>
      <c r="G943" s="449">
        <v>3541.03</v>
      </c>
      <c r="H943" s="778" t="s">
        <v>1238</v>
      </c>
      <c r="I943" s="779"/>
      <c r="J943" s="450" t="s">
        <v>1197</v>
      </c>
      <c r="K943" s="81" t="s">
        <v>1403</v>
      </c>
      <c r="L943" s="393" t="s">
        <v>34</v>
      </c>
      <c r="M943" s="394" t="s">
        <v>1423</v>
      </c>
      <c r="N943" s="345" t="s">
        <v>341</v>
      </c>
      <c r="O943" s="809"/>
      <c r="P943" s="810"/>
      <c r="Q943" s="800"/>
      <c r="R943" s="805"/>
      <c r="S943" s="806"/>
      <c r="T943" s="451"/>
      <c r="U943" s="451"/>
      <c r="V943" s="452"/>
    </row>
    <row r="944" spans="1:22" s="26" customFormat="1" ht="19.95" customHeight="1">
      <c r="A944" s="83" t="s">
        <v>2057</v>
      </c>
      <c r="B944" s="744"/>
      <c r="C944" s="623">
        <v>4</v>
      </c>
      <c r="D944" s="616" t="s">
        <v>1403</v>
      </c>
      <c r="E944" s="448" t="s">
        <v>1403</v>
      </c>
      <c r="F944" s="449" t="s">
        <v>1403</v>
      </c>
      <c r="G944" s="449" t="s">
        <v>1403</v>
      </c>
      <c r="H944" s="778" t="s">
        <v>1403</v>
      </c>
      <c r="I944" s="779"/>
      <c r="J944" s="450" t="s">
        <v>1403</v>
      </c>
      <c r="K944" s="81" t="s">
        <v>1403</v>
      </c>
      <c r="L944" s="393"/>
      <c r="M944" s="394" t="s">
        <v>1403</v>
      </c>
      <c r="N944" s="345"/>
      <c r="O944" s="775" t="s">
        <v>368</v>
      </c>
      <c r="P944" s="740" t="s">
        <v>369</v>
      </c>
      <c r="Q944" s="741"/>
      <c r="R944" s="741"/>
      <c r="S944" s="742"/>
      <c r="T944" s="453"/>
      <c r="U944" s="453"/>
      <c r="V944" s="454"/>
    </row>
    <row r="945" spans="1:22" s="26" customFormat="1" ht="19.95" customHeight="1">
      <c r="A945" s="83" t="s">
        <v>2058</v>
      </c>
      <c r="B945" s="744"/>
      <c r="C945" s="623">
        <v>5</v>
      </c>
      <c r="D945" s="616" t="s">
        <v>1403</v>
      </c>
      <c r="E945" s="448" t="s">
        <v>1403</v>
      </c>
      <c r="F945" s="449" t="s">
        <v>1403</v>
      </c>
      <c r="G945" s="449" t="s">
        <v>1403</v>
      </c>
      <c r="H945" s="778" t="s">
        <v>1403</v>
      </c>
      <c r="I945" s="779"/>
      <c r="J945" s="450" t="s">
        <v>1403</v>
      </c>
      <c r="K945" s="81" t="s">
        <v>1403</v>
      </c>
      <c r="L945" s="393"/>
      <c r="M945" s="394" t="s">
        <v>1403</v>
      </c>
      <c r="N945" s="345"/>
      <c r="O945" s="776"/>
      <c r="P945" s="500" t="s">
        <v>370</v>
      </c>
      <c r="Q945" s="500" t="s">
        <v>371</v>
      </c>
      <c r="R945" s="748" t="s">
        <v>372</v>
      </c>
      <c r="S945" s="748"/>
      <c r="T945" s="453"/>
      <c r="U945" s="453"/>
      <c r="V945" s="454"/>
    </row>
    <row r="946" spans="1:22" s="26" customFormat="1" ht="19.95" customHeight="1" thickBot="1">
      <c r="A946" s="83" t="s">
        <v>2059</v>
      </c>
      <c r="B946" s="744"/>
      <c r="C946" s="624">
        <v>6</v>
      </c>
      <c r="D946" s="617" t="s">
        <v>1403</v>
      </c>
      <c r="E946" s="455" t="s">
        <v>1403</v>
      </c>
      <c r="F946" s="449" t="s">
        <v>1403</v>
      </c>
      <c r="G946" s="449" t="s">
        <v>1403</v>
      </c>
      <c r="H946" s="778" t="s">
        <v>1403</v>
      </c>
      <c r="I946" s="779"/>
      <c r="J946" s="450" t="s">
        <v>1403</v>
      </c>
      <c r="K946" s="81" t="s">
        <v>1403</v>
      </c>
      <c r="L946" s="393"/>
      <c r="M946" s="394" t="s">
        <v>1403</v>
      </c>
      <c r="N946" s="391"/>
      <c r="O946" s="293" t="s">
        <v>1197</v>
      </c>
      <c r="P946" s="223">
        <v>1</v>
      </c>
      <c r="Q946" s="456">
        <v>7082.0518531999996</v>
      </c>
      <c r="R946" s="777">
        <v>32057.913</v>
      </c>
      <c r="S946" s="777"/>
      <c r="T946" s="453"/>
      <c r="U946" s="453"/>
      <c r="V946" s="454"/>
    </row>
    <row r="947" spans="1:22" s="26" customFormat="1" ht="25.2" customHeight="1" thickBot="1">
      <c r="A947" s="83" t="s">
        <v>2060</v>
      </c>
      <c r="B947" s="745"/>
      <c r="C947" s="749" t="s">
        <v>373</v>
      </c>
      <c r="D947" s="750"/>
      <c r="E947" s="467"/>
      <c r="F947" s="751" t="s">
        <v>1403</v>
      </c>
      <c r="G947" s="752"/>
      <c r="H947" s="793" t="s">
        <v>1197</v>
      </c>
      <c r="I947" s="794"/>
      <c r="J947" s="369" t="s">
        <v>1197</v>
      </c>
      <c r="K947" s="293" t="s">
        <v>1197</v>
      </c>
      <c r="L947" s="293" t="s">
        <v>1197</v>
      </c>
      <c r="M947" s="528"/>
      <c r="N947" s="524"/>
      <c r="O947" s="797" t="s">
        <v>1403</v>
      </c>
      <c r="P947" s="797"/>
      <c r="Q947" s="797"/>
      <c r="R947" s="797"/>
      <c r="S947" s="797"/>
      <c r="T947" s="525"/>
      <c r="U947" s="526"/>
      <c r="V947" s="527"/>
    </row>
    <row r="948" spans="1:22" ht="19.95" customHeight="1"/>
    <row r="949" spans="1:22" ht="19.95" customHeight="1"/>
    <row r="950" spans="1:22" s="30" customFormat="1" ht="19.95" customHeight="1" thickBot="1">
      <c r="A950" s="27">
        <v>32</v>
      </c>
      <c r="B950" s="753" t="s">
        <v>312</v>
      </c>
      <c r="C950" s="753"/>
      <c r="D950" s="753"/>
      <c r="E950" s="28">
        <v>32</v>
      </c>
      <c r="F950" s="582" t="s">
        <v>76</v>
      </c>
      <c r="G950" s="416"/>
      <c r="H950" s="416"/>
      <c r="I950" s="414"/>
      <c r="J950" s="414"/>
      <c r="K950" s="414"/>
      <c r="L950" s="414"/>
      <c r="M950" s="29"/>
      <c r="N950" s="29"/>
      <c r="O950" s="416"/>
      <c r="P950" s="416"/>
      <c r="Q950" s="416"/>
      <c r="R950" s="416"/>
      <c r="S950" s="416"/>
      <c r="T950" s="416"/>
      <c r="U950" s="416"/>
      <c r="V950" s="416"/>
    </row>
    <row r="951" spans="1:22" s="23" customFormat="1" ht="25.2" customHeight="1">
      <c r="A951" s="22"/>
      <c r="B951" s="755" t="s">
        <v>313</v>
      </c>
      <c r="C951" s="621" t="s">
        <v>314</v>
      </c>
      <c r="D951" s="609" t="s">
        <v>315</v>
      </c>
      <c r="E951" s="498"/>
      <c r="F951" s="498" t="s">
        <v>316</v>
      </c>
      <c r="G951" s="499"/>
      <c r="H951" s="497" t="s">
        <v>317</v>
      </c>
      <c r="I951" s="772" t="s">
        <v>318</v>
      </c>
      <c r="J951" s="754" t="s">
        <v>319</v>
      </c>
      <c r="K951" s="754" t="s">
        <v>320</v>
      </c>
      <c r="L951" s="754" t="s">
        <v>321</v>
      </c>
      <c r="M951" s="754" t="s">
        <v>322</v>
      </c>
      <c r="N951" s="765" t="s">
        <v>323</v>
      </c>
      <c r="O951" s="766"/>
      <c r="P951" s="767" t="s">
        <v>324</v>
      </c>
      <c r="Q951" s="768"/>
      <c r="R951" s="769" t="s">
        <v>325</v>
      </c>
      <c r="S951" s="736"/>
      <c r="T951" s="783" t="s">
        <v>326</v>
      </c>
      <c r="U951" s="784"/>
      <c r="V951" s="785"/>
    </row>
    <row r="952" spans="1:22" s="23" customFormat="1" ht="90" customHeight="1">
      <c r="A952" s="22"/>
      <c r="B952" s="756"/>
      <c r="C952" s="622" t="s">
        <v>327</v>
      </c>
      <c r="D952" s="610" t="s">
        <v>42</v>
      </c>
      <c r="E952" s="501" t="s">
        <v>328</v>
      </c>
      <c r="F952" s="501" t="s">
        <v>329</v>
      </c>
      <c r="G952" s="571" t="s">
        <v>330</v>
      </c>
      <c r="H952" s="570" t="s">
        <v>331</v>
      </c>
      <c r="I952" s="773"/>
      <c r="J952" s="748"/>
      <c r="K952" s="748"/>
      <c r="L952" s="748"/>
      <c r="M952" s="748"/>
      <c r="N952" s="500" t="s">
        <v>332</v>
      </c>
      <c r="O952" s="501" t="s">
        <v>333</v>
      </c>
      <c r="P952" s="781"/>
      <c r="Q952" s="782"/>
      <c r="R952" s="770"/>
      <c r="S952" s="771"/>
      <c r="T952" s="502" t="s">
        <v>334</v>
      </c>
      <c r="U952" s="503" t="s">
        <v>335</v>
      </c>
      <c r="V952" s="504" t="s">
        <v>336</v>
      </c>
    </row>
    <row r="953" spans="1:22" s="23" customFormat="1" ht="25.2" customHeight="1">
      <c r="A953" s="22"/>
      <c r="B953" s="417"/>
      <c r="C953" s="611">
        <v>3</v>
      </c>
      <c r="D953" s="611">
        <v>4</v>
      </c>
      <c r="E953" s="418">
        <v>5</v>
      </c>
      <c r="F953" s="418">
        <v>6</v>
      </c>
      <c r="G953" s="418">
        <v>7</v>
      </c>
      <c r="H953" s="418">
        <v>8</v>
      </c>
      <c r="I953" s="418">
        <v>9</v>
      </c>
      <c r="J953" s="469"/>
      <c r="K953" s="469"/>
      <c r="L953" s="435"/>
      <c r="M953" s="418"/>
      <c r="N953" s="418">
        <v>14</v>
      </c>
      <c r="O953" s="418">
        <v>15</v>
      </c>
      <c r="P953" s="419">
        <v>16</v>
      </c>
      <c r="Q953" s="463">
        <v>17</v>
      </c>
      <c r="R953" s="419">
        <v>18</v>
      </c>
      <c r="S953" s="463">
        <v>19</v>
      </c>
      <c r="T953" s="420">
        <v>20</v>
      </c>
      <c r="U953" s="421">
        <v>21</v>
      </c>
      <c r="V953" s="422">
        <v>22</v>
      </c>
    </row>
    <row r="954" spans="1:22" s="32" customFormat="1" ht="49.95" customHeight="1">
      <c r="A954" s="31" t="s">
        <v>2061</v>
      </c>
      <c r="B954" s="423">
        <v>1</v>
      </c>
      <c r="C954" s="612" t="s">
        <v>399</v>
      </c>
      <c r="D954" s="612" t="s">
        <v>648</v>
      </c>
      <c r="E954" s="424" t="s">
        <v>649</v>
      </c>
      <c r="F954" s="424" t="s">
        <v>340</v>
      </c>
      <c r="G954" s="425">
        <v>0.4</v>
      </c>
      <c r="H954" s="426" t="s">
        <v>341</v>
      </c>
      <c r="I954" s="427">
        <v>1</v>
      </c>
      <c r="J954" s="428" t="s">
        <v>194</v>
      </c>
      <c r="K954" s="429">
        <v>41639</v>
      </c>
      <c r="L954" s="429">
        <v>43809</v>
      </c>
      <c r="M954" s="430">
        <v>17815.96</v>
      </c>
      <c r="N954" s="431">
        <v>7126.384</v>
      </c>
      <c r="O954" s="432">
        <v>7126.384</v>
      </c>
      <c r="P954" s="731"/>
      <c r="Q954" s="732"/>
      <c r="R954" s="746"/>
      <c r="S954" s="747"/>
      <c r="T954" s="433" t="s">
        <v>341</v>
      </c>
      <c r="U954" s="363">
        <v>52</v>
      </c>
      <c r="V954" s="434" t="s">
        <v>341</v>
      </c>
    </row>
    <row r="955" spans="1:22" s="32" customFormat="1" ht="19.95" customHeight="1">
      <c r="A955" s="31" t="s">
        <v>2062</v>
      </c>
      <c r="B955" s="423" t="s">
        <v>1403</v>
      </c>
      <c r="C955" s="612"/>
      <c r="D955" s="612"/>
      <c r="E955" s="424"/>
      <c r="F955" s="424"/>
      <c r="G955" s="425"/>
      <c r="H955" s="426"/>
      <c r="I955" s="427"/>
      <c r="J955" s="428" t="s">
        <v>1403</v>
      </c>
      <c r="K955" s="429"/>
      <c r="L955" s="429"/>
      <c r="M955" s="430"/>
      <c r="N955" s="431" t="s">
        <v>1403</v>
      </c>
      <c r="O955" s="432" t="s">
        <v>1403</v>
      </c>
      <c r="P955" s="731"/>
      <c r="Q955" s="732"/>
      <c r="R955" s="746"/>
      <c r="S955" s="747"/>
      <c r="T955" s="433"/>
      <c r="U955" s="363"/>
      <c r="V955" s="434"/>
    </row>
    <row r="956" spans="1:22" s="32" customFormat="1" ht="19.95" customHeight="1">
      <c r="A956" s="31" t="s">
        <v>2063</v>
      </c>
      <c r="B956" s="423" t="s">
        <v>1403</v>
      </c>
      <c r="C956" s="612"/>
      <c r="D956" s="612"/>
      <c r="E956" s="424"/>
      <c r="F956" s="424"/>
      <c r="G956" s="425"/>
      <c r="H956" s="426"/>
      <c r="I956" s="427"/>
      <c r="J956" s="428" t="s">
        <v>1403</v>
      </c>
      <c r="K956" s="429"/>
      <c r="L956" s="429"/>
      <c r="M956" s="430"/>
      <c r="N956" s="431" t="s">
        <v>1403</v>
      </c>
      <c r="O956" s="432" t="s">
        <v>1403</v>
      </c>
      <c r="P956" s="731"/>
      <c r="Q956" s="732"/>
      <c r="R956" s="746"/>
      <c r="S956" s="747"/>
      <c r="T956" s="433"/>
      <c r="U956" s="363"/>
      <c r="V956" s="434"/>
    </row>
    <row r="957" spans="1:22" s="32" customFormat="1" ht="19.95" customHeight="1">
      <c r="A957" s="31" t="s">
        <v>2064</v>
      </c>
      <c r="B957" s="423" t="s">
        <v>1403</v>
      </c>
      <c r="C957" s="612"/>
      <c r="D957" s="612"/>
      <c r="E957" s="424"/>
      <c r="F957" s="424"/>
      <c r="G957" s="425"/>
      <c r="H957" s="426"/>
      <c r="I957" s="427"/>
      <c r="J957" s="428" t="s">
        <v>1403</v>
      </c>
      <c r="K957" s="429"/>
      <c r="L957" s="429"/>
      <c r="M957" s="430"/>
      <c r="N957" s="431" t="s">
        <v>1403</v>
      </c>
      <c r="O957" s="432" t="s">
        <v>1403</v>
      </c>
      <c r="P957" s="731"/>
      <c r="Q957" s="732"/>
      <c r="R957" s="746"/>
      <c r="S957" s="747"/>
      <c r="T957" s="433"/>
      <c r="U957" s="363"/>
      <c r="V957" s="434"/>
    </row>
    <row r="958" spans="1:22" s="32" customFormat="1" ht="19.95" customHeight="1">
      <c r="A958" s="31" t="s">
        <v>2065</v>
      </c>
      <c r="B958" s="423" t="s">
        <v>1403</v>
      </c>
      <c r="C958" s="612"/>
      <c r="D958" s="612"/>
      <c r="E958" s="424"/>
      <c r="F958" s="424"/>
      <c r="G958" s="425"/>
      <c r="H958" s="426"/>
      <c r="I958" s="427"/>
      <c r="J958" s="428" t="s">
        <v>1403</v>
      </c>
      <c r="K958" s="429"/>
      <c r="L958" s="429"/>
      <c r="M958" s="430"/>
      <c r="N958" s="431" t="s">
        <v>1403</v>
      </c>
      <c r="O958" s="432" t="s">
        <v>1403</v>
      </c>
      <c r="P958" s="731"/>
      <c r="Q958" s="732"/>
      <c r="R958" s="746"/>
      <c r="S958" s="747"/>
      <c r="T958" s="433"/>
      <c r="U958" s="363"/>
      <c r="V958" s="434"/>
    </row>
    <row r="959" spans="1:22" s="32" customFormat="1" ht="19.95" customHeight="1">
      <c r="A959" s="31" t="s">
        <v>2066</v>
      </c>
      <c r="B959" s="423" t="s">
        <v>1403</v>
      </c>
      <c r="C959" s="612"/>
      <c r="D959" s="612"/>
      <c r="E959" s="424"/>
      <c r="F959" s="424"/>
      <c r="G959" s="425"/>
      <c r="H959" s="426"/>
      <c r="I959" s="427"/>
      <c r="J959" s="428" t="s">
        <v>1403</v>
      </c>
      <c r="K959" s="429"/>
      <c r="L959" s="429"/>
      <c r="M959" s="430"/>
      <c r="N959" s="431" t="s">
        <v>1403</v>
      </c>
      <c r="O959" s="432" t="s">
        <v>1403</v>
      </c>
      <c r="P959" s="731"/>
      <c r="Q959" s="732"/>
      <c r="R959" s="746"/>
      <c r="S959" s="747"/>
      <c r="T959" s="433"/>
      <c r="U959" s="363"/>
      <c r="V959" s="434"/>
    </row>
    <row r="960" spans="1:22" s="32" customFormat="1" ht="19.95" customHeight="1">
      <c r="A960" s="31" t="s">
        <v>2067</v>
      </c>
      <c r="B960" s="423" t="s">
        <v>1403</v>
      </c>
      <c r="C960" s="612"/>
      <c r="D960" s="612"/>
      <c r="E960" s="424"/>
      <c r="F960" s="424"/>
      <c r="G960" s="425"/>
      <c r="H960" s="426"/>
      <c r="I960" s="427"/>
      <c r="J960" s="428" t="s">
        <v>1403</v>
      </c>
      <c r="K960" s="429"/>
      <c r="L960" s="429"/>
      <c r="M960" s="430"/>
      <c r="N960" s="435" t="s">
        <v>1403</v>
      </c>
      <c r="O960" s="432" t="s">
        <v>1403</v>
      </c>
      <c r="P960" s="731"/>
      <c r="Q960" s="732"/>
      <c r="R960" s="746"/>
      <c r="S960" s="747"/>
      <c r="T960" s="433"/>
      <c r="U960" s="363"/>
      <c r="V960" s="434"/>
    </row>
    <row r="961" spans="1:22" s="32" customFormat="1" ht="19.95" customHeight="1">
      <c r="A961" s="31" t="s">
        <v>2068</v>
      </c>
      <c r="B961" s="423" t="s">
        <v>1403</v>
      </c>
      <c r="C961" s="612"/>
      <c r="D961" s="612"/>
      <c r="E961" s="424"/>
      <c r="F961" s="424"/>
      <c r="G961" s="425"/>
      <c r="H961" s="426"/>
      <c r="I961" s="427"/>
      <c r="J961" s="428" t="s">
        <v>1403</v>
      </c>
      <c r="K961" s="429"/>
      <c r="L961" s="429"/>
      <c r="M961" s="436"/>
      <c r="N961" s="435" t="s">
        <v>1403</v>
      </c>
      <c r="O961" s="432" t="s">
        <v>1403</v>
      </c>
      <c r="P961" s="731"/>
      <c r="Q961" s="732"/>
      <c r="R961" s="746"/>
      <c r="S961" s="747"/>
      <c r="T961" s="433"/>
      <c r="U961" s="363"/>
      <c r="V961" s="434"/>
    </row>
    <row r="962" spans="1:22" s="32" customFormat="1" ht="19.95" customHeight="1">
      <c r="A962" s="31" t="s">
        <v>2069</v>
      </c>
      <c r="B962" s="423" t="s">
        <v>1403</v>
      </c>
      <c r="C962" s="612"/>
      <c r="D962" s="612"/>
      <c r="E962" s="424"/>
      <c r="F962" s="424"/>
      <c r="G962" s="425"/>
      <c r="H962" s="426"/>
      <c r="I962" s="427"/>
      <c r="J962" s="428" t="s">
        <v>1403</v>
      </c>
      <c r="K962" s="429"/>
      <c r="L962" s="429"/>
      <c r="M962" s="436"/>
      <c r="N962" s="435" t="s">
        <v>1403</v>
      </c>
      <c r="O962" s="432" t="s">
        <v>1403</v>
      </c>
      <c r="P962" s="731"/>
      <c r="Q962" s="732"/>
      <c r="R962" s="746"/>
      <c r="S962" s="747"/>
      <c r="T962" s="433"/>
      <c r="U962" s="363"/>
      <c r="V962" s="434"/>
    </row>
    <row r="963" spans="1:22" s="32" customFormat="1" ht="19.95" customHeight="1" thickBot="1">
      <c r="A963" s="31" t="s">
        <v>2070</v>
      </c>
      <c r="B963" s="437" t="s">
        <v>1403</v>
      </c>
      <c r="C963" s="613"/>
      <c r="D963" s="613"/>
      <c r="E963" s="438"/>
      <c r="F963" s="438"/>
      <c r="G963" s="439"/>
      <c r="H963" s="440"/>
      <c r="I963" s="441"/>
      <c r="J963" s="442" t="s">
        <v>1403</v>
      </c>
      <c r="K963" s="443"/>
      <c r="L963" s="443"/>
      <c r="M963" s="444"/>
      <c r="N963" s="435" t="s">
        <v>1403</v>
      </c>
      <c r="O963" s="432" t="s">
        <v>1403</v>
      </c>
      <c r="P963" s="731"/>
      <c r="Q963" s="732"/>
      <c r="R963" s="746"/>
      <c r="S963" s="747"/>
      <c r="T963" s="433"/>
      <c r="U963" s="363"/>
      <c r="V963" s="434"/>
    </row>
    <row r="964" spans="1:22" s="23" customFormat="1" ht="10.199999999999999" customHeight="1">
      <c r="A964" s="31"/>
      <c r="B964" s="459"/>
      <c r="C964" s="614"/>
      <c r="D964" s="614"/>
      <c r="E964" s="445"/>
      <c r="F964" s="445"/>
      <c r="G964" s="445"/>
      <c r="H964" s="445"/>
      <c r="I964" s="445"/>
      <c r="J964" s="445"/>
      <c r="K964" s="445"/>
      <c r="L964" s="445"/>
      <c r="M964" s="445"/>
      <c r="N964" s="445"/>
      <c r="O964" s="460"/>
      <c r="P964" s="445"/>
      <c r="Q964" s="445"/>
      <c r="R964" s="460"/>
      <c r="S964" s="445"/>
      <c r="T964" s="445"/>
      <c r="U964" s="461"/>
      <c r="V964" s="464"/>
    </row>
    <row r="965" spans="1:22" s="23" customFormat="1" ht="19.95" customHeight="1" thickBot="1">
      <c r="A965" s="31" t="s">
        <v>2071</v>
      </c>
      <c r="B965" s="505"/>
      <c r="C965" s="615"/>
      <c r="D965" s="615"/>
      <c r="E965" s="506"/>
      <c r="F965" s="506"/>
      <c r="G965" s="506"/>
      <c r="H965" s="506"/>
      <c r="I965" s="506"/>
      <c r="J965" s="506"/>
      <c r="K965" s="506"/>
      <c r="L965" s="506"/>
      <c r="M965" s="506"/>
      <c r="N965" s="507" t="s">
        <v>346</v>
      </c>
      <c r="O965" s="508">
        <v>7126.384</v>
      </c>
      <c r="P965" s="506"/>
      <c r="Q965" s="506"/>
      <c r="R965" s="509"/>
      <c r="S965" s="509"/>
      <c r="T965" s="510"/>
      <c r="U965" s="506"/>
      <c r="V965" s="511"/>
    </row>
    <row r="966" spans="1:22" ht="19.95" customHeight="1">
      <c r="B966" s="446"/>
      <c r="C966" s="34"/>
      <c r="D966" s="34"/>
      <c r="E966" s="446"/>
      <c r="F966" s="446"/>
      <c r="G966" s="446"/>
      <c r="H966" s="446"/>
      <c r="I966" s="446"/>
      <c r="J966" s="446"/>
      <c r="K966" s="446"/>
      <c r="L966" s="446"/>
      <c r="M966" s="446"/>
      <c r="N966" s="446"/>
      <c r="O966" s="446"/>
      <c r="P966" s="446"/>
      <c r="Q966" s="446"/>
      <c r="R966" s="446"/>
      <c r="S966" s="446"/>
      <c r="T966" s="446"/>
      <c r="U966" s="446"/>
      <c r="V966" s="446"/>
    </row>
    <row r="967" spans="1:22" s="23" customFormat="1" ht="19.95" customHeight="1" thickBot="1">
      <c r="A967" s="22"/>
      <c r="B967" s="733" t="s">
        <v>347</v>
      </c>
      <c r="C967" s="733"/>
      <c r="D967" s="733"/>
      <c r="E967" s="733"/>
      <c r="F967" s="733"/>
      <c r="G967" s="733"/>
      <c r="H967" s="733"/>
      <c r="I967" s="733"/>
      <c r="J967" s="733"/>
      <c r="K967" s="733"/>
      <c r="L967" s="733"/>
      <c r="M967" s="733"/>
      <c r="N967" s="733"/>
      <c r="O967" s="733"/>
      <c r="P967" s="733"/>
      <c r="Q967" s="733"/>
      <c r="R967" s="733"/>
      <c r="S967" s="733"/>
      <c r="T967" s="733"/>
      <c r="U967" s="733"/>
      <c r="V967" s="733"/>
    </row>
    <row r="968" spans="1:22" s="26" customFormat="1" ht="19.95" customHeight="1">
      <c r="A968" s="83" t="s">
        <v>2072</v>
      </c>
      <c r="B968" s="743" t="s">
        <v>348</v>
      </c>
      <c r="C968" s="734" t="s">
        <v>349</v>
      </c>
      <c r="D968" s="735"/>
      <c r="E968" s="735"/>
      <c r="F968" s="735"/>
      <c r="G968" s="735"/>
      <c r="H968" s="735"/>
      <c r="I968" s="735"/>
      <c r="J968" s="735"/>
      <c r="K968" s="735"/>
      <c r="L968" s="735"/>
      <c r="M968" s="736"/>
      <c r="N968" s="518"/>
      <c r="O968" s="519"/>
      <c r="P968" s="734" t="s">
        <v>350</v>
      </c>
      <c r="Q968" s="735"/>
      <c r="R968" s="735"/>
      <c r="S968" s="736"/>
      <c r="T968" s="769" t="s">
        <v>351</v>
      </c>
      <c r="U968" s="736"/>
      <c r="V968" s="788" t="s">
        <v>1197</v>
      </c>
    </row>
    <row r="969" spans="1:22" s="26" customFormat="1" ht="25.2" customHeight="1">
      <c r="A969" s="83" t="s">
        <v>2073</v>
      </c>
      <c r="B969" s="744"/>
      <c r="C969" s="740" t="s">
        <v>352</v>
      </c>
      <c r="D969" s="741"/>
      <c r="E969" s="742"/>
      <c r="F969" s="514">
        <v>2</v>
      </c>
      <c r="G969" s="774" t="s">
        <v>353</v>
      </c>
      <c r="H969" s="748" t="s">
        <v>354</v>
      </c>
      <c r="I969" s="748"/>
      <c r="J969" s="740" t="s">
        <v>355</v>
      </c>
      <c r="K969" s="795"/>
      <c r="L969" s="515"/>
      <c r="M969" s="515"/>
      <c r="N969" s="520"/>
      <c r="O969" s="521"/>
      <c r="P969" s="737"/>
      <c r="Q969" s="738"/>
      <c r="R969" s="738"/>
      <c r="S969" s="739"/>
      <c r="T969" s="770"/>
      <c r="U969" s="771"/>
      <c r="V969" s="789"/>
    </row>
    <row r="970" spans="1:22" s="26" customFormat="1" ht="30" customHeight="1" thickBot="1">
      <c r="A970" s="83" t="s">
        <v>2074</v>
      </c>
      <c r="B970" s="744"/>
      <c r="C970" s="741" t="s">
        <v>356</v>
      </c>
      <c r="D970" s="742"/>
      <c r="E970" s="516" t="s">
        <v>357</v>
      </c>
      <c r="F970" s="512" t="s">
        <v>358</v>
      </c>
      <c r="G970" s="774"/>
      <c r="H970" s="748"/>
      <c r="I970" s="748"/>
      <c r="J970" s="500" t="s">
        <v>359</v>
      </c>
      <c r="K970" s="513" t="s">
        <v>360</v>
      </c>
      <c r="L970" s="517" t="s">
        <v>361</v>
      </c>
      <c r="M970" s="517"/>
      <c r="N970" s="522" t="s">
        <v>362</v>
      </c>
      <c r="O970" s="523"/>
      <c r="P970" s="529" t="s">
        <v>363</v>
      </c>
      <c r="Q970" s="447">
        <v>1</v>
      </c>
      <c r="R970" s="530" t="s">
        <v>364</v>
      </c>
      <c r="S970" s="447">
        <v>1</v>
      </c>
      <c r="T970" s="791"/>
      <c r="U970" s="792"/>
      <c r="V970" s="790"/>
    </row>
    <row r="971" spans="1:22" s="26" customFormat="1" ht="19.95" customHeight="1">
      <c r="A971" s="83" t="s">
        <v>2075</v>
      </c>
      <c r="B971" s="744"/>
      <c r="C971" s="623">
        <v>1</v>
      </c>
      <c r="D971" s="616" t="s">
        <v>194</v>
      </c>
      <c r="E971" s="448">
        <v>0.9</v>
      </c>
      <c r="F971" s="449">
        <v>7126.384</v>
      </c>
      <c r="G971" s="449">
        <v>3541.03</v>
      </c>
      <c r="H971" s="778" t="s">
        <v>1197</v>
      </c>
      <c r="I971" s="779"/>
      <c r="J971" s="450" t="s">
        <v>1197</v>
      </c>
      <c r="K971" s="81" t="s">
        <v>1403</v>
      </c>
      <c r="L971" s="393" t="s">
        <v>34</v>
      </c>
      <c r="M971" s="394" t="s">
        <v>1423</v>
      </c>
      <c r="N971" s="345" t="s">
        <v>341</v>
      </c>
      <c r="O971" s="807" t="s">
        <v>130</v>
      </c>
      <c r="P971" s="808"/>
      <c r="Q971" s="798">
        <v>32</v>
      </c>
      <c r="R971" s="801" t="s">
        <v>365</v>
      </c>
      <c r="S971" s="802"/>
      <c r="T971" s="769" t="s">
        <v>366</v>
      </c>
      <c r="U971" s="735"/>
      <c r="V971" s="736"/>
    </row>
    <row r="972" spans="1:22" s="26" customFormat="1" ht="19.95" customHeight="1" thickBot="1">
      <c r="A972" s="83" t="s">
        <v>2076</v>
      </c>
      <c r="B972" s="744"/>
      <c r="C972" s="623">
        <v>2</v>
      </c>
      <c r="D972" s="616" t="s">
        <v>195</v>
      </c>
      <c r="E972" s="448">
        <v>0.1</v>
      </c>
      <c r="F972" s="449" t="s">
        <v>1445</v>
      </c>
      <c r="G972" s="449">
        <v>3541.03</v>
      </c>
      <c r="H972" s="778" t="s">
        <v>1238</v>
      </c>
      <c r="I972" s="779"/>
      <c r="J972" s="450" t="s">
        <v>1197</v>
      </c>
      <c r="K972" s="81" t="s">
        <v>1403</v>
      </c>
      <c r="L972" s="393" t="s">
        <v>365</v>
      </c>
      <c r="M972" s="394" t="s">
        <v>1421</v>
      </c>
      <c r="N972" s="345" t="s">
        <v>341</v>
      </c>
      <c r="O972" s="807"/>
      <c r="P972" s="808"/>
      <c r="Q972" s="799"/>
      <c r="R972" s="803"/>
      <c r="S972" s="804"/>
      <c r="T972" s="791"/>
      <c r="U972" s="796"/>
      <c r="V972" s="792"/>
    </row>
    <row r="973" spans="1:22" s="26" customFormat="1" ht="19.95" customHeight="1">
      <c r="A973" s="83" t="s">
        <v>2077</v>
      </c>
      <c r="B973" s="744"/>
      <c r="C973" s="623">
        <v>3</v>
      </c>
      <c r="D973" s="616" t="s">
        <v>1403</v>
      </c>
      <c r="E973" s="448" t="s">
        <v>1403</v>
      </c>
      <c r="F973" s="449" t="s">
        <v>1403</v>
      </c>
      <c r="G973" s="449" t="s">
        <v>1403</v>
      </c>
      <c r="H973" s="778" t="s">
        <v>1403</v>
      </c>
      <c r="I973" s="779"/>
      <c r="J973" s="450" t="s">
        <v>1403</v>
      </c>
      <c r="K973" s="81" t="s">
        <v>1403</v>
      </c>
      <c r="L973" s="393"/>
      <c r="M973" s="394" t="s">
        <v>1403</v>
      </c>
      <c r="N973" s="345"/>
      <c r="O973" s="809"/>
      <c r="P973" s="810"/>
      <c r="Q973" s="800"/>
      <c r="R973" s="805"/>
      <c r="S973" s="806"/>
      <c r="T973" s="451"/>
      <c r="U973" s="451"/>
      <c r="V973" s="452"/>
    </row>
    <row r="974" spans="1:22" s="26" customFormat="1" ht="19.95" customHeight="1">
      <c r="A974" s="83" t="s">
        <v>2078</v>
      </c>
      <c r="B974" s="744"/>
      <c r="C974" s="623">
        <v>4</v>
      </c>
      <c r="D974" s="616" t="s">
        <v>1403</v>
      </c>
      <c r="E974" s="448" t="s">
        <v>1403</v>
      </c>
      <c r="F974" s="449" t="s">
        <v>1403</v>
      </c>
      <c r="G974" s="449" t="s">
        <v>1403</v>
      </c>
      <c r="H974" s="778" t="s">
        <v>1403</v>
      </c>
      <c r="I974" s="779"/>
      <c r="J974" s="450" t="s">
        <v>1403</v>
      </c>
      <c r="K974" s="81" t="s">
        <v>1403</v>
      </c>
      <c r="L974" s="393"/>
      <c r="M974" s="394" t="s">
        <v>1403</v>
      </c>
      <c r="N974" s="345"/>
      <c r="O974" s="775" t="s">
        <v>368</v>
      </c>
      <c r="P974" s="740" t="s">
        <v>369</v>
      </c>
      <c r="Q974" s="741"/>
      <c r="R974" s="741"/>
      <c r="S974" s="742"/>
      <c r="T974" s="453"/>
      <c r="U974" s="453"/>
      <c r="V974" s="454"/>
    </row>
    <row r="975" spans="1:22" s="26" customFormat="1" ht="19.95" customHeight="1">
      <c r="A975" s="83" t="s">
        <v>2079</v>
      </c>
      <c r="B975" s="744"/>
      <c r="C975" s="623">
        <v>5</v>
      </c>
      <c r="D975" s="616" t="s">
        <v>1403</v>
      </c>
      <c r="E975" s="448" t="s">
        <v>1403</v>
      </c>
      <c r="F975" s="449" t="s">
        <v>1403</v>
      </c>
      <c r="G975" s="449" t="s">
        <v>1403</v>
      </c>
      <c r="H975" s="778" t="s">
        <v>1403</v>
      </c>
      <c r="I975" s="779"/>
      <c r="J975" s="450" t="s">
        <v>1403</v>
      </c>
      <c r="K975" s="81" t="s">
        <v>1403</v>
      </c>
      <c r="L975" s="393"/>
      <c r="M975" s="394" t="s">
        <v>1403</v>
      </c>
      <c r="N975" s="345"/>
      <c r="O975" s="776"/>
      <c r="P975" s="500" t="s">
        <v>370</v>
      </c>
      <c r="Q975" s="500" t="s">
        <v>371</v>
      </c>
      <c r="R975" s="748" t="s">
        <v>372</v>
      </c>
      <c r="S975" s="748"/>
      <c r="T975" s="453"/>
      <c r="U975" s="453"/>
      <c r="V975" s="454"/>
    </row>
    <row r="976" spans="1:22" s="26" customFormat="1" ht="19.95" customHeight="1" thickBot="1">
      <c r="A976" s="83" t="s">
        <v>2080</v>
      </c>
      <c r="B976" s="744"/>
      <c r="C976" s="624">
        <v>6</v>
      </c>
      <c r="D976" s="617" t="s">
        <v>1403</v>
      </c>
      <c r="E976" s="455" t="s">
        <v>1403</v>
      </c>
      <c r="F976" s="449" t="s">
        <v>1403</v>
      </c>
      <c r="G976" s="449" t="s">
        <v>1403</v>
      </c>
      <c r="H976" s="778" t="s">
        <v>1403</v>
      </c>
      <c r="I976" s="779"/>
      <c r="J976" s="450" t="s">
        <v>1403</v>
      </c>
      <c r="K976" s="81" t="s">
        <v>1403</v>
      </c>
      <c r="L976" s="393"/>
      <c r="M976" s="394" t="s">
        <v>1403</v>
      </c>
      <c r="N976" s="391"/>
      <c r="O976" s="293" t="s">
        <v>1197</v>
      </c>
      <c r="P976" s="223">
        <v>1</v>
      </c>
      <c r="Q976" s="456">
        <v>7082.0518531999996</v>
      </c>
      <c r="R976" s="777">
        <v>7126.384</v>
      </c>
      <c r="S976" s="777"/>
      <c r="T976" s="453"/>
      <c r="U976" s="453"/>
      <c r="V976" s="454"/>
    </row>
    <row r="977" spans="1:22" s="26" customFormat="1" ht="25.2" customHeight="1" thickBot="1">
      <c r="A977" s="83" t="s">
        <v>2081</v>
      </c>
      <c r="B977" s="745"/>
      <c r="C977" s="749" t="s">
        <v>373</v>
      </c>
      <c r="D977" s="750"/>
      <c r="E977" s="467"/>
      <c r="F977" s="751" t="s">
        <v>1403</v>
      </c>
      <c r="G977" s="752"/>
      <c r="H977" s="793" t="s">
        <v>1197</v>
      </c>
      <c r="I977" s="794"/>
      <c r="J977" s="369" t="s">
        <v>1197</v>
      </c>
      <c r="K977" s="293" t="s">
        <v>1197</v>
      </c>
      <c r="L977" s="293" t="s">
        <v>1197</v>
      </c>
      <c r="M977" s="528"/>
      <c r="N977" s="524"/>
      <c r="O977" s="797" t="s">
        <v>1403</v>
      </c>
      <c r="P977" s="797"/>
      <c r="Q977" s="797"/>
      <c r="R977" s="797"/>
      <c r="S977" s="797"/>
      <c r="T977" s="525"/>
      <c r="U977" s="526"/>
      <c r="V977" s="527"/>
    </row>
    <row r="978" spans="1:22" ht="19.95" customHeight="1"/>
    <row r="979" spans="1:22" ht="19.95" customHeight="1"/>
    <row r="980" spans="1:22" s="30" customFormat="1" ht="19.95" customHeight="1" thickBot="1">
      <c r="A980" s="27">
        <v>33</v>
      </c>
      <c r="B980" s="753" t="s">
        <v>312</v>
      </c>
      <c r="C980" s="753"/>
      <c r="D980" s="753"/>
      <c r="E980" s="28">
        <v>33</v>
      </c>
      <c r="F980" s="582" t="s">
        <v>77</v>
      </c>
      <c r="G980" s="416"/>
      <c r="H980" s="416"/>
      <c r="I980" s="414"/>
      <c r="J980" s="414"/>
      <c r="K980" s="414"/>
      <c r="L980" s="414"/>
      <c r="M980" s="29"/>
      <c r="N980" s="29"/>
      <c r="O980" s="416"/>
      <c r="P980" s="416"/>
      <c r="Q980" s="416"/>
      <c r="R980" s="416"/>
      <c r="S980" s="416"/>
      <c r="T980" s="416"/>
      <c r="U980" s="416"/>
      <c r="V980" s="416"/>
    </row>
    <row r="981" spans="1:22" s="23" customFormat="1" ht="25.2" customHeight="1">
      <c r="A981" s="22"/>
      <c r="B981" s="755" t="s">
        <v>313</v>
      </c>
      <c r="C981" s="621" t="s">
        <v>314</v>
      </c>
      <c r="D981" s="609" t="s">
        <v>315</v>
      </c>
      <c r="E981" s="498"/>
      <c r="F981" s="498" t="s">
        <v>316</v>
      </c>
      <c r="G981" s="499"/>
      <c r="H981" s="497" t="s">
        <v>317</v>
      </c>
      <c r="I981" s="772" t="s">
        <v>318</v>
      </c>
      <c r="J981" s="754" t="s">
        <v>319</v>
      </c>
      <c r="K981" s="754" t="s">
        <v>320</v>
      </c>
      <c r="L981" s="754" t="s">
        <v>321</v>
      </c>
      <c r="M981" s="754" t="s">
        <v>322</v>
      </c>
      <c r="N981" s="765" t="s">
        <v>323</v>
      </c>
      <c r="O981" s="766"/>
      <c r="P981" s="767" t="s">
        <v>324</v>
      </c>
      <c r="Q981" s="768"/>
      <c r="R981" s="769" t="s">
        <v>325</v>
      </c>
      <c r="S981" s="736"/>
      <c r="T981" s="783" t="s">
        <v>326</v>
      </c>
      <c r="U981" s="784"/>
      <c r="V981" s="785"/>
    </row>
    <row r="982" spans="1:22" s="23" customFormat="1" ht="90" customHeight="1">
      <c r="A982" s="22"/>
      <c r="B982" s="756"/>
      <c r="C982" s="622" t="s">
        <v>327</v>
      </c>
      <c r="D982" s="610" t="s">
        <v>42</v>
      </c>
      <c r="E982" s="501" t="s">
        <v>328</v>
      </c>
      <c r="F982" s="501" t="s">
        <v>329</v>
      </c>
      <c r="G982" s="571" t="s">
        <v>330</v>
      </c>
      <c r="H982" s="570" t="s">
        <v>331</v>
      </c>
      <c r="I982" s="773"/>
      <c r="J982" s="748"/>
      <c r="K982" s="748"/>
      <c r="L982" s="748"/>
      <c r="M982" s="748"/>
      <c r="N982" s="500" t="s">
        <v>332</v>
      </c>
      <c r="O982" s="501" t="s">
        <v>333</v>
      </c>
      <c r="P982" s="781"/>
      <c r="Q982" s="782"/>
      <c r="R982" s="770"/>
      <c r="S982" s="771"/>
      <c r="T982" s="502" t="s">
        <v>334</v>
      </c>
      <c r="U982" s="503" t="s">
        <v>335</v>
      </c>
      <c r="V982" s="504" t="s">
        <v>336</v>
      </c>
    </row>
    <row r="983" spans="1:22" s="23" customFormat="1" ht="25.2" customHeight="1">
      <c r="A983" s="22"/>
      <c r="B983" s="417"/>
      <c r="C983" s="611">
        <v>3</v>
      </c>
      <c r="D983" s="611">
        <v>4</v>
      </c>
      <c r="E983" s="418">
        <v>5</v>
      </c>
      <c r="F983" s="418">
        <v>6</v>
      </c>
      <c r="G983" s="418">
        <v>7</v>
      </c>
      <c r="H983" s="418">
        <v>8</v>
      </c>
      <c r="I983" s="418">
        <v>9</v>
      </c>
      <c r="J983" s="469"/>
      <c r="K983" s="469"/>
      <c r="L983" s="435"/>
      <c r="M983" s="418"/>
      <c r="N983" s="418">
        <v>14</v>
      </c>
      <c r="O983" s="418">
        <v>15</v>
      </c>
      <c r="P983" s="419">
        <v>16</v>
      </c>
      <c r="Q983" s="463">
        <v>17</v>
      </c>
      <c r="R983" s="419">
        <v>18</v>
      </c>
      <c r="S983" s="463">
        <v>19</v>
      </c>
      <c r="T983" s="420">
        <v>20</v>
      </c>
      <c r="U983" s="421">
        <v>21</v>
      </c>
      <c r="V983" s="422">
        <v>22</v>
      </c>
    </row>
    <row r="984" spans="1:22" s="32" customFormat="1" ht="49.95" customHeight="1">
      <c r="A984" s="31" t="s">
        <v>2082</v>
      </c>
      <c r="B984" s="423">
        <v>1</v>
      </c>
      <c r="C984" s="612" t="s">
        <v>650</v>
      </c>
      <c r="D984" s="612" t="s">
        <v>651</v>
      </c>
      <c r="E984" s="424" t="s">
        <v>652</v>
      </c>
      <c r="F984" s="424" t="s">
        <v>376</v>
      </c>
      <c r="G984" s="425">
        <v>1</v>
      </c>
      <c r="H984" s="426" t="s">
        <v>341</v>
      </c>
      <c r="I984" s="427">
        <v>2</v>
      </c>
      <c r="J984" s="428" t="s">
        <v>197</v>
      </c>
      <c r="K984" s="429">
        <v>40241</v>
      </c>
      <c r="L984" s="429">
        <v>41820</v>
      </c>
      <c r="M984" s="430">
        <v>15041.39</v>
      </c>
      <c r="N984" s="431">
        <v>15041.39</v>
      </c>
      <c r="O984" s="432">
        <v>15041.39</v>
      </c>
      <c r="P984" s="731"/>
      <c r="Q984" s="732"/>
      <c r="R984" s="746"/>
      <c r="S984" s="747"/>
      <c r="T984" s="433" t="s">
        <v>341</v>
      </c>
      <c r="U984" s="363">
        <v>24</v>
      </c>
      <c r="V984" s="434" t="s">
        <v>341</v>
      </c>
    </row>
    <row r="985" spans="1:22" s="32" customFormat="1" ht="49.95" customHeight="1">
      <c r="A985" s="31" t="s">
        <v>2083</v>
      </c>
      <c r="B985" s="423">
        <v>2</v>
      </c>
      <c r="C985" s="612" t="s">
        <v>653</v>
      </c>
      <c r="D985" s="612" t="s">
        <v>654</v>
      </c>
      <c r="E985" s="424" t="s">
        <v>655</v>
      </c>
      <c r="F985" s="424" t="s">
        <v>340</v>
      </c>
      <c r="G985" s="425">
        <v>0.8</v>
      </c>
      <c r="H985" s="426" t="s">
        <v>341</v>
      </c>
      <c r="I985" s="427">
        <v>1</v>
      </c>
      <c r="J985" s="428" t="s">
        <v>196</v>
      </c>
      <c r="K985" s="429">
        <v>40542</v>
      </c>
      <c r="L985" s="429">
        <v>41312</v>
      </c>
      <c r="M985" s="430">
        <v>1441.91</v>
      </c>
      <c r="N985" s="431">
        <v>1153.528</v>
      </c>
      <c r="O985" s="432">
        <v>1153.528</v>
      </c>
      <c r="P985" s="731"/>
      <c r="Q985" s="732"/>
      <c r="R985" s="746"/>
      <c r="S985" s="747"/>
      <c r="T985" s="433" t="s">
        <v>341</v>
      </c>
      <c r="U985" s="363">
        <v>21</v>
      </c>
      <c r="V985" s="434" t="s">
        <v>341</v>
      </c>
    </row>
    <row r="986" spans="1:22" s="32" customFormat="1" ht="49.95" customHeight="1">
      <c r="A986" s="31" t="s">
        <v>2084</v>
      </c>
      <c r="B986" s="423">
        <v>3</v>
      </c>
      <c r="C986" s="612" t="s">
        <v>656</v>
      </c>
      <c r="D986" s="612" t="s">
        <v>657</v>
      </c>
      <c r="E986" s="424" t="s">
        <v>658</v>
      </c>
      <c r="F986" s="424" t="s">
        <v>340</v>
      </c>
      <c r="G986" s="425">
        <v>0.5</v>
      </c>
      <c r="H986" s="426" t="s">
        <v>341</v>
      </c>
      <c r="I986" s="427">
        <v>1</v>
      </c>
      <c r="J986" s="428" t="s">
        <v>196</v>
      </c>
      <c r="K986" s="429">
        <v>41821</v>
      </c>
      <c r="L986" s="429">
        <v>42140</v>
      </c>
      <c r="M986" s="430">
        <v>1294.1199999999999</v>
      </c>
      <c r="N986" s="431">
        <v>647.05999999999995</v>
      </c>
      <c r="O986" s="432">
        <v>647.05999999999995</v>
      </c>
      <c r="P986" s="731"/>
      <c r="Q986" s="732"/>
      <c r="R986" s="746"/>
      <c r="S986" s="747"/>
      <c r="T986" s="433" t="s">
        <v>341</v>
      </c>
      <c r="U986" s="363">
        <v>95</v>
      </c>
      <c r="V986" s="434" t="s">
        <v>341</v>
      </c>
    </row>
    <row r="987" spans="1:22" s="32" customFormat="1" ht="49.95" customHeight="1">
      <c r="A987" s="31" t="s">
        <v>2085</v>
      </c>
      <c r="B987" s="423">
        <v>4</v>
      </c>
      <c r="C987" s="612" t="s">
        <v>337</v>
      </c>
      <c r="D987" s="612" t="s">
        <v>659</v>
      </c>
      <c r="E987" s="424" t="s">
        <v>660</v>
      </c>
      <c r="F987" s="424" t="s">
        <v>376</v>
      </c>
      <c r="G987" s="425">
        <v>1</v>
      </c>
      <c r="H987" s="426" t="s">
        <v>341</v>
      </c>
      <c r="I987" s="427">
        <v>1</v>
      </c>
      <c r="J987" s="428" t="s">
        <v>196</v>
      </c>
      <c r="K987" s="429">
        <v>41466</v>
      </c>
      <c r="L987" s="429">
        <v>41816</v>
      </c>
      <c r="M987" s="430">
        <v>1449.48</v>
      </c>
      <c r="N987" s="431">
        <v>1449.48</v>
      </c>
      <c r="O987" s="432">
        <v>1449.48</v>
      </c>
      <c r="P987" s="731"/>
      <c r="Q987" s="732"/>
      <c r="R987" s="746"/>
      <c r="S987" s="747"/>
      <c r="T987" s="433" t="s">
        <v>341</v>
      </c>
      <c r="U987" s="363">
        <v>144</v>
      </c>
      <c r="V987" s="434" t="s">
        <v>341</v>
      </c>
    </row>
    <row r="988" spans="1:22" s="32" customFormat="1" ht="19.95" customHeight="1">
      <c r="A988" s="31" t="s">
        <v>2086</v>
      </c>
      <c r="B988" s="423" t="s">
        <v>1403</v>
      </c>
      <c r="C988" s="612"/>
      <c r="D988" s="612"/>
      <c r="E988" s="424"/>
      <c r="F988" s="424"/>
      <c r="G988" s="425"/>
      <c r="H988" s="426"/>
      <c r="I988" s="427"/>
      <c r="J988" s="428" t="s">
        <v>1403</v>
      </c>
      <c r="K988" s="429"/>
      <c r="L988" s="429"/>
      <c r="M988" s="430"/>
      <c r="N988" s="431" t="s">
        <v>1403</v>
      </c>
      <c r="O988" s="432" t="s">
        <v>1403</v>
      </c>
      <c r="P988" s="731"/>
      <c r="Q988" s="732"/>
      <c r="R988" s="746"/>
      <c r="S988" s="747"/>
      <c r="T988" s="433"/>
      <c r="U988" s="363"/>
      <c r="V988" s="434"/>
    </row>
    <row r="989" spans="1:22" s="32" customFormat="1" ht="19.95" customHeight="1">
      <c r="A989" s="31" t="s">
        <v>2087</v>
      </c>
      <c r="B989" s="423" t="s">
        <v>1403</v>
      </c>
      <c r="C989" s="612"/>
      <c r="D989" s="612"/>
      <c r="E989" s="424"/>
      <c r="F989" s="424"/>
      <c r="G989" s="425"/>
      <c r="H989" s="426"/>
      <c r="I989" s="427"/>
      <c r="J989" s="428" t="s">
        <v>1403</v>
      </c>
      <c r="K989" s="429"/>
      <c r="L989" s="429"/>
      <c r="M989" s="430"/>
      <c r="N989" s="431" t="s">
        <v>1403</v>
      </c>
      <c r="O989" s="432" t="s">
        <v>1403</v>
      </c>
      <c r="P989" s="731"/>
      <c r="Q989" s="732"/>
      <c r="R989" s="746"/>
      <c r="S989" s="747"/>
      <c r="T989" s="433"/>
      <c r="U989" s="363"/>
      <c r="V989" s="434"/>
    </row>
    <row r="990" spans="1:22" s="32" customFormat="1" ht="19.95" customHeight="1">
      <c r="A990" s="31" t="s">
        <v>2088</v>
      </c>
      <c r="B990" s="423" t="s">
        <v>1403</v>
      </c>
      <c r="C990" s="612"/>
      <c r="D990" s="612"/>
      <c r="E990" s="424"/>
      <c r="F990" s="424"/>
      <c r="G990" s="425"/>
      <c r="H990" s="426"/>
      <c r="I990" s="427"/>
      <c r="J990" s="428" t="s">
        <v>1403</v>
      </c>
      <c r="K990" s="429"/>
      <c r="L990" s="429"/>
      <c r="M990" s="430"/>
      <c r="N990" s="435" t="s">
        <v>1403</v>
      </c>
      <c r="O990" s="432" t="s">
        <v>1403</v>
      </c>
      <c r="P990" s="731"/>
      <c r="Q990" s="732"/>
      <c r="R990" s="746"/>
      <c r="S990" s="747"/>
      <c r="T990" s="433"/>
      <c r="U990" s="363"/>
      <c r="V990" s="434"/>
    </row>
    <row r="991" spans="1:22" s="32" customFormat="1" ht="19.95" customHeight="1">
      <c r="A991" s="31" t="s">
        <v>2089</v>
      </c>
      <c r="B991" s="423" t="s">
        <v>1403</v>
      </c>
      <c r="C991" s="612"/>
      <c r="D991" s="612"/>
      <c r="E991" s="424"/>
      <c r="F991" s="424"/>
      <c r="G991" s="425"/>
      <c r="H991" s="426"/>
      <c r="I991" s="427"/>
      <c r="J991" s="428" t="s">
        <v>1403</v>
      </c>
      <c r="K991" s="429"/>
      <c r="L991" s="429"/>
      <c r="M991" s="436"/>
      <c r="N991" s="435" t="s">
        <v>1403</v>
      </c>
      <c r="O991" s="432" t="s">
        <v>1403</v>
      </c>
      <c r="P991" s="731"/>
      <c r="Q991" s="732"/>
      <c r="R991" s="746"/>
      <c r="S991" s="747"/>
      <c r="T991" s="433"/>
      <c r="U991" s="363"/>
      <c r="V991" s="434"/>
    </row>
    <row r="992" spans="1:22" s="32" customFormat="1" ht="19.95" customHeight="1">
      <c r="A992" s="31" t="s">
        <v>2090</v>
      </c>
      <c r="B992" s="423" t="s">
        <v>1403</v>
      </c>
      <c r="C992" s="612"/>
      <c r="D992" s="612"/>
      <c r="E992" s="424"/>
      <c r="F992" s="424"/>
      <c r="G992" s="425"/>
      <c r="H992" s="426"/>
      <c r="I992" s="427"/>
      <c r="J992" s="428" t="s">
        <v>1403</v>
      </c>
      <c r="K992" s="429"/>
      <c r="L992" s="429"/>
      <c r="M992" s="436"/>
      <c r="N992" s="435" t="s">
        <v>1403</v>
      </c>
      <c r="O992" s="432" t="s">
        <v>1403</v>
      </c>
      <c r="P992" s="731"/>
      <c r="Q992" s="732"/>
      <c r="R992" s="746"/>
      <c r="S992" s="747"/>
      <c r="T992" s="433"/>
      <c r="U992" s="363"/>
      <c r="V992" s="434"/>
    </row>
    <row r="993" spans="1:22" s="32" customFormat="1" ht="19.95" customHeight="1" thickBot="1">
      <c r="A993" s="31" t="s">
        <v>2091</v>
      </c>
      <c r="B993" s="437" t="s">
        <v>1403</v>
      </c>
      <c r="C993" s="613"/>
      <c r="D993" s="613"/>
      <c r="E993" s="438"/>
      <c r="F993" s="438"/>
      <c r="G993" s="439"/>
      <c r="H993" s="440"/>
      <c r="I993" s="441"/>
      <c r="J993" s="442" t="s">
        <v>1403</v>
      </c>
      <c r="K993" s="443"/>
      <c r="L993" s="443"/>
      <c r="M993" s="444"/>
      <c r="N993" s="435" t="s">
        <v>1403</v>
      </c>
      <c r="O993" s="432" t="s">
        <v>1403</v>
      </c>
      <c r="P993" s="731"/>
      <c r="Q993" s="732"/>
      <c r="R993" s="746"/>
      <c r="S993" s="747"/>
      <c r="T993" s="433"/>
      <c r="U993" s="363"/>
      <c r="V993" s="434"/>
    </row>
    <row r="994" spans="1:22" s="23" customFormat="1" ht="10.199999999999999" customHeight="1">
      <c r="A994" s="31"/>
      <c r="B994" s="459"/>
      <c r="C994" s="614"/>
      <c r="D994" s="614"/>
      <c r="E994" s="445"/>
      <c r="F994" s="445"/>
      <c r="G994" s="445"/>
      <c r="H994" s="445"/>
      <c r="I994" s="445"/>
      <c r="J994" s="445"/>
      <c r="K994" s="445"/>
      <c r="L994" s="445"/>
      <c r="M994" s="445"/>
      <c r="N994" s="445"/>
      <c r="O994" s="460"/>
      <c r="P994" s="445"/>
      <c r="Q994" s="445"/>
      <c r="R994" s="460"/>
      <c r="S994" s="445"/>
      <c r="T994" s="445"/>
      <c r="U994" s="461"/>
      <c r="V994" s="464"/>
    </row>
    <row r="995" spans="1:22" s="23" customFormat="1" ht="19.95" customHeight="1" thickBot="1">
      <c r="A995" s="31" t="s">
        <v>2092</v>
      </c>
      <c r="B995" s="505"/>
      <c r="C995" s="615"/>
      <c r="D995" s="615"/>
      <c r="E995" s="506"/>
      <c r="F995" s="506"/>
      <c r="G995" s="506"/>
      <c r="H995" s="506"/>
      <c r="I995" s="506"/>
      <c r="J995" s="506"/>
      <c r="K995" s="506"/>
      <c r="L995" s="506"/>
      <c r="M995" s="506"/>
      <c r="N995" s="507" t="s">
        <v>346</v>
      </c>
      <c r="O995" s="508">
        <v>4572.8644999999997</v>
      </c>
      <c r="P995" s="506"/>
      <c r="Q995" s="506"/>
      <c r="R995" s="509"/>
      <c r="S995" s="509"/>
      <c r="T995" s="510"/>
      <c r="U995" s="506"/>
      <c r="V995" s="511"/>
    </row>
    <row r="996" spans="1:22" ht="19.95" customHeight="1">
      <c r="B996" s="446"/>
      <c r="C996" s="34"/>
      <c r="D996" s="34"/>
      <c r="E996" s="446"/>
      <c r="F996" s="446"/>
      <c r="G996" s="446"/>
      <c r="H996" s="446"/>
      <c r="I996" s="446"/>
      <c r="J996" s="446"/>
      <c r="K996" s="446"/>
      <c r="L996" s="446"/>
      <c r="M996" s="446"/>
      <c r="N996" s="446"/>
      <c r="O996" s="446"/>
      <c r="P996" s="446"/>
      <c r="Q996" s="446"/>
      <c r="R996" s="446"/>
      <c r="S996" s="446"/>
      <c r="T996" s="446"/>
      <c r="U996" s="446"/>
      <c r="V996" s="446"/>
    </row>
    <row r="997" spans="1:22" s="23" customFormat="1" ht="19.95" customHeight="1" thickBot="1">
      <c r="A997" s="22"/>
      <c r="B997" s="733" t="s">
        <v>347</v>
      </c>
      <c r="C997" s="733"/>
      <c r="D997" s="733"/>
      <c r="E997" s="733"/>
      <c r="F997" s="733"/>
      <c r="G997" s="733"/>
      <c r="H997" s="733"/>
      <c r="I997" s="733"/>
      <c r="J997" s="733"/>
      <c r="K997" s="733"/>
      <c r="L997" s="733"/>
      <c r="M997" s="733"/>
      <c r="N997" s="733"/>
      <c r="O997" s="733"/>
      <c r="P997" s="733"/>
      <c r="Q997" s="733"/>
      <c r="R997" s="733"/>
      <c r="S997" s="733"/>
      <c r="T997" s="733"/>
      <c r="U997" s="733"/>
      <c r="V997" s="733"/>
    </row>
    <row r="998" spans="1:22" s="26" customFormat="1" ht="19.95" customHeight="1">
      <c r="A998" s="83" t="s">
        <v>2093</v>
      </c>
      <c r="B998" s="743" t="s">
        <v>348</v>
      </c>
      <c r="C998" s="734" t="s">
        <v>349</v>
      </c>
      <c r="D998" s="735"/>
      <c r="E998" s="735"/>
      <c r="F998" s="735"/>
      <c r="G998" s="735"/>
      <c r="H998" s="735"/>
      <c r="I998" s="735"/>
      <c r="J998" s="735"/>
      <c r="K998" s="735"/>
      <c r="L998" s="735"/>
      <c r="M998" s="736"/>
      <c r="N998" s="518"/>
      <c r="O998" s="519"/>
      <c r="P998" s="734" t="s">
        <v>350</v>
      </c>
      <c r="Q998" s="735"/>
      <c r="R998" s="735"/>
      <c r="S998" s="736"/>
      <c r="T998" s="769" t="s">
        <v>351</v>
      </c>
      <c r="U998" s="736"/>
      <c r="V998" s="788" t="s">
        <v>1197</v>
      </c>
    </row>
    <row r="999" spans="1:22" s="26" customFormat="1" ht="25.2" customHeight="1">
      <c r="A999" s="83" t="s">
        <v>2094</v>
      </c>
      <c r="B999" s="744"/>
      <c r="C999" s="740" t="s">
        <v>352</v>
      </c>
      <c r="D999" s="741"/>
      <c r="E999" s="742"/>
      <c r="F999" s="514">
        <v>3</v>
      </c>
      <c r="G999" s="774" t="s">
        <v>353</v>
      </c>
      <c r="H999" s="748" t="s">
        <v>354</v>
      </c>
      <c r="I999" s="748"/>
      <c r="J999" s="740" t="s">
        <v>355</v>
      </c>
      <c r="K999" s="795"/>
      <c r="L999" s="515"/>
      <c r="M999" s="515"/>
      <c r="N999" s="520"/>
      <c r="O999" s="521"/>
      <c r="P999" s="737"/>
      <c r="Q999" s="738"/>
      <c r="R999" s="738"/>
      <c r="S999" s="739"/>
      <c r="T999" s="770"/>
      <c r="U999" s="771"/>
      <c r="V999" s="789"/>
    </row>
    <row r="1000" spans="1:22" s="26" customFormat="1" ht="30" customHeight="1" thickBot="1">
      <c r="A1000" s="83" t="s">
        <v>2095</v>
      </c>
      <c r="B1000" s="744"/>
      <c r="C1000" s="741" t="s">
        <v>356</v>
      </c>
      <c r="D1000" s="742"/>
      <c r="E1000" s="516" t="s">
        <v>357</v>
      </c>
      <c r="F1000" s="512" t="s">
        <v>358</v>
      </c>
      <c r="G1000" s="774"/>
      <c r="H1000" s="748"/>
      <c r="I1000" s="748"/>
      <c r="J1000" s="500" t="s">
        <v>359</v>
      </c>
      <c r="K1000" s="513" t="s">
        <v>360</v>
      </c>
      <c r="L1000" s="517" t="s">
        <v>361</v>
      </c>
      <c r="M1000" s="517"/>
      <c r="N1000" s="522" t="s">
        <v>362</v>
      </c>
      <c r="O1000" s="523"/>
      <c r="P1000" s="529" t="s">
        <v>363</v>
      </c>
      <c r="Q1000" s="447">
        <v>4</v>
      </c>
      <c r="R1000" s="530" t="s">
        <v>364</v>
      </c>
      <c r="S1000" s="447">
        <v>4</v>
      </c>
      <c r="T1000" s="791"/>
      <c r="U1000" s="792"/>
      <c r="V1000" s="790"/>
    </row>
    <row r="1001" spans="1:22" s="26" customFormat="1" ht="19.95" customHeight="1">
      <c r="A1001" s="83" t="s">
        <v>2096</v>
      </c>
      <c r="B1001" s="744"/>
      <c r="C1001" s="623">
        <v>1</v>
      </c>
      <c r="D1001" s="616" t="s">
        <v>196</v>
      </c>
      <c r="E1001" s="448">
        <v>0.5</v>
      </c>
      <c r="F1001" s="449">
        <v>3250.0680000000002</v>
      </c>
      <c r="G1001" s="449">
        <v>3541.03</v>
      </c>
      <c r="H1001" s="778" t="s">
        <v>1238</v>
      </c>
      <c r="I1001" s="779"/>
      <c r="J1001" s="450" t="s">
        <v>1197</v>
      </c>
      <c r="K1001" s="81" t="s">
        <v>1403</v>
      </c>
      <c r="L1001" s="393" t="s">
        <v>365</v>
      </c>
      <c r="M1001" s="394" t="s">
        <v>1421</v>
      </c>
      <c r="N1001" s="345" t="s">
        <v>341</v>
      </c>
      <c r="O1001" s="807" t="s">
        <v>130</v>
      </c>
      <c r="P1001" s="808"/>
      <c r="Q1001" s="798">
        <v>33</v>
      </c>
      <c r="R1001" s="801" t="s">
        <v>365</v>
      </c>
      <c r="S1001" s="802"/>
      <c r="T1001" s="769" t="s">
        <v>366</v>
      </c>
      <c r="U1001" s="735"/>
      <c r="V1001" s="736"/>
    </row>
    <row r="1002" spans="1:22" s="26" customFormat="1" ht="19.95" customHeight="1" thickBot="1">
      <c r="A1002" s="83" t="s">
        <v>2097</v>
      </c>
      <c r="B1002" s="744"/>
      <c r="C1002" s="623">
        <v>2</v>
      </c>
      <c r="D1002" s="616" t="s">
        <v>197</v>
      </c>
      <c r="E1002" s="448">
        <v>0.4</v>
      </c>
      <c r="F1002" s="449">
        <v>15041.39</v>
      </c>
      <c r="G1002" s="449">
        <v>3541.03</v>
      </c>
      <c r="H1002" s="778" t="s">
        <v>1197</v>
      </c>
      <c r="I1002" s="779"/>
      <c r="J1002" s="450" t="s">
        <v>1197</v>
      </c>
      <c r="K1002" s="81" t="s">
        <v>1403</v>
      </c>
      <c r="L1002" s="393" t="s">
        <v>365</v>
      </c>
      <c r="M1002" s="394" t="s">
        <v>1421</v>
      </c>
      <c r="N1002" s="345" t="s">
        <v>341</v>
      </c>
      <c r="O1002" s="807"/>
      <c r="P1002" s="808"/>
      <c r="Q1002" s="799"/>
      <c r="R1002" s="803"/>
      <c r="S1002" s="804"/>
      <c r="T1002" s="791"/>
      <c r="U1002" s="796"/>
      <c r="V1002" s="792"/>
    </row>
    <row r="1003" spans="1:22" s="26" customFormat="1" ht="19.95" customHeight="1">
      <c r="A1003" s="83" t="s">
        <v>2098</v>
      </c>
      <c r="B1003" s="744"/>
      <c r="C1003" s="623">
        <v>3</v>
      </c>
      <c r="D1003" s="616" t="s">
        <v>198</v>
      </c>
      <c r="E1003" s="448">
        <v>0.1</v>
      </c>
      <c r="F1003" s="449" t="s">
        <v>1445</v>
      </c>
      <c r="G1003" s="449">
        <v>3541.03</v>
      </c>
      <c r="H1003" s="778" t="s">
        <v>1238</v>
      </c>
      <c r="I1003" s="779"/>
      <c r="J1003" s="450" t="s">
        <v>1197</v>
      </c>
      <c r="K1003" s="81" t="s">
        <v>1403</v>
      </c>
      <c r="L1003" s="393" t="s">
        <v>365</v>
      </c>
      <c r="M1003" s="394" t="s">
        <v>1421</v>
      </c>
      <c r="N1003" s="345" t="s">
        <v>341</v>
      </c>
      <c r="O1003" s="809"/>
      <c r="P1003" s="810"/>
      <c r="Q1003" s="800"/>
      <c r="R1003" s="805"/>
      <c r="S1003" s="806"/>
      <c r="T1003" s="451"/>
      <c r="U1003" s="451"/>
      <c r="V1003" s="452"/>
    </row>
    <row r="1004" spans="1:22" s="26" customFormat="1" ht="19.95" customHeight="1">
      <c r="A1004" s="83" t="s">
        <v>2099</v>
      </c>
      <c r="B1004" s="744"/>
      <c r="C1004" s="623">
        <v>4</v>
      </c>
      <c r="D1004" s="616" t="s">
        <v>1403</v>
      </c>
      <c r="E1004" s="448" t="s">
        <v>1403</v>
      </c>
      <c r="F1004" s="449" t="s">
        <v>1403</v>
      </c>
      <c r="G1004" s="449" t="s">
        <v>1403</v>
      </c>
      <c r="H1004" s="778" t="s">
        <v>1403</v>
      </c>
      <c r="I1004" s="779"/>
      <c r="J1004" s="450" t="s">
        <v>1403</v>
      </c>
      <c r="K1004" s="81" t="s">
        <v>1403</v>
      </c>
      <c r="L1004" s="393"/>
      <c r="M1004" s="394" t="s">
        <v>1403</v>
      </c>
      <c r="N1004" s="345"/>
      <c r="O1004" s="775" t="s">
        <v>368</v>
      </c>
      <c r="P1004" s="740" t="s">
        <v>369</v>
      </c>
      <c r="Q1004" s="741"/>
      <c r="R1004" s="741"/>
      <c r="S1004" s="742"/>
      <c r="T1004" s="453"/>
      <c r="U1004" s="453"/>
      <c r="V1004" s="454"/>
    </row>
    <row r="1005" spans="1:22" s="26" customFormat="1" ht="19.95" customHeight="1">
      <c r="A1005" s="83" t="s">
        <v>2100</v>
      </c>
      <c r="B1005" s="744"/>
      <c r="C1005" s="623">
        <v>5</v>
      </c>
      <c r="D1005" s="616" t="s">
        <v>1403</v>
      </c>
      <c r="E1005" s="448" t="s">
        <v>1403</v>
      </c>
      <c r="F1005" s="449" t="s">
        <v>1403</v>
      </c>
      <c r="G1005" s="449" t="s">
        <v>1403</v>
      </c>
      <c r="H1005" s="778" t="s">
        <v>1403</v>
      </c>
      <c r="I1005" s="779"/>
      <c r="J1005" s="450" t="s">
        <v>1403</v>
      </c>
      <c r="K1005" s="81" t="s">
        <v>1403</v>
      </c>
      <c r="L1005" s="393"/>
      <c r="M1005" s="394" t="s">
        <v>1403</v>
      </c>
      <c r="N1005" s="345"/>
      <c r="O1005" s="776"/>
      <c r="P1005" s="500" t="s">
        <v>370</v>
      </c>
      <c r="Q1005" s="500" t="s">
        <v>371</v>
      </c>
      <c r="R1005" s="748" t="s">
        <v>372</v>
      </c>
      <c r="S1005" s="748"/>
      <c r="T1005" s="453"/>
      <c r="U1005" s="453"/>
      <c r="V1005" s="454"/>
    </row>
    <row r="1006" spans="1:22" s="26" customFormat="1" ht="19.95" customHeight="1" thickBot="1">
      <c r="A1006" s="83" t="s">
        <v>2101</v>
      </c>
      <c r="B1006" s="744"/>
      <c r="C1006" s="624">
        <v>6</v>
      </c>
      <c r="D1006" s="617" t="s">
        <v>1403</v>
      </c>
      <c r="E1006" s="455" t="s">
        <v>1403</v>
      </c>
      <c r="F1006" s="449" t="s">
        <v>1403</v>
      </c>
      <c r="G1006" s="449" t="s">
        <v>1403</v>
      </c>
      <c r="H1006" s="778" t="s">
        <v>1403</v>
      </c>
      <c r="I1006" s="779"/>
      <c r="J1006" s="450" t="s">
        <v>1403</v>
      </c>
      <c r="K1006" s="81" t="s">
        <v>1403</v>
      </c>
      <c r="L1006" s="393"/>
      <c r="M1006" s="394" t="s">
        <v>1403</v>
      </c>
      <c r="N1006" s="391"/>
      <c r="O1006" s="293" t="s">
        <v>1197</v>
      </c>
      <c r="P1006" s="223">
        <v>1</v>
      </c>
      <c r="Q1006" s="456">
        <v>7082.0518531999996</v>
      </c>
      <c r="R1006" s="777">
        <v>18291.457999999999</v>
      </c>
      <c r="S1006" s="777"/>
      <c r="T1006" s="453"/>
      <c r="U1006" s="453"/>
      <c r="V1006" s="454"/>
    </row>
    <row r="1007" spans="1:22" s="26" customFormat="1" ht="25.2" customHeight="1" thickBot="1">
      <c r="A1007" s="83" t="s">
        <v>2102</v>
      </c>
      <c r="B1007" s="745"/>
      <c r="C1007" s="749" t="s">
        <v>373</v>
      </c>
      <c r="D1007" s="750"/>
      <c r="E1007" s="467"/>
      <c r="F1007" s="751" t="s">
        <v>1403</v>
      </c>
      <c r="G1007" s="752"/>
      <c r="H1007" s="793" t="s">
        <v>1197</v>
      </c>
      <c r="I1007" s="794"/>
      <c r="J1007" s="369" t="s">
        <v>1197</v>
      </c>
      <c r="K1007" s="293" t="s">
        <v>1197</v>
      </c>
      <c r="L1007" s="293" t="s">
        <v>1197</v>
      </c>
      <c r="M1007" s="528"/>
      <c r="N1007" s="524"/>
      <c r="O1007" s="797" t="s">
        <v>1403</v>
      </c>
      <c r="P1007" s="797"/>
      <c r="Q1007" s="797"/>
      <c r="R1007" s="797"/>
      <c r="S1007" s="797"/>
      <c r="T1007" s="525"/>
      <c r="U1007" s="526"/>
      <c r="V1007" s="527"/>
    </row>
    <row r="1008" spans="1:22" ht="19.95" customHeight="1"/>
    <row r="1009" spans="1:22" ht="19.95" customHeight="1"/>
    <row r="1010" spans="1:22" s="30" customFormat="1" ht="19.95" customHeight="1" thickBot="1">
      <c r="A1010" s="27">
        <v>34</v>
      </c>
      <c r="B1010" s="753" t="s">
        <v>312</v>
      </c>
      <c r="C1010" s="753"/>
      <c r="D1010" s="753"/>
      <c r="E1010" s="28">
        <v>34</v>
      </c>
      <c r="F1010" s="582" t="s">
        <v>78</v>
      </c>
      <c r="G1010" s="416"/>
      <c r="H1010" s="416"/>
      <c r="I1010" s="414"/>
      <c r="J1010" s="414"/>
      <c r="K1010" s="414"/>
      <c r="L1010" s="414"/>
      <c r="M1010" s="29"/>
      <c r="N1010" s="29"/>
      <c r="O1010" s="416"/>
      <c r="P1010" s="416"/>
      <c r="Q1010" s="416"/>
      <c r="R1010" s="416"/>
      <c r="S1010" s="416"/>
      <c r="T1010" s="416"/>
      <c r="U1010" s="416"/>
      <c r="V1010" s="416"/>
    </row>
    <row r="1011" spans="1:22" s="23" customFormat="1" ht="25.2" customHeight="1">
      <c r="A1011" s="22"/>
      <c r="B1011" s="755" t="s">
        <v>313</v>
      </c>
      <c r="C1011" s="621" t="s">
        <v>314</v>
      </c>
      <c r="D1011" s="609" t="s">
        <v>315</v>
      </c>
      <c r="E1011" s="498"/>
      <c r="F1011" s="498" t="s">
        <v>316</v>
      </c>
      <c r="G1011" s="499"/>
      <c r="H1011" s="497" t="s">
        <v>317</v>
      </c>
      <c r="I1011" s="772" t="s">
        <v>318</v>
      </c>
      <c r="J1011" s="754" t="s">
        <v>319</v>
      </c>
      <c r="K1011" s="754" t="s">
        <v>320</v>
      </c>
      <c r="L1011" s="754" t="s">
        <v>321</v>
      </c>
      <c r="M1011" s="754" t="s">
        <v>322</v>
      </c>
      <c r="N1011" s="765" t="s">
        <v>323</v>
      </c>
      <c r="O1011" s="766"/>
      <c r="P1011" s="767" t="s">
        <v>324</v>
      </c>
      <c r="Q1011" s="768"/>
      <c r="R1011" s="769" t="s">
        <v>325</v>
      </c>
      <c r="S1011" s="736"/>
      <c r="T1011" s="783" t="s">
        <v>326</v>
      </c>
      <c r="U1011" s="784"/>
      <c r="V1011" s="785"/>
    </row>
    <row r="1012" spans="1:22" s="23" customFormat="1" ht="90" customHeight="1">
      <c r="A1012" s="22"/>
      <c r="B1012" s="756"/>
      <c r="C1012" s="622" t="s">
        <v>327</v>
      </c>
      <c r="D1012" s="610" t="s">
        <v>42</v>
      </c>
      <c r="E1012" s="501" t="s">
        <v>328</v>
      </c>
      <c r="F1012" s="501" t="s">
        <v>329</v>
      </c>
      <c r="G1012" s="571" t="s">
        <v>330</v>
      </c>
      <c r="H1012" s="570" t="s">
        <v>331</v>
      </c>
      <c r="I1012" s="773"/>
      <c r="J1012" s="748"/>
      <c r="K1012" s="748"/>
      <c r="L1012" s="748"/>
      <c r="M1012" s="748"/>
      <c r="N1012" s="500" t="s">
        <v>332</v>
      </c>
      <c r="O1012" s="501" t="s">
        <v>333</v>
      </c>
      <c r="P1012" s="781"/>
      <c r="Q1012" s="782"/>
      <c r="R1012" s="770"/>
      <c r="S1012" s="771"/>
      <c r="T1012" s="502" t="s">
        <v>334</v>
      </c>
      <c r="U1012" s="503" t="s">
        <v>335</v>
      </c>
      <c r="V1012" s="504" t="s">
        <v>336</v>
      </c>
    </row>
    <row r="1013" spans="1:22" s="23" customFormat="1" ht="25.2" customHeight="1">
      <c r="A1013" s="22"/>
      <c r="B1013" s="417"/>
      <c r="C1013" s="611">
        <v>3</v>
      </c>
      <c r="D1013" s="611">
        <v>4</v>
      </c>
      <c r="E1013" s="418">
        <v>5</v>
      </c>
      <c r="F1013" s="418">
        <v>6</v>
      </c>
      <c r="G1013" s="418">
        <v>7</v>
      </c>
      <c r="H1013" s="418">
        <v>8</v>
      </c>
      <c r="I1013" s="418">
        <v>9</v>
      </c>
      <c r="J1013" s="469"/>
      <c r="K1013" s="469"/>
      <c r="L1013" s="435"/>
      <c r="M1013" s="418"/>
      <c r="N1013" s="418">
        <v>14</v>
      </c>
      <c r="O1013" s="418">
        <v>15</v>
      </c>
      <c r="P1013" s="419">
        <v>16</v>
      </c>
      <c r="Q1013" s="463">
        <v>17</v>
      </c>
      <c r="R1013" s="419">
        <v>18</v>
      </c>
      <c r="S1013" s="463">
        <v>19</v>
      </c>
      <c r="T1013" s="420">
        <v>20</v>
      </c>
      <c r="U1013" s="421">
        <v>21</v>
      </c>
      <c r="V1013" s="422">
        <v>22</v>
      </c>
    </row>
    <row r="1014" spans="1:22" s="32" customFormat="1" ht="49.95" customHeight="1">
      <c r="A1014" s="31" t="s">
        <v>2103</v>
      </c>
      <c r="B1014" s="423">
        <v>1</v>
      </c>
      <c r="C1014" s="612" t="s">
        <v>661</v>
      </c>
      <c r="D1014" s="612" t="s">
        <v>662</v>
      </c>
      <c r="E1014" s="424" t="s">
        <v>663</v>
      </c>
      <c r="F1014" s="424" t="s">
        <v>340</v>
      </c>
      <c r="G1014" s="425">
        <v>0.5</v>
      </c>
      <c r="H1014" s="426" t="s">
        <v>341</v>
      </c>
      <c r="I1014" s="427">
        <v>2</v>
      </c>
      <c r="J1014" s="428" t="s">
        <v>200</v>
      </c>
      <c r="K1014" s="429">
        <v>40829</v>
      </c>
      <c r="L1014" s="429">
        <v>41103</v>
      </c>
      <c r="M1014" s="430">
        <v>1151.8399999999999</v>
      </c>
      <c r="N1014" s="431">
        <v>575.91999999999996</v>
      </c>
      <c r="O1014" s="432">
        <v>575.91999999999996</v>
      </c>
      <c r="P1014" s="820"/>
      <c r="Q1014" s="732"/>
      <c r="R1014" s="746"/>
      <c r="S1014" s="747"/>
      <c r="T1014" s="433" t="s">
        <v>341</v>
      </c>
      <c r="U1014" s="363">
        <v>50</v>
      </c>
      <c r="V1014" s="434" t="s">
        <v>341</v>
      </c>
    </row>
    <row r="1015" spans="1:22" s="32" customFormat="1" ht="49.95" customHeight="1">
      <c r="A1015" s="31" t="s">
        <v>2104</v>
      </c>
      <c r="B1015" s="423">
        <v>2</v>
      </c>
      <c r="C1015" s="612" t="s">
        <v>664</v>
      </c>
      <c r="D1015" s="612" t="s">
        <v>665</v>
      </c>
      <c r="E1015" s="424" t="s">
        <v>666</v>
      </c>
      <c r="F1015" s="424" t="s">
        <v>340</v>
      </c>
      <c r="G1015" s="425">
        <v>0.5</v>
      </c>
      <c r="H1015" s="426" t="s">
        <v>341</v>
      </c>
      <c r="I1015" s="427">
        <v>1</v>
      </c>
      <c r="J1015" s="428" t="s">
        <v>199</v>
      </c>
      <c r="K1015" s="429">
        <v>31943</v>
      </c>
      <c r="L1015" s="429">
        <v>36707</v>
      </c>
      <c r="M1015" s="430">
        <v>20027.16</v>
      </c>
      <c r="N1015" s="431">
        <v>10013.58</v>
      </c>
      <c r="O1015" s="432">
        <v>10013.58</v>
      </c>
      <c r="P1015" s="731"/>
      <c r="Q1015" s="732"/>
      <c r="R1015" s="746"/>
      <c r="S1015" s="747"/>
      <c r="T1015" s="433" t="s">
        <v>341</v>
      </c>
      <c r="U1015" s="363">
        <v>502</v>
      </c>
      <c r="V1015" s="434" t="s">
        <v>341</v>
      </c>
    </row>
    <row r="1016" spans="1:22" s="32" customFormat="1" ht="49.95" customHeight="1">
      <c r="A1016" s="31" t="s">
        <v>2105</v>
      </c>
      <c r="B1016" s="423">
        <v>3</v>
      </c>
      <c r="C1016" s="612" t="s">
        <v>664</v>
      </c>
      <c r="D1016" s="612" t="s">
        <v>667</v>
      </c>
      <c r="E1016" s="424" t="s">
        <v>668</v>
      </c>
      <c r="F1016" s="424" t="s">
        <v>340</v>
      </c>
      <c r="G1016" s="425">
        <v>0.39</v>
      </c>
      <c r="H1016" s="426" t="s">
        <v>341</v>
      </c>
      <c r="I1016" s="427">
        <v>1</v>
      </c>
      <c r="J1016" s="428" t="s">
        <v>199</v>
      </c>
      <c r="K1016" s="429">
        <v>40064</v>
      </c>
      <c r="L1016" s="429">
        <v>42155</v>
      </c>
      <c r="M1016" s="430">
        <v>25105.16</v>
      </c>
      <c r="N1016" s="431">
        <v>9791.0123999999996</v>
      </c>
      <c r="O1016" s="432">
        <v>9791.0123999999996</v>
      </c>
      <c r="P1016" s="731"/>
      <c r="Q1016" s="732"/>
      <c r="R1016" s="746"/>
      <c r="S1016" s="747"/>
      <c r="T1016" s="433" t="s">
        <v>341</v>
      </c>
      <c r="U1016" s="363">
        <v>249</v>
      </c>
      <c r="V1016" s="434" t="s">
        <v>341</v>
      </c>
    </row>
    <row r="1017" spans="1:22" s="32" customFormat="1" ht="49.95" customHeight="1">
      <c r="A1017" s="31" t="s">
        <v>2106</v>
      </c>
      <c r="B1017" s="423">
        <v>4</v>
      </c>
      <c r="C1017" s="612" t="s">
        <v>399</v>
      </c>
      <c r="D1017" s="612" t="s">
        <v>669</v>
      </c>
      <c r="E1017" s="424" t="s">
        <v>670</v>
      </c>
      <c r="F1017" s="424" t="s">
        <v>376</v>
      </c>
      <c r="G1017" s="425">
        <v>1</v>
      </c>
      <c r="H1017" s="426" t="s">
        <v>341</v>
      </c>
      <c r="I1017" s="427">
        <v>1</v>
      </c>
      <c r="J1017" s="428" t="s">
        <v>199</v>
      </c>
      <c r="K1017" s="429">
        <v>41999</v>
      </c>
      <c r="L1017" s="429">
        <v>43434</v>
      </c>
      <c r="M1017" s="430">
        <v>7133.15</v>
      </c>
      <c r="N1017" s="431">
        <v>7133.15</v>
      </c>
      <c r="O1017" s="432">
        <v>7133.15</v>
      </c>
      <c r="P1017" s="731"/>
      <c r="Q1017" s="732"/>
      <c r="R1017" s="746"/>
      <c r="S1017" s="747"/>
      <c r="T1017" s="433" t="s">
        <v>341</v>
      </c>
      <c r="U1017" s="363">
        <v>12</v>
      </c>
      <c r="V1017" s="434" t="s">
        <v>341</v>
      </c>
    </row>
    <row r="1018" spans="1:22" s="32" customFormat="1" ht="19.95" customHeight="1">
      <c r="A1018" s="31" t="s">
        <v>2107</v>
      </c>
      <c r="B1018" s="423" t="s">
        <v>1403</v>
      </c>
      <c r="C1018" s="612"/>
      <c r="D1018" s="612"/>
      <c r="E1018" s="424"/>
      <c r="F1018" s="424"/>
      <c r="G1018" s="425"/>
      <c r="H1018" s="426"/>
      <c r="I1018" s="427"/>
      <c r="J1018" s="428" t="s">
        <v>1403</v>
      </c>
      <c r="K1018" s="429"/>
      <c r="L1018" s="429"/>
      <c r="M1018" s="430"/>
      <c r="N1018" s="431" t="s">
        <v>1403</v>
      </c>
      <c r="O1018" s="432" t="s">
        <v>1403</v>
      </c>
      <c r="P1018" s="731"/>
      <c r="Q1018" s="732"/>
      <c r="R1018" s="746"/>
      <c r="S1018" s="747"/>
      <c r="T1018" s="433"/>
      <c r="U1018" s="363"/>
      <c r="V1018" s="434"/>
    </row>
    <row r="1019" spans="1:22" s="32" customFormat="1" ht="19.95" customHeight="1">
      <c r="A1019" s="31" t="s">
        <v>2108</v>
      </c>
      <c r="B1019" s="423" t="s">
        <v>1403</v>
      </c>
      <c r="C1019" s="612"/>
      <c r="D1019" s="612"/>
      <c r="E1019" s="424"/>
      <c r="F1019" s="424"/>
      <c r="G1019" s="425"/>
      <c r="H1019" s="426"/>
      <c r="I1019" s="427"/>
      <c r="J1019" s="428" t="s">
        <v>1403</v>
      </c>
      <c r="K1019" s="429"/>
      <c r="L1019" s="429"/>
      <c r="M1019" s="430"/>
      <c r="N1019" s="431" t="s">
        <v>1403</v>
      </c>
      <c r="O1019" s="432" t="s">
        <v>1403</v>
      </c>
      <c r="P1019" s="731"/>
      <c r="Q1019" s="732"/>
      <c r="R1019" s="746"/>
      <c r="S1019" s="747"/>
      <c r="T1019" s="433"/>
      <c r="U1019" s="363"/>
      <c r="V1019" s="434"/>
    </row>
    <row r="1020" spans="1:22" s="32" customFormat="1" ht="19.95" customHeight="1">
      <c r="A1020" s="31" t="s">
        <v>2109</v>
      </c>
      <c r="B1020" s="423" t="s">
        <v>1403</v>
      </c>
      <c r="C1020" s="612"/>
      <c r="D1020" s="612"/>
      <c r="E1020" s="424"/>
      <c r="F1020" s="424"/>
      <c r="G1020" s="425"/>
      <c r="H1020" s="426"/>
      <c r="I1020" s="427"/>
      <c r="J1020" s="428" t="s">
        <v>1403</v>
      </c>
      <c r="K1020" s="429"/>
      <c r="L1020" s="429"/>
      <c r="M1020" s="430"/>
      <c r="N1020" s="435" t="s">
        <v>1403</v>
      </c>
      <c r="O1020" s="432" t="s">
        <v>1403</v>
      </c>
      <c r="P1020" s="731"/>
      <c r="Q1020" s="732"/>
      <c r="R1020" s="746"/>
      <c r="S1020" s="747"/>
      <c r="T1020" s="433"/>
      <c r="U1020" s="363"/>
      <c r="V1020" s="434"/>
    </row>
    <row r="1021" spans="1:22" s="32" customFormat="1" ht="19.95" customHeight="1">
      <c r="A1021" s="31" t="s">
        <v>2110</v>
      </c>
      <c r="B1021" s="423" t="s">
        <v>1403</v>
      </c>
      <c r="C1021" s="612"/>
      <c r="D1021" s="612"/>
      <c r="E1021" s="424"/>
      <c r="F1021" s="424"/>
      <c r="G1021" s="425"/>
      <c r="H1021" s="426"/>
      <c r="I1021" s="427"/>
      <c r="J1021" s="428" t="s">
        <v>1403</v>
      </c>
      <c r="K1021" s="429"/>
      <c r="L1021" s="429"/>
      <c r="M1021" s="436"/>
      <c r="N1021" s="435" t="s">
        <v>1403</v>
      </c>
      <c r="O1021" s="432" t="s">
        <v>1403</v>
      </c>
      <c r="P1021" s="731"/>
      <c r="Q1021" s="732"/>
      <c r="R1021" s="746"/>
      <c r="S1021" s="747"/>
      <c r="T1021" s="433"/>
      <c r="U1021" s="363"/>
      <c r="V1021" s="434"/>
    </row>
    <row r="1022" spans="1:22" s="32" customFormat="1" ht="19.95" customHeight="1">
      <c r="A1022" s="31" t="s">
        <v>2111</v>
      </c>
      <c r="B1022" s="423" t="s">
        <v>1403</v>
      </c>
      <c r="C1022" s="612"/>
      <c r="D1022" s="612"/>
      <c r="E1022" s="424"/>
      <c r="F1022" s="424"/>
      <c r="G1022" s="425"/>
      <c r="H1022" s="426"/>
      <c r="I1022" s="427"/>
      <c r="J1022" s="428" t="s">
        <v>1403</v>
      </c>
      <c r="K1022" s="429"/>
      <c r="L1022" s="429"/>
      <c r="M1022" s="436"/>
      <c r="N1022" s="435" t="s">
        <v>1403</v>
      </c>
      <c r="O1022" s="432" t="s">
        <v>1403</v>
      </c>
      <c r="P1022" s="731"/>
      <c r="Q1022" s="732"/>
      <c r="R1022" s="746"/>
      <c r="S1022" s="747"/>
      <c r="T1022" s="433"/>
      <c r="U1022" s="363"/>
      <c r="V1022" s="434"/>
    </row>
    <row r="1023" spans="1:22" s="32" customFormat="1" ht="19.95" customHeight="1" thickBot="1">
      <c r="A1023" s="31" t="s">
        <v>2112</v>
      </c>
      <c r="B1023" s="437" t="s">
        <v>1403</v>
      </c>
      <c r="C1023" s="613"/>
      <c r="D1023" s="613"/>
      <c r="E1023" s="438"/>
      <c r="F1023" s="438"/>
      <c r="G1023" s="439"/>
      <c r="H1023" s="440"/>
      <c r="I1023" s="441"/>
      <c r="J1023" s="442" t="s">
        <v>1403</v>
      </c>
      <c r="K1023" s="443"/>
      <c r="L1023" s="443"/>
      <c r="M1023" s="444"/>
      <c r="N1023" s="435" t="s">
        <v>1403</v>
      </c>
      <c r="O1023" s="432" t="s">
        <v>1403</v>
      </c>
      <c r="P1023" s="731"/>
      <c r="Q1023" s="732"/>
      <c r="R1023" s="746"/>
      <c r="S1023" s="747"/>
      <c r="T1023" s="433"/>
      <c r="U1023" s="363"/>
      <c r="V1023" s="434"/>
    </row>
    <row r="1024" spans="1:22" s="23" customFormat="1" ht="10.199999999999999" customHeight="1">
      <c r="A1024" s="31"/>
      <c r="B1024" s="459"/>
      <c r="C1024" s="614"/>
      <c r="D1024" s="614"/>
      <c r="E1024" s="445"/>
      <c r="F1024" s="445"/>
      <c r="G1024" s="445"/>
      <c r="H1024" s="445"/>
      <c r="I1024" s="445"/>
      <c r="J1024" s="445"/>
      <c r="K1024" s="445"/>
      <c r="L1024" s="445"/>
      <c r="M1024" s="445"/>
      <c r="N1024" s="445"/>
      <c r="O1024" s="460"/>
      <c r="P1024" s="445"/>
      <c r="Q1024" s="445"/>
      <c r="R1024" s="460"/>
      <c r="S1024" s="445"/>
      <c r="T1024" s="445"/>
      <c r="U1024" s="461"/>
      <c r="V1024" s="464"/>
    </row>
    <row r="1025" spans="1:22" s="23" customFormat="1" ht="19.95" customHeight="1" thickBot="1">
      <c r="A1025" s="31" t="s">
        <v>2113</v>
      </c>
      <c r="B1025" s="505"/>
      <c r="C1025" s="615"/>
      <c r="D1025" s="615"/>
      <c r="E1025" s="506"/>
      <c r="F1025" s="506"/>
      <c r="G1025" s="506"/>
      <c r="H1025" s="506"/>
      <c r="I1025" s="506"/>
      <c r="J1025" s="506"/>
      <c r="K1025" s="506"/>
      <c r="L1025" s="506"/>
      <c r="M1025" s="506"/>
      <c r="N1025" s="507" t="s">
        <v>346</v>
      </c>
      <c r="O1025" s="508">
        <v>6878.4156000000003</v>
      </c>
      <c r="P1025" s="506"/>
      <c r="Q1025" s="506"/>
      <c r="R1025" s="509"/>
      <c r="S1025" s="509"/>
      <c r="T1025" s="510"/>
      <c r="U1025" s="506"/>
      <c r="V1025" s="511"/>
    </row>
    <row r="1026" spans="1:22" ht="19.95" customHeight="1">
      <c r="B1026" s="446"/>
      <c r="C1026" s="34"/>
      <c r="D1026" s="34"/>
      <c r="E1026" s="446"/>
      <c r="F1026" s="446"/>
      <c r="G1026" s="446"/>
      <c r="H1026" s="446"/>
      <c r="I1026" s="446"/>
      <c r="J1026" s="446"/>
      <c r="K1026" s="446"/>
      <c r="L1026" s="446"/>
      <c r="M1026" s="446"/>
      <c r="N1026" s="446"/>
      <c r="O1026" s="446"/>
      <c r="P1026" s="446"/>
      <c r="Q1026" s="446"/>
      <c r="R1026" s="446"/>
      <c r="S1026" s="446"/>
      <c r="T1026" s="446"/>
      <c r="U1026" s="446"/>
      <c r="V1026" s="446"/>
    </row>
    <row r="1027" spans="1:22" s="23" customFormat="1" ht="19.95" customHeight="1" thickBot="1">
      <c r="A1027" s="22"/>
      <c r="B1027" s="733" t="s">
        <v>347</v>
      </c>
      <c r="C1027" s="733"/>
      <c r="D1027" s="733"/>
      <c r="E1027" s="733"/>
      <c r="F1027" s="733"/>
      <c r="G1027" s="733"/>
      <c r="H1027" s="733"/>
      <c r="I1027" s="733"/>
      <c r="J1027" s="733"/>
      <c r="K1027" s="733"/>
      <c r="L1027" s="733"/>
      <c r="M1027" s="733"/>
      <c r="N1027" s="733"/>
      <c r="O1027" s="733"/>
      <c r="P1027" s="733"/>
      <c r="Q1027" s="733"/>
      <c r="R1027" s="733"/>
      <c r="S1027" s="733"/>
      <c r="T1027" s="733"/>
      <c r="U1027" s="733"/>
      <c r="V1027" s="733"/>
    </row>
    <row r="1028" spans="1:22" s="26" customFormat="1" ht="19.95" customHeight="1">
      <c r="A1028" s="83" t="s">
        <v>2114</v>
      </c>
      <c r="B1028" s="743" t="s">
        <v>348</v>
      </c>
      <c r="C1028" s="734" t="s">
        <v>349</v>
      </c>
      <c r="D1028" s="735"/>
      <c r="E1028" s="735"/>
      <c r="F1028" s="735"/>
      <c r="G1028" s="735"/>
      <c r="H1028" s="735"/>
      <c r="I1028" s="735"/>
      <c r="J1028" s="735"/>
      <c r="K1028" s="735"/>
      <c r="L1028" s="735"/>
      <c r="M1028" s="736"/>
      <c r="N1028" s="518"/>
      <c r="O1028" s="519"/>
      <c r="P1028" s="734" t="s">
        <v>350</v>
      </c>
      <c r="Q1028" s="735"/>
      <c r="R1028" s="735"/>
      <c r="S1028" s="736"/>
      <c r="T1028" s="769" t="s">
        <v>351</v>
      </c>
      <c r="U1028" s="736"/>
      <c r="V1028" s="788" t="s">
        <v>1197</v>
      </c>
    </row>
    <row r="1029" spans="1:22" s="26" customFormat="1" ht="25.2" customHeight="1">
      <c r="A1029" s="83" t="s">
        <v>2115</v>
      </c>
      <c r="B1029" s="744"/>
      <c r="C1029" s="740" t="s">
        <v>352</v>
      </c>
      <c r="D1029" s="741"/>
      <c r="E1029" s="742"/>
      <c r="F1029" s="514">
        <v>2</v>
      </c>
      <c r="G1029" s="774" t="s">
        <v>353</v>
      </c>
      <c r="H1029" s="748" t="s">
        <v>354</v>
      </c>
      <c r="I1029" s="748"/>
      <c r="J1029" s="740" t="s">
        <v>355</v>
      </c>
      <c r="K1029" s="795"/>
      <c r="L1029" s="515"/>
      <c r="M1029" s="515"/>
      <c r="N1029" s="520"/>
      <c r="O1029" s="521"/>
      <c r="P1029" s="737"/>
      <c r="Q1029" s="738"/>
      <c r="R1029" s="738"/>
      <c r="S1029" s="739"/>
      <c r="T1029" s="770"/>
      <c r="U1029" s="771"/>
      <c r="V1029" s="789"/>
    </row>
    <row r="1030" spans="1:22" s="26" customFormat="1" ht="30" customHeight="1" thickBot="1">
      <c r="A1030" s="83" t="s">
        <v>2116</v>
      </c>
      <c r="B1030" s="744"/>
      <c r="C1030" s="741" t="s">
        <v>356</v>
      </c>
      <c r="D1030" s="742"/>
      <c r="E1030" s="516" t="s">
        <v>357</v>
      </c>
      <c r="F1030" s="512" t="s">
        <v>358</v>
      </c>
      <c r="G1030" s="774"/>
      <c r="H1030" s="748"/>
      <c r="I1030" s="748"/>
      <c r="J1030" s="500" t="s">
        <v>359</v>
      </c>
      <c r="K1030" s="513" t="s">
        <v>360</v>
      </c>
      <c r="L1030" s="517" t="s">
        <v>361</v>
      </c>
      <c r="M1030" s="517"/>
      <c r="N1030" s="522" t="s">
        <v>362</v>
      </c>
      <c r="O1030" s="523"/>
      <c r="P1030" s="529" t="s">
        <v>363</v>
      </c>
      <c r="Q1030" s="447">
        <v>4</v>
      </c>
      <c r="R1030" s="530" t="s">
        <v>364</v>
      </c>
      <c r="S1030" s="447">
        <v>4</v>
      </c>
      <c r="T1030" s="791"/>
      <c r="U1030" s="792"/>
      <c r="V1030" s="790"/>
    </row>
    <row r="1031" spans="1:22" s="26" customFormat="1" ht="19.95" customHeight="1">
      <c r="A1031" s="83" t="s">
        <v>2117</v>
      </c>
      <c r="B1031" s="744"/>
      <c r="C1031" s="623">
        <v>1</v>
      </c>
      <c r="D1031" s="616" t="s">
        <v>199</v>
      </c>
      <c r="E1031" s="448">
        <v>0.5</v>
      </c>
      <c r="F1031" s="449">
        <v>26937.742400000003</v>
      </c>
      <c r="G1031" s="449">
        <v>3541.03</v>
      </c>
      <c r="H1031" s="778" t="s">
        <v>1197</v>
      </c>
      <c r="I1031" s="779"/>
      <c r="J1031" s="450" t="s">
        <v>1197</v>
      </c>
      <c r="K1031" s="81" t="s">
        <v>1403</v>
      </c>
      <c r="L1031" s="393" t="s">
        <v>365</v>
      </c>
      <c r="M1031" s="394" t="s">
        <v>1421</v>
      </c>
      <c r="N1031" s="345" t="s">
        <v>341</v>
      </c>
      <c r="O1031" s="807" t="s">
        <v>130</v>
      </c>
      <c r="P1031" s="808"/>
      <c r="Q1031" s="798">
        <v>34</v>
      </c>
      <c r="R1031" s="801" t="s">
        <v>365</v>
      </c>
      <c r="S1031" s="802"/>
      <c r="T1031" s="769" t="s">
        <v>366</v>
      </c>
      <c r="U1031" s="735"/>
      <c r="V1031" s="736"/>
    </row>
    <row r="1032" spans="1:22" s="26" customFormat="1" ht="19.95" customHeight="1" thickBot="1">
      <c r="A1032" s="83" t="s">
        <v>2118</v>
      </c>
      <c r="B1032" s="744"/>
      <c r="C1032" s="623">
        <v>2</v>
      </c>
      <c r="D1032" s="616" t="s">
        <v>200</v>
      </c>
      <c r="E1032" s="448">
        <v>0.5</v>
      </c>
      <c r="F1032" s="449">
        <v>575.91999999999996</v>
      </c>
      <c r="G1032" s="449">
        <v>3541.03</v>
      </c>
      <c r="H1032" s="778" t="s">
        <v>1238</v>
      </c>
      <c r="I1032" s="779"/>
      <c r="J1032" s="450" t="s">
        <v>1197</v>
      </c>
      <c r="K1032" s="81" t="s">
        <v>1403</v>
      </c>
      <c r="L1032" s="393" t="s">
        <v>365</v>
      </c>
      <c r="M1032" s="394" t="s">
        <v>1421</v>
      </c>
      <c r="N1032" s="345" t="s">
        <v>341</v>
      </c>
      <c r="O1032" s="807"/>
      <c r="P1032" s="808"/>
      <c r="Q1032" s="799"/>
      <c r="R1032" s="803"/>
      <c r="S1032" s="804"/>
      <c r="T1032" s="791"/>
      <c r="U1032" s="796"/>
      <c r="V1032" s="792"/>
    </row>
    <row r="1033" spans="1:22" s="26" customFormat="1" ht="19.95" customHeight="1">
      <c r="A1033" s="83" t="s">
        <v>2119</v>
      </c>
      <c r="B1033" s="744"/>
      <c r="C1033" s="623">
        <v>3</v>
      </c>
      <c r="D1033" s="616" t="s">
        <v>1403</v>
      </c>
      <c r="E1033" s="448" t="s">
        <v>1403</v>
      </c>
      <c r="F1033" s="449" t="s">
        <v>1403</v>
      </c>
      <c r="G1033" s="449" t="s">
        <v>1403</v>
      </c>
      <c r="H1033" s="778" t="s">
        <v>1403</v>
      </c>
      <c r="I1033" s="779"/>
      <c r="J1033" s="450" t="s">
        <v>1403</v>
      </c>
      <c r="K1033" s="81" t="s">
        <v>1403</v>
      </c>
      <c r="L1033" s="393"/>
      <c r="M1033" s="394" t="s">
        <v>1403</v>
      </c>
      <c r="N1033" s="345"/>
      <c r="O1033" s="809"/>
      <c r="P1033" s="810"/>
      <c r="Q1033" s="800"/>
      <c r="R1033" s="805"/>
      <c r="S1033" s="806"/>
      <c r="T1033" s="451"/>
      <c r="U1033" s="451"/>
      <c r="V1033" s="452"/>
    </row>
    <row r="1034" spans="1:22" s="26" customFormat="1" ht="19.95" customHeight="1">
      <c r="A1034" s="83" t="s">
        <v>2120</v>
      </c>
      <c r="B1034" s="744"/>
      <c r="C1034" s="623">
        <v>4</v>
      </c>
      <c r="D1034" s="616" t="s">
        <v>1403</v>
      </c>
      <c r="E1034" s="448" t="s">
        <v>1403</v>
      </c>
      <c r="F1034" s="449" t="s">
        <v>1403</v>
      </c>
      <c r="G1034" s="449" t="s">
        <v>1403</v>
      </c>
      <c r="H1034" s="778" t="s">
        <v>1403</v>
      </c>
      <c r="I1034" s="779"/>
      <c r="J1034" s="450" t="s">
        <v>1403</v>
      </c>
      <c r="K1034" s="81" t="s">
        <v>1403</v>
      </c>
      <c r="L1034" s="393"/>
      <c r="M1034" s="394" t="s">
        <v>1403</v>
      </c>
      <c r="N1034" s="345"/>
      <c r="O1034" s="775" t="s">
        <v>368</v>
      </c>
      <c r="P1034" s="740" t="s">
        <v>369</v>
      </c>
      <c r="Q1034" s="741"/>
      <c r="R1034" s="741"/>
      <c r="S1034" s="742"/>
      <c r="T1034" s="453"/>
      <c r="U1034" s="453"/>
      <c r="V1034" s="454"/>
    </row>
    <row r="1035" spans="1:22" s="26" customFormat="1" ht="19.95" customHeight="1">
      <c r="A1035" s="83" t="s">
        <v>2121</v>
      </c>
      <c r="B1035" s="744"/>
      <c r="C1035" s="623">
        <v>5</v>
      </c>
      <c r="D1035" s="616" t="s">
        <v>1403</v>
      </c>
      <c r="E1035" s="448" t="s">
        <v>1403</v>
      </c>
      <c r="F1035" s="449" t="s">
        <v>1403</v>
      </c>
      <c r="G1035" s="449" t="s">
        <v>1403</v>
      </c>
      <c r="H1035" s="778" t="s">
        <v>1403</v>
      </c>
      <c r="I1035" s="779"/>
      <c r="J1035" s="450" t="s">
        <v>1403</v>
      </c>
      <c r="K1035" s="81" t="s">
        <v>1403</v>
      </c>
      <c r="L1035" s="393"/>
      <c r="M1035" s="394" t="s">
        <v>1403</v>
      </c>
      <c r="N1035" s="345"/>
      <c r="O1035" s="776"/>
      <c r="P1035" s="500" t="s">
        <v>370</v>
      </c>
      <c r="Q1035" s="500" t="s">
        <v>371</v>
      </c>
      <c r="R1035" s="748" t="s">
        <v>372</v>
      </c>
      <c r="S1035" s="748"/>
      <c r="T1035" s="453"/>
      <c r="U1035" s="453"/>
      <c r="V1035" s="454"/>
    </row>
    <row r="1036" spans="1:22" s="26" customFormat="1" ht="19.95" customHeight="1" thickBot="1">
      <c r="A1036" s="83" t="s">
        <v>2122</v>
      </c>
      <c r="B1036" s="744"/>
      <c r="C1036" s="624">
        <v>6</v>
      </c>
      <c r="D1036" s="617" t="s">
        <v>1403</v>
      </c>
      <c r="E1036" s="455" t="s">
        <v>1403</v>
      </c>
      <c r="F1036" s="449" t="s">
        <v>1403</v>
      </c>
      <c r="G1036" s="449" t="s">
        <v>1403</v>
      </c>
      <c r="H1036" s="778" t="s">
        <v>1403</v>
      </c>
      <c r="I1036" s="779"/>
      <c r="J1036" s="450" t="s">
        <v>1403</v>
      </c>
      <c r="K1036" s="81" t="s">
        <v>1403</v>
      </c>
      <c r="L1036" s="393"/>
      <c r="M1036" s="394" t="s">
        <v>1403</v>
      </c>
      <c r="N1036" s="391"/>
      <c r="O1036" s="293" t="s">
        <v>1197</v>
      </c>
      <c r="P1036" s="223">
        <v>1</v>
      </c>
      <c r="Q1036" s="456">
        <v>7082.0518531999996</v>
      </c>
      <c r="R1036" s="777">
        <v>27513.662400000001</v>
      </c>
      <c r="S1036" s="777"/>
      <c r="T1036" s="453"/>
      <c r="U1036" s="453"/>
      <c r="V1036" s="454"/>
    </row>
    <row r="1037" spans="1:22" s="26" customFormat="1" ht="25.2" customHeight="1" thickBot="1">
      <c r="A1037" s="83" t="s">
        <v>2123</v>
      </c>
      <c r="B1037" s="745"/>
      <c r="C1037" s="749" t="s">
        <v>373</v>
      </c>
      <c r="D1037" s="750"/>
      <c r="E1037" s="467"/>
      <c r="F1037" s="751" t="s">
        <v>1403</v>
      </c>
      <c r="G1037" s="752"/>
      <c r="H1037" s="793" t="s">
        <v>1197</v>
      </c>
      <c r="I1037" s="794"/>
      <c r="J1037" s="369" t="s">
        <v>1197</v>
      </c>
      <c r="K1037" s="293" t="s">
        <v>1197</v>
      </c>
      <c r="L1037" s="293" t="s">
        <v>1197</v>
      </c>
      <c r="M1037" s="528"/>
      <c r="N1037" s="524"/>
      <c r="O1037" s="797" t="s">
        <v>1403</v>
      </c>
      <c r="P1037" s="797"/>
      <c r="Q1037" s="797"/>
      <c r="R1037" s="797"/>
      <c r="S1037" s="797"/>
      <c r="T1037" s="525"/>
      <c r="U1037" s="526"/>
      <c r="V1037" s="527"/>
    </row>
    <row r="1038" spans="1:22" ht="19.95" customHeight="1"/>
    <row r="1039" spans="1:22" ht="19.95" customHeight="1"/>
    <row r="1040" spans="1:22" s="30" customFormat="1" ht="19.95" customHeight="1" thickBot="1">
      <c r="A1040" s="27">
        <v>35</v>
      </c>
      <c r="B1040" s="753" t="s">
        <v>312</v>
      </c>
      <c r="C1040" s="753"/>
      <c r="D1040" s="753"/>
      <c r="E1040" s="28">
        <v>35</v>
      </c>
      <c r="F1040" s="582" t="s">
        <v>79</v>
      </c>
      <c r="G1040" s="416"/>
      <c r="H1040" s="416"/>
      <c r="I1040" s="414"/>
      <c r="J1040" s="414"/>
      <c r="K1040" s="414"/>
      <c r="L1040" s="414"/>
      <c r="M1040" s="29"/>
      <c r="N1040" s="29"/>
      <c r="O1040" s="416"/>
      <c r="P1040" s="416"/>
      <c r="Q1040" s="416"/>
      <c r="R1040" s="416"/>
      <c r="S1040" s="416"/>
      <c r="T1040" s="416"/>
      <c r="U1040" s="416"/>
      <c r="V1040" s="416"/>
    </row>
    <row r="1041" spans="1:22" s="23" customFormat="1" ht="25.2" customHeight="1">
      <c r="A1041" s="22"/>
      <c r="B1041" s="755" t="s">
        <v>313</v>
      </c>
      <c r="C1041" s="621" t="s">
        <v>314</v>
      </c>
      <c r="D1041" s="609" t="s">
        <v>315</v>
      </c>
      <c r="E1041" s="498"/>
      <c r="F1041" s="498" t="s">
        <v>316</v>
      </c>
      <c r="G1041" s="499"/>
      <c r="H1041" s="497" t="s">
        <v>317</v>
      </c>
      <c r="I1041" s="772" t="s">
        <v>318</v>
      </c>
      <c r="J1041" s="754" t="s">
        <v>319</v>
      </c>
      <c r="K1041" s="754" t="s">
        <v>320</v>
      </c>
      <c r="L1041" s="754" t="s">
        <v>321</v>
      </c>
      <c r="M1041" s="754" t="s">
        <v>322</v>
      </c>
      <c r="N1041" s="765" t="s">
        <v>323</v>
      </c>
      <c r="O1041" s="766"/>
      <c r="P1041" s="767" t="s">
        <v>324</v>
      </c>
      <c r="Q1041" s="768"/>
      <c r="R1041" s="769" t="s">
        <v>325</v>
      </c>
      <c r="S1041" s="736"/>
      <c r="T1041" s="783" t="s">
        <v>326</v>
      </c>
      <c r="U1041" s="784"/>
      <c r="V1041" s="785"/>
    </row>
    <row r="1042" spans="1:22" s="23" customFormat="1" ht="90" customHeight="1">
      <c r="A1042" s="22"/>
      <c r="B1042" s="756"/>
      <c r="C1042" s="622" t="s">
        <v>327</v>
      </c>
      <c r="D1042" s="610" t="s">
        <v>42</v>
      </c>
      <c r="E1042" s="501" t="s">
        <v>328</v>
      </c>
      <c r="F1042" s="501" t="s">
        <v>329</v>
      </c>
      <c r="G1042" s="571" t="s">
        <v>330</v>
      </c>
      <c r="H1042" s="570" t="s">
        <v>331</v>
      </c>
      <c r="I1042" s="773"/>
      <c r="J1042" s="748"/>
      <c r="K1042" s="748"/>
      <c r="L1042" s="748"/>
      <c r="M1042" s="748"/>
      <c r="N1042" s="500" t="s">
        <v>332</v>
      </c>
      <c r="O1042" s="501" t="s">
        <v>333</v>
      </c>
      <c r="P1042" s="781"/>
      <c r="Q1042" s="782"/>
      <c r="R1042" s="770"/>
      <c r="S1042" s="771"/>
      <c r="T1042" s="502" t="s">
        <v>334</v>
      </c>
      <c r="U1042" s="503" t="s">
        <v>335</v>
      </c>
      <c r="V1042" s="504" t="s">
        <v>336</v>
      </c>
    </row>
    <row r="1043" spans="1:22" s="23" customFormat="1" ht="25.2" customHeight="1">
      <c r="A1043" s="22"/>
      <c r="B1043" s="417"/>
      <c r="C1043" s="611">
        <v>3</v>
      </c>
      <c r="D1043" s="611">
        <v>4</v>
      </c>
      <c r="E1043" s="418">
        <v>5</v>
      </c>
      <c r="F1043" s="418">
        <v>6</v>
      </c>
      <c r="G1043" s="418">
        <v>7</v>
      </c>
      <c r="H1043" s="418">
        <v>8</v>
      </c>
      <c r="I1043" s="418">
        <v>9</v>
      </c>
      <c r="J1043" s="469"/>
      <c r="K1043" s="469"/>
      <c r="L1043" s="435"/>
      <c r="M1043" s="418"/>
      <c r="N1043" s="418">
        <v>14</v>
      </c>
      <c r="O1043" s="418">
        <v>15</v>
      </c>
      <c r="P1043" s="419">
        <v>16</v>
      </c>
      <c r="Q1043" s="463">
        <v>17</v>
      </c>
      <c r="R1043" s="419">
        <v>18</v>
      </c>
      <c r="S1043" s="463">
        <v>19</v>
      </c>
      <c r="T1043" s="420">
        <v>20</v>
      </c>
      <c r="U1043" s="421">
        <v>21</v>
      </c>
      <c r="V1043" s="422">
        <v>22</v>
      </c>
    </row>
    <row r="1044" spans="1:22" s="32" customFormat="1" ht="49.95" customHeight="1">
      <c r="A1044" s="31" t="s">
        <v>2124</v>
      </c>
      <c r="B1044" s="423">
        <v>1</v>
      </c>
      <c r="C1044" s="612" t="s">
        <v>671</v>
      </c>
      <c r="D1044" s="612" t="s">
        <v>672</v>
      </c>
      <c r="E1044" s="424" t="s">
        <v>673</v>
      </c>
      <c r="F1044" s="424" t="s">
        <v>376</v>
      </c>
      <c r="G1044" s="425">
        <v>1</v>
      </c>
      <c r="H1044" s="426" t="s">
        <v>674</v>
      </c>
      <c r="I1044" s="427">
        <v>2</v>
      </c>
      <c r="J1044" s="428" t="s">
        <v>202</v>
      </c>
      <c r="K1044" s="429">
        <v>39540</v>
      </c>
      <c r="L1044" s="429">
        <v>41453</v>
      </c>
      <c r="M1044" s="430">
        <v>11343.84</v>
      </c>
      <c r="N1044" s="431">
        <v>11343.84</v>
      </c>
      <c r="O1044" s="432" t="s">
        <v>1403</v>
      </c>
      <c r="P1044" s="731"/>
      <c r="Q1044" s="732"/>
      <c r="R1044" s="746"/>
      <c r="S1044" s="747"/>
      <c r="T1044" s="433" t="s">
        <v>341</v>
      </c>
      <c r="U1044" s="363">
        <v>4</v>
      </c>
      <c r="V1044" s="434" t="s">
        <v>341</v>
      </c>
    </row>
    <row r="1045" spans="1:22" s="32" customFormat="1" ht="49.95" customHeight="1">
      <c r="A1045" s="31" t="s">
        <v>2125</v>
      </c>
      <c r="B1045" s="423">
        <v>2</v>
      </c>
      <c r="C1045" s="612" t="s">
        <v>544</v>
      </c>
      <c r="D1045" s="612" t="s">
        <v>675</v>
      </c>
      <c r="E1045" s="424" t="s">
        <v>676</v>
      </c>
      <c r="F1045" s="424" t="s">
        <v>340</v>
      </c>
      <c r="G1045" s="425">
        <v>0.25</v>
      </c>
      <c r="H1045" s="426" t="s">
        <v>341</v>
      </c>
      <c r="I1045" s="427">
        <v>1</v>
      </c>
      <c r="J1045" s="428" t="s">
        <v>201</v>
      </c>
      <c r="K1045" s="429">
        <v>44196</v>
      </c>
      <c r="L1045" s="429">
        <v>45446</v>
      </c>
      <c r="M1045" s="430">
        <v>3515.05</v>
      </c>
      <c r="N1045" s="431">
        <v>878.76250000000005</v>
      </c>
      <c r="O1045" s="432">
        <v>878.76250000000005</v>
      </c>
      <c r="P1045" s="815"/>
      <c r="Q1045" s="732"/>
      <c r="R1045" s="746"/>
      <c r="S1045" s="747"/>
      <c r="T1045" s="433" t="s">
        <v>341</v>
      </c>
      <c r="U1045" s="363">
        <v>74</v>
      </c>
      <c r="V1045" s="434" t="s">
        <v>341</v>
      </c>
    </row>
    <row r="1046" spans="1:22" s="32" customFormat="1" ht="19.95" customHeight="1">
      <c r="A1046" s="31" t="s">
        <v>2126</v>
      </c>
      <c r="B1046" s="423" t="s">
        <v>1403</v>
      </c>
      <c r="C1046" s="612"/>
      <c r="D1046" s="612"/>
      <c r="E1046" s="424"/>
      <c r="F1046" s="424"/>
      <c r="G1046" s="425"/>
      <c r="H1046" s="426"/>
      <c r="I1046" s="427"/>
      <c r="J1046" s="428" t="s">
        <v>1403</v>
      </c>
      <c r="K1046" s="429"/>
      <c r="L1046" s="429"/>
      <c r="M1046" s="430"/>
      <c r="N1046" s="431" t="s">
        <v>1403</v>
      </c>
      <c r="O1046" s="432" t="s">
        <v>1403</v>
      </c>
      <c r="P1046" s="731"/>
      <c r="Q1046" s="732"/>
      <c r="R1046" s="746"/>
      <c r="S1046" s="747"/>
      <c r="T1046" s="433"/>
      <c r="U1046" s="363"/>
      <c r="V1046" s="434"/>
    </row>
    <row r="1047" spans="1:22" s="32" customFormat="1" ht="19.95" customHeight="1">
      <c r="A1047" s="31" t="s">
        <v>2127</v>
      </c>
      <c r="B1047" s="423" t="s">
        <v>1403</v>
      </c>
      <c r="C1047" s="612"/>
      <c r="D1047" s="612"/>
      <c r="E1047" s="424"/>
      <c r="F1047" s="424"/>
      <c r="G1047" s="425"/>
      <c r="H1047" s="426"/>
      <c r="I1047" s="427"/>
      <c r="J1047" s="428" t="s">
        <v>1403</v>
      </c>
      <c r="K1047" s="429"/>
      <c r="L1047" s="429"/>
      <c r="M1047" s="430"/>
      <c r="N1047" s="431" t="s">
        <v>1403</v>
      </c>
      <c r="O1047" s="432" t="s">
        <v>1403</v>
      </c>
      <c r="P1047" s="731"/>
      <c r="Q1047" s="732"/>
      <c r="R1047" s="746"/>
      <c r="S1047" s="747"/>
      <c r="T1047" s="433"/>
      <c r="U1047" s="363"/>
      <c r="V1047" s="434"/>
    </row>
    <row r="1048" spans="1:22" s="32" customFormat="1" ht="19.95" customHeight="1">
      <c r="A1048" s="31" t="s">
        <v>2128</v>
      </c>
      <c r="B1048" s="423" t="s">
        <v>1403</v>
      </c>
      <c r="C1048" s="612"/>
      <c r="D1048" s="612"/>
      <c r="E1048" s="424"/>
      <c r="F1048" s="424"/>
      <c r="G1048" s="425"/>
      <c r="H1048" s="426"/>
      <c r="I1048" s="427"/>
      <c r="J1048" s="428" t="s">
        <v>1403</v>
      </c>
      <c r="K1048" s="429"/>
      <c r="L1048" s="429"/>
      <c r="M1048" s="430"/>
      <c r="N1048" s="431" t="s">
        <v>1403</v>
      </c>
      <c r="O1048" s="432" t="s">
        <v>1403</v>
      </c>
      <c r="P1048" s="731"/>
      <c r="Q1048" s="732"/>
      <c r="R1048" s="746"/>
      <c r="S1048" s="747"/>
      <c r="T1048" s="433"/>
      <c r="U1048" s="363"/>
      <c r="V1048" s="434"/>
    </row>
    <row r="1049" spans="1:22" s="32" customFormat="1" ht="19.95" customHeight="1">
      <c r="A1049" s="31" t="s">
        <v>2129</v>
      </c>
      <c r="B1049" s="423" t="s">
        <v>1403</v>
      </c>
      <c r="C1049" s="612"/>
      <c r="D1049" s="612"/>
      <c r="E1049" s="424"/>
      <c r="F1049" s="424"/>
      <c r="G1049" s="425"/>
      <c r="H1049" s="426"/>
      <c r="I1049" s="427"/>
      <c r="J1049" s="428" t="s">
        <v>1403</v>
      </c>
      <c r="K1049" s="429"/>
      <c r="L1049" s="429"/>
      <c r="M1049" s="430"/>
      <c r="N1049" s="431" t="s">
        <v>1403</v>
      </c>
      <c r="O1049" s="432" t="s">
        <v>1403</v>
      </c>
      <c r="P1049" s="731"/>
      <c r="Q1049" s="732"/>
      <c r="R1049" s="746"/>
      <c r="S1049" s="747"/>
      <c r="T1049" s="433"/>
      <c r="U1049" s="363"/>
      <c r="V1049" s="434"/>
    </row>
    <row r="1050" spans="1:22" s="32" customFormat="1" ht="19.95" customHeight="1">
      <c r="A1050" s="31" t="s">
        <v>2130</v>
      </c>
      <c r="B1050" s="423" t="s">
        <v>1403</v>
      </c>
      <c r="C1050" s="612"/>
      <c r="D1050" s="612"/>
      <c r="E1050" s="424"/>
      <c r="F1050" s="424"/>
      <c r="G1050" s="425"/>
      <c r="H1050" s="426"/>
      <c r="I1050" s="427"/>
      <c r="J1050" s="428" t="s">
        <v>1403</v>
      </c>
      <c r="K1050" s="429"/>
      <c r="L1050" s="429"/>
      <c r="M1050" s="430"/>
      <c r="N1050" s="435" t="s">
        <v>1403</v>
      </c>
      <c r="O1050" s="432" t="s">
        <v>1403</v>
      </c>
      <c r="P1050" s="731"/>
      <c r="Q1050" s="732"/>
      <c r="R1050" s="746"/>
      <c r="S1050" s="747"/>
      <c r="T1050" s="433"/>
      <c r="U1050" s="363"/>
      <c r="V1050" s="434"/>
    </row>
    <row r="1051" spans="1:22" s="32" customFormat="1" ht="19.95" customHeight="1">
      <c r="A1051" s="31" t="s">
        <v>2131</v>
      </c>
      <c r="B1051" s="423" t="s">
        <v>1403</v>
      </c>
      <c r="C1051" s="612"/>
      <c r="D1051" s="612"/>
      <c r="E1051" s="424"/>
      <c r="F1051" s="424"/>
      <c r="G1051" s="425"/>
      <c r="H1051" s="426"/>
      <c r="I1051" s="427"/>
      <c r="J1051" s="428" t="s">
        <v>1403</v>
      </c>
      <c r="K1051" s="429"/>
      <c r="L1051" s="429"/>
      <c r="M1051" s="436"/>
      <c r="N1051" s="435" t="s">
        <v>1403</v>
      </c>
      <c r="O1051" s="432" t="s">
        <v>1403</v>
      </c>
      <c r="P1051" s="731"/>
      <c r="Q1051" s="732"/>
      <c r="R1051" s="746"/>
      <c r="S1051" s="747"/>
      <c r="T1051" s="433"/>
      <c r="U1051" s="363"/>
      <c r="V1051" s="434"/>
    </row>
    <row r="1052" spans="1:22" s="32" customFormat="1" ht="19.95" customHeight="1">
      <c r="A1052" s="31" t="s">
        <v>2132</v>
      </c>
      <c r="B1052" s="423" t="s">
        <v>1403</v>
      </c>
      <c r="C1052" s="612"/>
      <c r="D1052" s="612"/>
      <c r="E1052" s="424"/>
      <c r="F1052" s="424"/>
      <c r="G1052" s="425"/>
      <c r="H1052" s="426"/>
      <c r="I1052" s="427"/>
      <c r="J1052" s="428" t="s">
        <v>1403</v>
      </c>
      <c r="K1052" s="429"/>
      <c r="L1052" s="429"/>
      <c r="M1052" s="436"/>
      <c r="N1052" s="435" t="s">
        <v>1403</v>
      </c>
      <c r="O1052" s="432" t="s">
        <v>1403</v>
      </c>
      <c r="P1052" s="731"/>
      <c r="Q1052" s="732"/>
      <c r="R1052" s="746"/>
      <c r="S1052" s="747"/>
      <c r="T1052" s="433"/>
      <c r="U1052" s="363"/>
      <c r="V1052" s="434"/>
    </row>
    <row r="1053" spans="1:22" s="32" customFormat="1" ht="19.95" customHeight="1" thickBot="1">
      <c r="A1053" s="31" t="s">
        <v>2133</v>
      </c>
      <c r="B1053" s="437" t="s">
        <v>1403</v>
      </c>
      <c r="C1053" s="613"/>
      <c r="D1053" s="613"/>
      <c r="E1053" s="438"/>
      <c r="F1053" s="438"/>
      <c r="G1053" s="439"/>
      <c r="H1053" s="440"/>
      <c r="I1053" s="441"/>
      <c r="J1053" s="442" t="s">
        <v>1403</v>
      </c>
      <c r="K1053" s="443"/>
      <c r="L1053" s="443"/>
      <c r="M1053" s="444"/>
      <c r="N1053" s="435" t="s">
        <v>1403</v>
      </c>
      <c r="O1053" s="432" t="s">
        <v>1403</v>
      </c>
      <c r="P1053" s="731"/>
      <c r="Q1053" s="732"/>
      <c r="R1053" s="746"/>
      <c r="S1053" s="747"/>
      <c r="T1053" s="433"/>
      <c r="U1053" s="363"/>
      <c r="V1053" s="434"/>
    </row>
    <row r="1054" spans="1:22" s="23" customFormat="1" ht="10.199999999999999" customHeight="1">
      <c r="A1054" s="31"/>
      <c r="B1054" s="459"/>
      <c r="C1054" s="614"/>
      <c r="D1054" s="614"/>
      <c r="E1054" s="445"/>
      <c r="F1054" s="445"/>
      <c r="G1054" s="445"/>
      <c r="H1054" s="445"/>
      <c r="I1054" s="445"/>
      <c r="J1054" s="445"/>
      <c r="K1054" s="445"/>
      <c r="L1054" s="445"/>
      <c r="M1054" s="445"/>
      <c r="N1054" s="445"/>
      <c r="O1054" s="460"/>
      <c r="P1054" s="445"/>
      <c r="Q1054" s="445"/>
      <c r="R1054" s="460"/>
      <c r="S1054" s="445"/>
      <c r="T1054" s="445"/>
      <c r="U1054" s="461"/>
      <c r="V1054" s="464"/>
    </row>
    <row r="1055" spans="1:22" s="23" customFormat="1" ht="19.95" customHeight="1" thickBot="1">
      <c r="A1055" s="31" t="s">
        <v>2134</v>
      </c>
      <c r="B1055" s="505"/>
      <c r="C1055" s="615"/>
      <c r="D1055" s="615"/>
      <c r="E1055" s="506"/>
      <c r="F1055" s="506"/>
      <c r="G1055" s="506"/>
      <c r="H1055" s="506"/>
      <c r="I1055" s="506"/>
      <c r="J1055" s="506"/>
      <c r="K1055" s="506"/>
      <c r="L1055" s="506"/>
      <c r="M1055" s="506"/>
      <c r="N1055" s="507" t="s">
        <v>346</v>
      </c>
      <c r="O1055" s="508">
        <v>878.76250000000005</v>
      </c>
      <c r="P1055" s="506"/>
      <c r="Q1055" s="506"/>
      <c r="R1055" s="509"/>
      <c r="S1055" s="509"/>
      <c r="T1055" s="510"/>
      <c r="U1055" s="506"/>
      <c r="V1055" s="511"/>
    </row>
    <row r="1056" spans="1:22" ht="19.95" customHeight="1">
      <c r="B1056" s="446"/>
      <c r="C1056" s="34"/>
      <c r="D1056" s="34"/>
      <c r="E1056" s="446"/>
      <c r="F1056" s="446"/>
      <c r="G1056" s="446"/>
      <c r="H1056" s="446"/>
      <c r="I1056" s="446"/>
      <c r="J1056" s="446"/>
      <c r="K1056" s="446"/>
      <c r="L1056" s="446"/>
      <c r="M1056" s="446"/>
      <c r="N1056" s="446"/>
      <c r="O1056" s="446"/>
      <c r="P1056" s="446"/>
      <c r="Q1056" s="446"/>
      <c r="R1056" s="446"/>
      <c r="S1056" s="446"/>
      <c r="T1056" s="446"/>
      <c r="U1056" s="446"/>
      <c r="V1056" s="446"/>
    </row>
    <row r="1057" spans="1:22" s="23" customFormat="1" ht="19.95" customHeight="1" thickBot="1">
      <c r="A1057" s="22"/>
      <c r="B1057" s="733" t="s">
        <v>347</v>
      </c>
      <c r="C1057" s="733"/>
      <c r="D1057" s="733"/>
      <c r="E1057" s="733"/>
      <c r="F1057" s="733"/>
      <c r="G1057" s="733"/>
      <c r="H1057" s="733"/>
      <c r="I1057" s="733"/>
      <c r="J1057" s="733"/>
      <c r="K1057" s="733"/>
      <c r="L1057" s="733"/>
      <c r="M1057" s="733"/>
      <c r="N1057" s="733"/>
      <c r="O1057" s="733"/>
      <c r="P1057" s="733"/>
      <c r="Q1057" s="733"/>
      <c r="R1057" s="733"/>
      <c r="S1057" s="733"/>
      <c r="T1057" s="733"/>
      <c r="U1057" s="733"/>
      <c r="V1057" s="733"/>
    </row>
    <row r="1058" spans="1:22" s="26" customFormat="1" ht="19.95" customHeight="1">
      <c r="A1058" s="83" t="s">
        <v>2135</v>
      </c>
      <c r="B1058" s="743" t="s">
        <v>348</v>
      </c>
      <c r="C1058" s="734" t="s">
        <v>349</v>
      </c>
      <c r="D1058" s="735"/>
      <c r="E1058" s="735"/>
      <c r="F1058" s="735"/>
      <c r="G1058" s="735"/>
      <c r="H1058" s="735"/>
      <c r="I1058" s="735"/>
      <c r="J1058" s="735"/>
      <c r="K1058" s="735"/>
      <c r="L1058" s="735"/>
      <c r="M1058" s="736"/>
      <c r="N1058" s="518"/>
      <c r="O1058" s="519"/>
      <c r="P1058" s="734" t="s">
        <v>350</v>
      </c>
      <c r="Q1058" s="735"/>
      <c r="R1058" s="735"/>
      <c r="S1058" s="736"/>
      <c r="T1058" s="769" t="s">
        <v>351</v>
      </c>
      <c r="U1058" s="736"/>
      <c r="V1058" s="788" t="s">
        <v>1238</v>
      </c>
    </row>
    <row r="1059" spans="1:22" s="26" customFormat="1" ht="25.2" customHeight="1">
      <c r="A1059" s="83" t="s">
        <v>2136</v>
      </c>
      <c r="B1059" s="744"/>
      <c r="C1059" s="740" t="s">
        <v>352</v>
      </c>
      <c r="D1059" s="741"/>
      <c r="E1059" s="742"/>
      <c r="F1059" s="514">
        <v>3</v>
      </c>
      <c r="G1059" s="774" t="s">
        <v>353</v>
      </c>
      <c r="H1059" s="748" t="s">
        <v>354</v>
      </c>
      <c r="I1059" s="748"/>
      <c r="J1059" s="740" t="s">
        <v>355</v>
      </c>
      <c r="K1059" s="795"/>
      <c r="L1059" s="515"/>
      <c r="M1059" s="515"/>
      <c r="N1059" s="520"/>
      <c r="O1059" s="521"/>
      <c r="P1059" s="737"/>
      <c r="Q1059" s="738"/>
      <c r="R1059" s="738"/>
      <c r="S1059" s="739"/>
      <c r="T1059" s="770"/>
      <c r="U1059" s="771"/>
      <c r="V1059" s="789"/>
    </row>
    <row r="1060" spans="1:22" s="26" customFormat="1" ht="30" customHeight="1" thickBot="1">
      <c r="A1060" s="83" t="s">
        <v>2137</v>
      </c>
      <c r="B1060" s="744"/>
      <c r="C1060" s="741" t="s">
        <v>356</v>
      </c>
      <c r="D1060" s="742"/>
      <c r="E1060" s="516" t="s">
        <v>357</v>
      </c>
      <c r="F1060" s="512" t="s">
        <v>358</v>
      </c>
      <c r="G1060" s="774"/>
      <c r="H1060" s="748"/>
      <c r="I1060" s="748"/>
      <c r="J1060" s="500" t="s">
        <v>359</v>
      </c>
      <c r="K1060" s="513" t="s">
        <v>360</v>
      </c>
      <c r="L1060" s="517" t="s">
        <v>361</v>
      </c>
      <c r="M1060" s="517"/>
      <c r="N1060" s="522" t="s">
        <v>362</v>
      </c>
      <c r="O1060" s="523"/>
      <c r="P1060" s="529" t="s">
        <v>363</v>
      </c>
      <c r="Q1060" s="447">
        <v>2</v>
      </c>
      <c r="R1060" s="530" t="s">
        <v>364</v>
      </c>
      <c r="S1060" s="447">
        <v>1</v>
      </c>
      <c r="T1060" s="791"/>
      <c r="U1060" s="792"/>
      <c r="V1060" s="790"/>
    </row>
    <row r="1061" spans="1:22" s="26" customFormat="1" ht="19.95" customHeight="1">
      <c r="A1061" s="83" t="s">
        <v>2138</v>
      </c>
      <c r="B1061" s="744"/>
      <c r="C1061" s="623">
        <v>1</v>
      </c>
      <c r="D1061" s="616" t="s">
        <v>201</v>
      </c>
      <c r="E1061" s="448">
        <v>0.45</v>
      </c>
      <c r="F1061" s="449">
        <v>878.76250000000005</v>
      </c>
      <c r="G1061" s="449">
        <v>3541.03</v>
      </c>
      <c r="H1061" s="778" t="s">
        <v>1238</v>
      </c>
      <c r="I1061" s="779"/>
      <c r="J1061" s="450" t="s">
        <v>1197</v>
      </c>
      <c r="K1061" s="81" t="s">
        <v>1403</v>
      </c>
      <c r="L1061" s="393" t="s">
        <v>365</v>
      </c>
      <c r="M1061" s="394" t="s">
        <v>1421</v>
      </c>
      <c r="N1061" s="345" t="s">
        <v>341</v>
      </c>
      <c r="O1061" s="807" t="s">
        <v>130</v>
      </c>
      <c r="P1061" s="808"/>
      <c r="Q1061" s="798">
        <v>35</v>
      </c>
      <c r="R1061" s="801" t="s">
        <v>365</v>
      </c>
      <c r="S1061" s="802"/>
      <c r="T1061" s="769" t="s">
        <v>366</v>
      </c>
      <c r="U1061" s="735"/>
      <c r="V1061" s="736"/>
    </row>
    <row r="1062" spans="1:22" s="26" customFormat="1" ht="19.95" customHeight="1" thickBot="1">
      <c r="A1062" s="83" t="s">
        <v>2139</v>
      </c>
      <c r="B1062" s="744"/>
      <c r="C1062" s="623">
        <v>2</v>
      </c>
      <c r="D1062" s="616" t="s">
        <v>202</v>
      </c>
      <c r="E1062" s="448">
        <v>0.45</v>
      </c>
      <c r="F1062" s="449" t="s">
        <v>1445</v>
      </c>
      <c r="G1062" s="449">
        <v>3541.03</v>
      </c>
      <c r="H1062" s="778" t="s">
        <v>1238</v>
      </c>
      <c r="I1062" s="779"/>
      <c r="J1062" s="450" t="s">
        <v>1238</v>
      </c>
      <c r="K1062" s="81" t="s">
        <v>2140</v>
      </c>
      <c r="L1062" s="393" t="s">
        <v>34</v>
      </c>
      <c r="M1062" s="394" t="s">
        <v>1423</v>
      </c>
      <c r="N1062" s="345" t="s">
        <v>341</v>
      </c>
      <c r="O1062" s="807"/>
      <c r="P1062" s="808"/>
      <c r="Q1062" s="799"/>
      <c r="R1062" s="803"/>
      <c r="S1062" s="804"/>
      <c r="T1062" s="791"/>
      <c r="U1062" s="796"/>
      <c r="V1062" s="792"/>
    </row>
    <row r="1063" spans="1:22" s="26" customFormat="1" ht="19.95" customHeight="1">
      <c r="A1063" s="83" t="s">
        <v>2141</v>
      </c>
      <c r="B1063" s="744"/>
      <c r="C1063" s="623">
        <v>3</v>
      </c>
      <c r="D1063" s="616" t="s">
        <v>203</v>
      </c>
      <c r="E1063" s="448">
        <v>0.1</v>
      </c>
      <c r="F1063" s="449" t="s">
        <v>1445</v>
      </c>
      <c r="G1063" s="449">
        <v>3541.03</v>
      </c>
      <c r="H1063" s="778" t="s">
        <v>1238</v>
      </c>
      <c r="I1063" s="779"/>
      <c r="J1063" s="450" t="s">
        <v>1197</v>
      </c>
      <c r="K1063" s="81" t="s">
        <v>1403</v>
      </c>
      <c r="L1063" s="393" t="s">
        <v>365</v>
      </c>
      <c r="M1063" s="394" t="s">
        <v>1421</v>
      </c>
      <c r="N1063" s="345" t="s">
        <v>341</v>
      </c>
      <c r="O1063" s="809"/>
      <c r="P1063" s="810"/>
      <c r="Q1063" s="800"/>
      <c r="R1063" s="805"/>
      <c r="S1063" s="806"/>
      <c r="T1063" s="451"/>
      <c r="U1063" s="451"/>
      <c r="V1063" s="452"/>
    </row>
    <row r="1064" spans="1:22" s="26" customFormat="1" ht="19.95" customHeight="1">
      <c r="A1064" s="83" t="s">
        <v>2142</v>
      </c>
      <c r="B1064" s="744"/>
      <c r="C1064" s="623">
        <v>4</v>
      </c>
      <c r="D1064" s="616" t="s">
        <v>1403</v>
      </c>
      <c r="E1064" s="448" t="s">
        <v>1403</v>
      </c>
      <c r="F1064" s="449" t="s">
        <v>1403</v>
      </c>
      <c r="G1064" s="449" t="s">
        <v>1403</v>
      </c>
      <c r="H1064" s="778" t="s">
        <v>1403</v>
      </c>
      <c r="I1064" s="779"/>
      <c r="J1064" s="450" t="s">
        <v>1403</v>
      </c>
      <c r="K1064" s="81" t="s">
        <v>1403</v>
      </c>
      <c r="L1064" s="393"/>
      <c r="M1064" s="394" t="s">
        <v>1403</v>
      </c>
      <c r="N1064" s="345"/>
      <c r="O1064" s="775" t="s">
        <v>368</v>
      </c>
      <c r="P1064" s="740" t="s">
        <v>369</v>
      </c>
      <c r="Q1064" s="741"/>
      <c r="R1064" s="741"/>
      <c r="S1064" s="742"/>
      <c r="T1064" s="453"/>
      <c r="U1064" s="453"/>
      <c r="V1064" s="454"/>
    </row>
    <row r="1065" spans="1:22" s="26" customFormat="1" ht="19.95" customHeight="1">
      <c r="A1065" s="83" t="s">
        <v>2143</v>
      </c>
      <c r="B1065" s="744"/>
      <c r="C1065" s="623">
        <v>5</v>
      </c>
      <c r="D1065" s="616" t="s">
        <v>1403</v>
      </c>
      <c r="E1065" s="448" t="s">
        <v>1403</v>
      </c>
      <c r="F1065" s="449" t="s">
        <v>1403</v>
      </c>
      <c r="G1065" s="449" t="s">
        <v>1403</v>
      </c>
      <c r="H1065" s="778" t="s">
        <v>1403</v>
      </c>
      <c r="I1065" s="779"/>
      <c r="J1065" s="450" t="s">
        <v>1403</v>
      </c>
      <c r="K1065" s="81" t="s">
        <v>1403</v>
      </c>
      <c r="L1065" s="393"/>
      <c r="M1065" s="394" t="s">
        <v>1403</v>
      </c>
      <c r="N1065" s="345"/>
      <c r="O1065" s="776"/>
      <c r="P1065" s="500" t="s">
        <v>370</v>
      </c>
      <c r="Q1065" s="500" t="s">
        <v>371</v>
      </c>
      <c r="R1065" s="748" t="s">
        <v>372</v>
      </c>
      <c r="S1065" s="748"/>
      <c r="T1065" s="453"/>
      <c r="U1065" s="453"/>
      <c r="V1065" s="454"/>
    </row>
    <row r="1066" spans="1:22" s="26" customFormat="1" ht="19.95" customHeight="1" thickBot="1">
      <c r="A1066" s="83" t="s">
        <v>2144</v>
      </c>
      <c r="B1066" s="744"/>
      <c r="C1066" s="624">
        <v>6</v>
      </c>
      <c r="D1066" s="617" t="s">
        <v>1403</v>
      </c>
      <c r="E1066" s="455" t="s">
        <v>1403</v>
      </c>
      <c r="F1066" s="449" t="s">
        <v>1403</v>
      </c>
      <c r="G1066" s="449" t="s">
        <v>1403</v>
      </c>
      <c r="H1066" s="778" t="s">
        <v>1403</v>
      </c>
      <c r="I1066" s="779"/>
      <c r="J1066" s="450" t="s">
        <v>1403</v>
      </c>
      <c r="K1066" s="81" t="s">
        <v>1403</v>
      </c>
      <c r="L1066" s="393"/>
      <c r="M1066" s="394" t="s">
        <v>1403</v>
      </c>
      <c r="N1066" s="391"/>
      <c r="O1066" s="293" t="s">
        <v>1238</v>
      </c>
      <c r="P1066" s="223">
        <v>1</v>
      </c>
      <c r="Q1066" s="456">
        <v>7082.0518531999996</v>
      </c>
      <c r="R1066" s="777">
        <v>878.76250000000005</v>
      </c>
      <c r="S1066" s="777"/>
      <c r="T1066" s="453"/>
      <c r="U1066" s="453"/>
      <c r="V1066" s="454"/>
    </row>
    <row r="1067" spans="1:22" s="26" customFormat="1" ht="25.2" customHeight="1" thickBot="1">
      <c r="A1067" s="83" t="s">
        <v>2145</v>
      </c>
      <c r="B1067" s="745"/>
      <c r="C1067" s="749" t="s">
        <v>373</v>
      </c>
      <c r="D1067" s="750"/>
      <c r="E1067" s="467"/>
      <c r="F1067" s="751" t="s">
        <v>1403</v>
      </c>
      <c r="G1067" s="752"/>
      <c r="H1067" s="793" t="s">
        <v>1238</v>
      </c>
      <c r="I1067" s="794"/>
      <c r="J1067" s="369" t="s">
        <v>1238</v>
      </c>
      <c r="K1067" s="293" t="s">
        <v>1197</v>
      </c>
      <c r="L1067" s="293" t="s">
        <v>1238</v>
      </c>
      <c r="M1067" s="528"/>
      <c r="N1067" s="524"/>
      <c r="O1067" s="797" t="s">
        <v>1403</v>
      </c>
      <c r="P1067" s="797"/>
      <c r="Q1067" s="797"/>
      <c r="R1067" s="797"/>
      <c r="S1067" s="797"/>
      <c r="T1067" s="525"/>
      <c r="U1067" s="526"/>
      <c r="V1067" s="527" t="s">
        <v>677</v>
      </c>
    </row>
    <row r="1068" spans="1:22" ht="19.95" customHeight="1"/>
    <row r="1069" spans="1:22" ht="19.95" customHeight="1"/>
    <row r="1070" spans="1:22" s="30" customFormat="1" ht="19.95" customHeight="1" thickBot="1">
      <c r="A1070" s="27">
        <v>36</v>
      </c>
      <c r="B1070" s="753" t="s">
        <v>312</v>
      </c>
      <c r="C1070" s="753"/>
      <c r="D1070" s="753"/>
      <c r="E1070" s="28">
        <v>36</v>
      </c>
      <c r="F1070" s="582" t="s">
        <v>80</v>
      </c>
      <c r="G1070" s="416"/>
      <c r="H1070" s="416"/>
      <c r="I1070" s="414"/>
      <c r="J1070" s="414"/>
      <c r="K1070" s="414"/>
      <c r="L1070" s="414"/>
      <c r="M1070" s="29"/>
      <c r="N1070" s="29"/>
      <c r="O1070" s="416"/>
      <c r="P1070" s="416"/>
      <c r="Q1070" s="416"/>
      <c r="R1070" s="416"/>
      <c r="S1070" s="416"/>
      <c r="T1070" s="416"/>
      <c r="U1070" s="416"/>
      <c r="V1070" s="416"/>
    </row>
    <row r="1071" spans="1:22" s="23" customFormat="1" ht="25.2" customHeight="1">
      <c r="A1071" s="22"/>
      <c r="B1071" s="755" t="s">
        <v>313</v>
      </c>
      <c r="C1071" s="621" t="s">
        <v>314</v>
      </c>
      <c r="D1071" s="609" t="s">
        <v>315</v>
      </c>
      <c r="E1071" s="498"/>
      <c r="F1071" s="498" t="s">
        <v>316</v>
      </c>
      <c r="G1071" s="499"/>
      <c r="H1071" s="497" t="s">
        <v>317</v>
      </c>
      <c r="I1071" s="772" t="s">
        <v>318</v>
      </c>
      <c r="J1071" s="754" t="s">
        <v>319</v>
      </c>
      <c r="K1071" s="754" t="s">
        <v>320</v>
      </c>
      <c r="L1071" s="754" t="s">
        <v>321</v>
      </c>
      <c r="M1071" s="754" t="s">
        <v>322</v>
      </c>
      <c r="N1071" s="765" t="s">
        <v>323</v>
      </c>
      <c r="O1071" s="766"/>
      <c r="P1071" s="767" t="s">
        <v>324</v>
      </c>
      <c r="Q1071" s="768"/>
      <c r="R1071" s="769" t="s">
        <v>325</v>
      </c>
      <c r="S1071" s="736"/>
      <c r="T1071" s="783" t="s">
        <v>326</v>
      </c>
      <c r="U1071" s="784"/>
      <c r="V1071" s="785"/>
    </row>
    <row r="1072" spans="1:22" s="23" customFormat="1" ht="90" customHeight="1">
      <c r="A1072" s="22"/>
      <c r="B1072" s="756"/>
      <c r="C1072" s="622" t="s">
        <v>327</v>
      </c>
      <c r="D1072" s="610" t="s">
        <v>42</v>
      </c>
      <c r="E1072" s="501" t="s">
        <v>328</v>
      </c>
      <c r="F1072" s="501" t="s">
        <v>329</v>
      </c>
      <c r="G1072" s="571" t="s">
        <v>330</v>
      </c>
      <c r="H1072" s="570" t="s">
        <v>331</v>
      </c>
      <c r="I1072" s="773"/>
      <c r="J1072" s="748"/>
      <c r="K1072" s="748"/>
      <c r="L1072" s="748"/>
      <c r="M1072" s="748"/>
      <c r="N1072" s="500" t="s">
        <v>332</v>
      </c>
      <c r="O1072" s="501" t="s">
        <v>333</v>
      </c>
      <c r="P1072" s="781"/>
      <c r="Q1072" s="782"/>
      <c r="R1072" s="770"/>
      <c r="S1072" s="771"/>
      <c r="T1072" s="502" t="s">
        <v>334</v>
      </c>
      <c r="U1072" s="503" t="s">
        <v>335</v>
      </c>
      <c r="V1072" s="504" t="s">
        <v>336</v>
      </c>
    </row>
    <row r="1073" spans="1:22" s="23" customFormat="1" ht="25.2" customHeight="1">
      <c r="A1073" s="22"/>
      <c r="B1073" s="417"/>
      <c r="C1073" s="611">
        <v>3</v>
      </c>
      <c r="D1073" s="611">
        <v>4</v>
      </c>
      <c r="E1073" s="418">
        <v>5</v>
      </c>
      <c r="F1073" s="418">
        <v>6</v>
      </c>
      <c r="G1073" s="418">
        <v>7</v>
      </c>
      <c r="H1073" s="418">
        <v>8</v>
      </c>
      <c r="I1073" s="418">
        <v>9</v>
      </c>
      <c r="J1073" s="469"/>
      <c r="K1073" s="469"/>
      <c r="L1073" s="435"/>
      <c r="M1073" s="418"/>
      <c r="N1073" s="418">
        <v>14</v>
      </c>
      <c r="O1073" s="418">
        <v>15</v>
      </c>
      <c r="P1073" s="419">
        <v>16</v>
      </c>
      <c r="Q1073" s="463">
        <v>17</v>
      </c>
      <c r="R1073" s="419">
        <v>18</v>
      </c>
      <c r="S1073" s="463">
        <v>19</v>
      </c>
      <c r="T1073" s="420">
        <v>20</v>
      </c>
      <c r="U1073" s="421">
        <v>21</v>
      </c>
      <c r="V1073" s="422">
        <v>22</v>
      </c>
    </row>
    <row r="1074" spans="1:22" s="32" customFormat="1" ht="49.95" customHeight="1">
      <c r="A1074" s="31" t="s">
        <v>2146</v>
      </c>
      <c r="B1074" s="423">
        <v>1</v>
      </c>
      <c r="C1074" s="612" t="s">
        <v>678</v>
      </c>
      <c r="D1074" s="612" t="s">
        <v>679</v>
      </c>
      <c r="E1074" s="424" t="s">
        <v>680</v>
      </c>
      <c r="F1074" s="424" t="s">
        <v>376</v>
      </c>
      <c r="G1074" s="425">
        <v>1</v>
      </c>
      <c r="H1074" s="426" t="s">
        <v>341</v>
      </c>
      <c r="I1074" s="427">
        <v>1</v>
      </c>
      <c r="J1074" s="428" t="s">
        <v>204</v>
      </c>
      <c r="K1074" s="429">
        <v>31382</v>
      </c>
      <c r="L1074" s="429">
        <v>34941</v>
      </c>
      <c r="M1074" s="430">
        <v>9491.5400000000009</v>
      </c>
      <c r="N1074" s="431">
        <v>9491.5400000000009</v>
      </c>
      <c r="O1074" s="432">
        <v>9491.5400000000009</v>
      </c>
      <c r="P1074" s="731"/>
      <c r="Q1074" s="732"/>
      <c r="R1074" s="746"/>
      <c r="S1074" s="747"/>
      <c r="T1074" s="433" t="s">
        <v>341</v>
      </c>
      <c r="U1074" s="363">
        <v>2</v>
      </c>
      <c r="V1074" s="434" t="s">
        <v>341</v>
      </c>
    </row>
    <row r="1075" spans="1:22" s="32" customFormat="1" ht="49.95" customHeight="1">
      <c r="A1075" s="31" t="s">
        <v>2147</v>
      </c>
      <c r="B1075" s="423">
        <v>2</v>
      </c>
      <c r="C1075" s="612" t="s">
        <v>681</v>
      </c>
      <c r="D1075" s="612" t="s">
        <v>682</v>
      </c>
      <c r="E1075" s="424" t="s">
        <v>683</v>
      </c>
      <c r="F1075" s="424" t="s">
        <v>376</v>
      </c>
      <c r="G1075" s="425">
        <v>1</v>
      </c>
      <c r="H1075" s="426" t="s">
        <v>341</v>
      </c>
      <c r="I1075" s="427">
        <v>1</v>
      </c>
      <c r="J1075" s="428" t="s">
        <v>204</v>
      </c>
      <c r="K1075" s="429">
        <v>36234</v>
      </c>
      <c r="L1075" s="429">
        <v>36997</v>
      </c>
      <c r="M1075" s="430">
        <v>2309.04</v>
      </c>
      <c r="N1075" s="431">
        <v>2309.04</v>
      </c>
      <c r="O1075" s="432">
        <v>2309.04</v>
      </c>
      <c r="P1075" s="731"/>
      <c r="Q1075" s="732"/>
      <c r="R1075" s="746"/>
      <c r="S1075" s="747"/>
      <c r="T1075" s="433" t="s">
        <v>341</v>
      </c>
      <c r="U1075" s="363">
        <v>34</v>
      </c>
      <c r="V1075" s="434" t="s">
        <v>341</v>
      </c>
    </row>
    <row r="1076" spans="1:22" s="32" customFormat="1" ht="49.95" customHeight="1">
      <c r="A1076" s="31" t="s">
        <v>2148</v>
      </c>
      <c r="B1076" s="423">
        <v>3</v>
      </c>
      <c r="C1076" s="612" t="s">
        <v>444</v>
      </c>
      <c r="D1076" s="612" t="s">
        <v>684</v>
      </c>
      <c r="E1076" s="424" t="s">
        <v>685</v>
      </c>
      <c r="F1076" s="424" t="s">
        <v>340</v>
      </c>
      <c r="G1076" s="595">
        <v>0.245</v>
      </c>
      <c r="H1076" s="426" t="s">
        <v>674</v>
      </c>
      <c r="I1076" s="427">
        <v>1</v>
      </c>
      <c r="J1076" s="428" t="s">
        <v>204</v>
      </c>
      <c r="K1076" s="429">
        <v>40186</v>
      </c>
      <c r="L1076" s="429">
        <v>41911</v>
      </c>
      <c r="M1076" s="430">
        <v>17731.21</v>
      </c>
      <c r="N1076" s="431">
        <v>4344.1464499999993</v>
      </c>
      <c r="O1076" s="432" t="s">
        <v>1403</v>
      </c>
      <c r="P1076" s="731"/>
      <c r="Q1076" s="732"/>
      <c r="R1076" s="746"/>
      <c r="S1076" s="747"/>
      <c r="T1076" s="433" t="s">
        <v>341</v>
      </c>
      <c r="U1076" s="363">
        <v>140</v>
      </c>
      <c r="V1076" s="434" t="s">
        <v>341</v>
      </c>
    </row>
    <row r="1077" spans="1:22" s="32" customFormat="1" ht="49.95" customHeight="1">
      <c r="A1077" s="31" t="s">
        <v>2149</v>
      </c>
      <c r="B1077" s="423">
        <v>4</v>
      </c>
      <c r="C1077" s="612" t="s">
        <v>380</v>
      </c>
      <c r="D1077" s="612" t="s">
        <v>686</v>
      </c>
      <c r="E1077" s="424" t="s">
        <v>687</v>
      </c>
      <c r="F1077" s="424" t="s">
        <v>340</v>
      </c>
      <c r="G1077" s="425">
        <v>0.5</v>
      </c>
      <c r="H1077" s="426" t="s">
        <v>341</v>
      </c>
      <c r="I1077" s="427">
        <v>1</v>
      </c>
      <c r="J1077" s="428" t="s">
        <v>204</v>
      </c>
      <c r="K1077" s="429">
        <v>41677</v>
      </c>
      <c r="L1077" s="429">
        <v>43099</v>
      </c>
      <c r="M1077" s="430">
        <v>7357.64</v>
      </c>
      <c r="N1077" s="431">
        <v>3678.82</v>
      </c>
      <c r="O1077" s="432">
        <v>3678.82</v>
      </c>
      <c r="P1077" s="731"/>
      <c r="Q1077" s="732"/>
      <c r="R1077" s="746"/>
      <c r="S1077" s="747"/>
      <c r="T1077" s="433" t="s">
        <v>341</v>
      </c>
      <c r="U1077" s="363">
        <v>161</v>
      </c>
      <c r="V1077" s="434" t="s">
        <v>341</v>
      </c>
    </row>
    <row r="1078" spans="1:22" s="32" customFormat="1" ht="19.95" customHeight="1">
      <c r="A1078" s="31" t="s">
        <v>2150</v>
      </c>
      <c r="B1078" s="423" t="s">
        <v>1403</v>
      </c>
      <c r="C1078" s="612"/>
      <c r="D1078" s="612"/>
      <c r="E1078" s="424"/>
      <c r="F1078" s="424"/>
      <c r="G1078" s="425"/>
      <c r="H1078" s="426"/>
      <c r="I1078" s="427"/>
      <c r="J1078" s="428" t="s">
        <v>1403</v>
      </c>
      <c r="K1078" s="429"/>
      <c r="L1078" s="429"/>
      <c r="M1078" s="430"/>
      <c r="N1078" s="431" t="s">
        <v>1403</v>
      </c>
      <c r="O1078" s="432" t="s">
        <v>1403</v>
      </c>
      <c r="P1078" s="731"/>
      <c r="Q1078" s="732"/>
      <c r="R1078" s="746"/>
      <c r="S1078" s="747"/>
      <c r="T1078" s="433"/>
      <c r="U1078" s="363"/>
      <c r="V1078" s="434"/>
    </row>
    <row r="1079" spans="1:22" s="32" customFormat="1" ht="19.95" customHeight="1">
      <c r="A1079" s="31" t="s">
        <v>2151</v>
      </c>
      <c r="B1079" s="423" t="s">
        <v>1403</v>
      </c>
      <c r="C1079" s="612"/>
      <c r="D1079" s="612"/>
      <c r="E1079" s="424"/>
      <c r="F1079" s="424"/>
      <c r="G1079" s="425"/>
      <c r="H1079" s="426"/>
      <c r="I1079" s="427"/>
      <c r="J1079" s="428" t="s">
        <v>1403</v>
      </c>
      <c r="K1079" s="429"/>
      <c r="L1079" s="429"/>
      <c r="M1079" s="430"/>
      <c r="N1079" s="431" t="s">
        <v>1403</v>
      </c>
      <c r="O1079" s="432" t="s">
        <v>1403</v>
      </c>
      <c r="P1079" s="731"/>
      <c r="Q1079" s="732"/>
      <c r="R1079" s="746"/>
      <c r="S1079" s="747"/>
      <c r="T1079" s="433"/>
      <c r="U1079" s="363"/>
      <c r="V1079" s="434"/>
    </row>
    <row r="1080" spans="1:22" s="32" customFormat="1" ht="19.95" customHeight="1">
      <c r="A1080" s="31" t="s">
        <v>2152</v>
      </c>
      <c r="B1080" s="423" t="s">
        <v>1403</v>
      </c>
      <c r="C1080" s="612"/>
      <c r="D1080" s="612"/>
      <c r="E1080" s="424"/>
      <c r="F1080" s="424"/>
      <c r="G1080" s="425"/>
      <c r="H1080" s="426"/>
      <c r="I1080" s="427"/>
      <c r="J1080" s="428" t="s">
        <v>1403</v>
      </c>
      <c r="K1080" s="429"/>
      <c r="L1080" s="429"/>
      <c r="M1080" s="430"/>
      <c r="N1080" s="435" t="s">
        <v>1403</v>
      </c>
      <c r="O1080" s="432" t="s">
        <v>1403</v>
      </c>
      <c r="P1080" s="731"/>
      <c r="Q1080" s="732"/>
      <c r="R1080" s="746"/>
      <c r="S1080" s="747"/>
      <c r="T1080" s="433"/>
      <c r="U1080" s="363"/>
      <c r="V1080" s="434"/>
    </row>
    <row r="1081" spans="1:22" s="32" customFormat="1" ht="19.95" customHeight="1">
      <c r="A1081" s="31" t="s">
        <v>2153</v>
      </c>
      <c r="B1081" s="423" t="s">
        <v>1403</v>
      </c>
      <c r="C1081" s="612"/>
      <c r="D1081" s="612"/>
      <c r="E1081" s="424"/>
      <c r="F1081" s="424"/>
      <c r="G1081" s="425"/>
      <c r="H1081" s="426"/>
      <c r="I1081" s="427"/>
      <c r="J1081" s="428" t="s">
        <v>1403</v>
      </c>
      <c r="K1081" s="429"/>
      <c r="L1081" s="429"/>
      <c r="M1081" s="436"/>
      <c r="N1081" s="435" t="s">
        <v>1403</v>
      </c>
      <c r="O1081" s="432" t="s">
        <v>1403</v>
      </c>
      <c r="P1081" s="731"/>
      <c r="Q1081" s="732"/>
      <c r="R1081" s="746"/>
      <c r="S1081" s="747"/>
      <c r="T1081" s="433"/>
      <c r="U1081" s="363"/>
      <c r="V1081" s="434"/>
    </row>
    <row r="1082" spans="1:22" s="32" customFormat="1" ht="19.95" customHeight="1">
      <c r="A1082" s="31" t="s">
        <v>2154</v>
      </c>
      <c r="B1082" s="423" t="s">
        <v>1403</v>
      </c>
      <c r="C1082" s="612"/>
      <c r="D1082" s="612"/>
      <c r="E1082" s="424"/>
      <c r="F1082" s="424"/>
      <c r="G1082" s="425"/>
      <c r="H1082" s="426"/>
      <c r="I1082" s="427"/>
      <c r="J1082" s="428" t="s">
        <v>1403</v>
      </c>
      <c r="K1082" s="429"/>
      <c r="L1082" s="429"/>
      <c r="M1082" s="436"/>
      <c r="N1082" s="435" t="s">
        <v>1403</v>
      </c>
      <c r="O1082" s="432" t="s">
        <v>1403</v>
      </c>
      <c r="P1082" s="731"/>
      <c r="Q1082" s="732"/>
      <c r="R1082" s="746"/>
      <c r="S1082" s="747"/>
      <c r="T1082" s="433"/>
      <c r="U1082" s="363"/>
      <c r="V1082" s="434"/>
    </row>
    <row r="1083" spans="1:22" s="32" customFormat="1" ht="19.95" customHeight="1" thickBot="1">
      <c r="A1083" s="31" t="s">
        <v>2155</v>
      </c>
      <c r="B1083" s="437" t="s">
        <v>1403</v>
      </c>
      <c r="C1083" s="613"/>
      <c r="D1083" s="613"/>
      <c r="E1083" s="438"/>
      <c r="F1083" s="438"/>
      <c r="G1083" s="439"/>
      <c r="H1083" s="440"/>
      <c r="I1083" s="441"/>
      <c r="J1083" s="442" t="s">
        <v>1403</v>
      </c>
      <c r="K1083" s="443"/>
      <c r="L1083" s="443"/>
      <c r="M1083" s="444"/>
      <c r="N1083" s="435" t="s">
        <v>1403</v>
      </c>
      <c r="O1083" s="432" t="s">
        <v>1403</v>
      </c>
      <c r="P1083" s="731"/>
      <c r="Q1083" s="732"/>
      <c r="R1083" s="746"/>
      <c r="S1083" s="747"/>
      <c r="T1083" s="433"/>
      <c r="U1083" s="363"/>
      <c r="V1083" s="434"/>
    </row>
    <row r="1084" spans="1:22" s="23" customFormat="1" ht="10.199999999999999" customHeight="1">
      <c r="A1084" s="31"/>
      <c r="B1084" s="459"/>
      <c r="C1084" s="614"/>
      <c r="D1084" s="614"/>
      <c r="E1084" s="445"/>
      <c r="F1084" s="445"/>
      <c r="G1084" s="445"/>
      <c r="H1084" s="445"/>
      <c r="I1084" s="445"/>
      <c r="J1084" s="445"/>
      <c r="K1084" s="445"/>
      <c r="L1084" s="445"/>
      <c r="M1084" s="445"/>
      <c r="N1084" s="445"/>
      <c r="O1084" s="460"/>
      <c r="P1084" s="445"/>
      <c r="Q1084" s="445"/>
      <c r="R1084" s="460"/>
      <c r="S1084" s="445"/>
      <c r="T1084" s="445"/>
      <c r="U1084" s="461"/>
      <c r="V1084" s="464"/>
    </row>
    <row r="1085" spans="1:22" s="23" customFormat="1" ht="19.95" customHeight="1" thickBot="1">
      <c r="A1085" s="31" t="s">
        <v>2156</v>
      </c>
      <c r="B1085" s="505"/>
      <c r="C1085" s="615"/>
      <c r="D1085" s="615"/>
      <c r="E1085" s="506"/>
      <c r="F1085" s="506"/>
      <c r="G1085" s="506"/>
      <c r="H1085" s="506"/>
      <c r="I1085" s="506"/>
      <c r="J1085" s="506"/>
      <c r="K1085" s="506"/>
      <c r="L1085" s="506"/>
      <c r="M1085" s="506"/>
      <c r="N1085" s="507" t="s">
        <v>346</v>
      </c>
      <c r="O1085" s="508">
        <v>5159.8</v>
      </c>
      <c r="P1085" s="506"/>
      <c r="Q1085" s="506"/>
      <c r="R1085" s="509"/>
      <c r="S1085" s="509"/>
      <c r="T1085" s="510"/>
      <c r="U1085" s="506"/>
      <c r="V1085" s="511"/>
    </row>
    <row r="1086" spans="1:22" ht="19.95" customHeight="1">
      <c r="B1086" s="446"/>
      <c r="C1086" s="34"/>
      <c r="D1086" s="34"/>
      <c r="E1086" s="446"/>
      <c r="F1086" s="446"/>
      <c r="G1086" s="446"/>
      <c r="H1086" s="446"/>
      <c r="I1086" s="446"/>
      <c r="J1086" s="446"/>
      <c r="K1086" s="446"/>
      <c r="L1086" s="446"/>
      <c r="M1086" s="446"/>
      <c r="N1086" s="446"/>
      <c r="O1086" s="446"/>
      <c r="P1086" s="446"/>
      <c r="Q1086" s="446"/>
      <c r="R1086" s="446"/>
      <c r="S1086" s="446"/>
      <c r="T1086" s="446"/>
      <c r="U1086" s="446"/>
      <c r="V1086" s="446"/>
    </row>
    <row r="1087" spans="1:22" s="23" customFormat="1" ht="19.95" customHeight="1" thickBot="1">
      <c r="A1087" s="22"/>
      <c r="B1087" s="733" t="s">
        <v>347</v>
      </c>
      <c r="C1087" s="733"/>
      <c r="D1087" s="733"/>
      <c r="E1087" s="733"/>
      <c r="F1087" s="733"/>
      <c r="G1087" s="733"/>
      <c r="H1087" s="733"/>
      <c r="I1087" s="733"/>
      <c r="J1087" s="733"/>
      <c r="K1087" s="733"/>
      <c r="L1087" s="733"/>
      <c r="M1087" s="733"/>
      <c r="N1087" s="733"/>
      <c r="O1087" s="733"/>
      <c r="P1087" s="733"/>
      <c r="Q1087" s="733"/>
      <c r="R1087" s="733"/>
      <c r="S1087" s="733"/>
      <c r="T1087" s="733"/>
      <c r="U1087" s="733"/>
      <c r="V1087" s="733"/>
    </row>
    <row r="1088" spans="1:22" s="26" customFormat="1" ht="19.95" customHeight="1">
      <c r="A1088" s="83" t="s">
        <v>2157</v>
      </c>
      <c r="B1088" s="743" t="s">
        <v>348</v>
      </c>
      <c r="C1088" s="734" t="s">
        <v>349</v>
      </c>
      <c r="D1088" s="735"/>
      <c r="E1088" s="735"/>
      <c r="F1088" s="735"/>
      <c r="G1088" s="735"/>
      <c r="H1088" s="735"/>
      <c r="I1088" s="735"/>
      <c r="J1088" s="735"/>
      <c r="K1088" s="735"/>
      <c r="L1088" s="735"/>
      <c r="M1088" s="736"/>
      <c r="N1088" s="518"/>
      <c r="O1088" s="519"/>
      <c r="P1088" s="734" t="s">
        <v>350</v>
      </c>
      <c r="Q1088" s="735"/>
      <c r="R1088" s="735"/>
      <c r="S1088" s="736"/>
      <c r="T1088" s="769" t="s">
        <v>351</v>
      </c>
      <c r="U1088" s="736"/>
      <c r="V1088" s="788" t="s">
        <v>1197</v>
      </c>
    </row>
    <row r="1089" spans="1:22" s="26" customFormat="1" ht="25.2" customHeight="1">
      <c r="A1089" s="83" t="s">
        <v>2158</v>
      </c>
      <c r="B1089" s="744"/>
      <c r="C1089" s="740" t="s">
        <v>352</v>
      </c>
      <c r="D1089" s="741"/>
      <c r="E1089" s="742"/>
      <c r="F1089" s="514">
        <v>2</v>
      </c>
      <c r="G1089" s="774" t="s">
        <v>353</v>
      </c>
      <c r="H1089" s="748" t="s">
        <v>354</v>
      </c>
      <c r="I1089" s="748"/>
      <c r="J1089" s="740" t="s">
        <v>355</v>
      </c>
      <c r="K1089" s="795"/>
      <c r="L1089" s="515"/>
      <c r="M1089" s="515"/>
      <c r="N1089" s="520"/>
      <c r="O1089" s="521"/>
      <c r="P1089" s="737"/>
      <c r="Q1089" s="738"/>
      <c r="R1089" s="738"/>
      <c r="S1089" s="739"/>
      <c r="T1089" s="770"/>
      <c r="U1089" s="771"/>
      <c r="V1089" s="789"/>
    </row>
    <row r="1090" spans="1:22" s="26" customFormat="1" ht="30" customHeight="1" thickBot="1">
      <c r="A1090" s="83" t="s">
        <v>2159</v>
      </c>
      <c r="B1090" s="744"/>
      <c r="C1090" s="741" t="s">
        <v>356</v>
      </c>
      <c r="D1090" s="742"/>
      <c r="E1090" s="516" t="s">
        <v>357</v>
      </c>
      <c r="F1090" s="512" t="s">
        <v>358</v>
      </c>
      <c r="G1090" s="774"/>
      <c r="H1090" s="748"/>
      <c r="I1090" s="748"/>
      <c r="J1090" s="500" t="s">
        <v>359</v>
      </c>
      <c r="K1090" s="513" t="s">
        <v>360</v>
      </c>
      <c r="L1090" s="517" t="s">
        <v>361</v>
      </c>
      <c r="M1090" s="517"/>
      <c r="N1090" s="522" t="s">
        <v>362</v>
      </c>
      <c r="O1090" s="523"/>
      <c r="P1090" s="529" t="s">
        <v>363</v>
      </c>
      <c r="Q1090" s="447">
        <v>4</v>
      </c>
      <c r="R1090" s="530" t="s">
        <v>364</v>
      </c>
      <c r="S1090" s="447">
        <v>3</v>
      </c>
      <c r="T1090" s="791"/>
      <c r="U1090" s="792"/>
      <c r="V1090" s="790"/>
    </row>
    <row r="1091" spans="1:22" s="26" customFormat="1" ht="19.95" customHeight="1">
      <c r="A1091" s="83" t="s">
        <v>2160</v>
      </c>
      <c r="B1091" s="744"/>
      <c r="C1091" s="623">
        <v>1</v>
      </c>
      <c r="D1091" s="616" t="s">
        <v>204</v>
      </c>
      <c r="E1091" s="448">
        <v>0.9</v>
      </c>
      <c r="F1091" s="449">
        <v>15479.400000000001</v>
      </c>
      <c r="G1091" s="449">
        <v>3541.03</v>
      </c>
      <c r="H1091" s="778" t="s">
        <v>1197</v>
      </c>
      <c r="I1091" s="779"/>
      <c r="J1091" s="450" t="s">
        <v>1197</v>
      </c>
      <c r="K1091" s="81" t="s">
        <v>1403</v>
      </c>
      <c r="L1091" s="393" t="s">
        <v>365</v>
      </c>
      <c r="M1091" s="394" t="s">
        <v>1421</v>
      </c>
      <c r="N1091" s="345" t="s">
        <v>341</v>
      </c>
      <c r="O1091" s="807" t="s">
        <v>130</v>
      </c>
      <c r="P1091" s="808"/>
      <c r="Q1091" s="798">
        <v>36</v>
      </c>
      <c r="R1091" s="801" t="s">
        <v>365</v>
      </c>
      <c r="S1091" s="802"/>
      <c r="T1091" s="769" t="s">
        <v>366</v>
      </c>
      <c r="U1091" s="735"/>
      <c r="V1091" s="736"/>
    </row>
    <row r="1092" spans="1:22" s="26" customFormat="1" ht="19.95" customHeight="1" thickBot="1">
      <c r="A1092" s="83" t="s">
        <v>2161</v>
      </c>
      <c r="B1092" s="744"/>
      <c r="C1092" s="623">
        <v>2</v>
      </c>
      <c r="D1092" s="616" t="s">
        <v>205</v>
      </c>
      <c r="E1092" s="448">
        <v>0.1</v>
      </c>
      <c r="F1092" s="449" t="s">
        <v>1445</v>
      </c>
      <c r="G1092" s="449">
        <v>3541.03</v>
      </c>
      <c r="H1092" s="778" t="s">
        <v>1238</v>
      </c>
      <c r="I1092" s="779"/>
      <c r="J1092" s="450" t="s">
        <v>1197</v>
      </c>
      <c r="K1092" s="81" t="s">
        <v>1403</v>
      </c>
      <c r="L1092" s="393" t="s">
        <v>365</v>
      </c>
      <c r="M1092" s="394" t="s">
        <v>1421</v>
      </c>
      <c r="N1092" s="345" t="s">
        <v>341</v>
      </c>
      <c r="O1092" s="807"/>
      <c r="P1092" s="808"/>
      <c r="Q1092" s="799"/>
      <c r="R1092" s="803"/>
      <c r="S1092" s="804"/>
      <c r="T1092" s="791"/>
      <c r="U1092" s="796"/>
      <c r="V1092" s="792"/>
    </row>
    <row r="1093" spans="1:22" s="26" customFormat="1" ht="19.95" customHeight="1">
      <c r="A1093" s="83" t="s">
        <v>2162</v>
      </c>
      <c r="B1093" s="744"/>
      <c r="C1093" s="623">
        <v>3</v>
      </c>
      <c r="D1093" s="616" t="s">
        <v>1403</v>
      </c>
      <c r="E1093" s="448" t="s">
        <v>1403</v>
      </c>
      <c r="F1093" s="449" t="s">
        <v>1403</v>
      </c>
      <c r="G1093" s="449" t="s">
        <v>1403</v>
      </c>
      <c r="H1093" s="778" t="s">
        <v>1403</v>
      </c>
      <c r="I1093" s="779"/>
      <c r="J1093" s="450" t="s">
        <v>1403</v>
      </c>
      <c r="K1093" s="81" t="s">
        <v>1403</v>
      </c>
      <c r="L1093" s="393"/>
      <c r="M1093" s="394" t="s">
        <v>1403</v>
      </c>
      <c r="N1093" s="345"/>
      <c r="O1093" s="809"/>
      <c r="P1093" s="810"/>
      <c r="Q1093" s="800"/>
      <c r="R1093" s="805"/>
      <c r="S1093" s="806"/>
      <c r="T1093" s="451"/>
      <c r="U1093" s="451"/>
      <c r="V1093" s="452"/>
    </row>
    <row r="1094" spans="1:22" s="26" customFormat="1" ht="19.95" customHeight="1">
      <c r="A1094" s="83" t="s">
        <v>2163</v>
      </c>
      <c r="B1094" s="744"/>
      <c r="C1094" s="623">
        <v>4</v>
      </c>
      <c r="D1094" s="616" t="s">
        <v>1403</v>
      </c>
      <c r="E1094" s="448" t="s">
        <v>1403</v>
      </c>
      <c r="F1094" s="449" t="s">
        <v>1403</v>
      </c>
      <c r="G1094" s="449" t="s">
        <v>1403</v>
      </c>
      <c r="H1094" s="778" t="s">
        <v>1403</v>
      </c>
      <c r="I1094" s="779"/>
      <c r="J1094" s="450" t="s">
        <v>1403</v>
      </c>
      <c r="K1094" s="81" t="s">
        <v>1403</v>
      </c>
      <c r="L1094" s="393"/>
      <c r="M1094" s="394" t="s">
        <v>1403</v>
      </c>
      <c r="N1094" s="345"/>
      <c r="O1094" s="775" t="s">
        <v>368</v>
      </c>
      <c r="P1094" s="740" t="s">
        <v>369</v>
      </c>
      <c r="Q1094" s="741"/>
      <c r="R1094" s="741"/>
      <c r="S1094" s="742"/>
      <c r="T1094" s="453"/>
      <c r="U1094" s="453"/>
      <c r="V1094" s="454"/>
    </row>
    <row r="1095" spans="1:22" s="26" customFormat="1" ht="19.95" customHeight="1">
      <c r="A1095" s="83" t="s">
        <v>2164</v>
      </c>
      <c r="B1095" s="744"/>
      <c r="C1095" s="623">
        <v>5</v>
      </c>
      <c r="D1095" s="616" t="s">
        <v>1403</v>
      </c>
      <c r="E1095" s="448" t="s">
        <v>1403</v>
      </c>
      <c r="F1095" s="449" t="s">
        <v>1403</v>
      </c>
      <c r="G1095" s="449" t="s">
        <v>1403</v>
      </c>
      <c r="H1095" s="778" t="s">
        <v>1403</v>
      </c>
      <c r="I1095" s="779"/>
      <c r="J1095" s="450" t="s">
        <v>1403</v>
      </c>
      <c r="K1095" s="81" t="s">
        <v>1403</v>
      </c>
      <c r="L1095" s="393"/>
      <c r="M1095" s="394" t="s">
        <v>1403</v>
      </c>
      <c r="N1095" s="345"/>
      <c r="O1095" s="776"/>
      <c r="P1095" s="500" t="s">
        <v>370</v>
      </c>
      <c r="Q1095" s="500" t="s">
        <v>371</v>
      </c>
      <c r="R1095" s="748" t="s">
        <v>372</v>
      </c>
      <c r="S1095" s="748"/>
      <c r="T1095" s="453"/>
      <c r="U1095" s="453"/>
      <c r="V1095" s="454"/>
    </row>
    <row r="1096" spans="1:22" s="26" customFormat="1" ht="19.95" customHeight="1" thickBot="1">
      <c r="A1096" s="83" t="s">
        <v>2165</v>
      </c>
      <c r="B1096" s="744"/>
      <c r="C1096" s="624">
        <v>6</v>
      </c>
      <c r="D1096" s="617" t="s">
        <v>1403</v>
      </c>
      <c r="E1096" s="455" t="s">
        <v>1403</v>
      </c>
      <c r="F1096" s="449" t="s">
        <v>1403</v>
      </c>
      <c r="G1096" s="449" t="s">
        <v>1403</v>
      </c>
      <c r="H1096" s="778" t="s">
        <v>1403</v>
      </c>
      <c r="I1096" s="779"/>
      <c r="J1096" s="450" t="s">
        <v>1403</v>
      </c>
      <c r="K1096" s="81" t="s">
        <v>1403</v>
      </c>
      <c r="L1096" s="393"/>
      <c r="M1096" s="394" t="s">
        <v>1403</v>
      </c>
      <c r="N1096" s="391"/>
      <c r="O1096" s="293" t="s">
        <v>1197</v>
      </c>
      <c r="P1096" s="223">
        <v>1</v>
      </c>
      <c r="Q1096" s="456">
        <v>7082.0518531999996</v>
      </c>
      <c r="R1096" s="777">
        <v>15479.400000000001</v>
      </c>
      <c r="S1096" s="777"/>
      <c r="T1096" s="453"/>
      <c r="U1096" s="453"/>
      <c r="V1096" s="454"/>
    </row>
    <row r="1097" spans="1:22" s="26" customFormat="1" ht="25.2" customHeight="1" thickBot="1">
      <c r="A1097" s="83" t="s">
        <v>2166</v>
      </c>
      <c r="B1097" s="745"/>
      <c r="C1097" s="749" t="s">
        <v>373</v>
      </c>
      <c r="D1097" s="750"/>
      <c r="E1097" s="467"/>
      <c r="F1097" s="751" t="s">
        <v>1403</v>
      </c>
      <c r="G1097" s="752"/>
      <c r="H1097" s="793" t="s">
        <v>1197</v>
      </c>
      <c r="I1097" s="794"/>
      <c r="J1097" s="369" t="s">
        <v>1197</v>
      </c>
      <c r="K1097" s="293" t="s">
        <v>1197</v>
      </c>
      <c r="L1097" s="293" t="s">
        <v>1197</v>
      </c>
      <c r="M1097" s="528"/>
      <c r="N1097" s="524"/>
      <c r="O1097" s="797" t="s">
        <v>1403</v>
      </c>
      <c r="P1097" s="797"/>
      <c r="Q1097" s="797"/>
      <c r="R1097" s="797"/>
      <c r="S1097" s="797"/>
      <c r="T1097" s="525"/>
      <c r="U1097" s="526"/>
      <c r="V1097" s="527"/>
    </row>
    <row r="1098" spans="1:22" ht="19.95" customHeight="1"/>
    <row r="1099" spans="1:22" ht="19.95" customHeight="1"/>
    <row r="1100" spans="1:22" s="30" customFormat="1" ht="19.95" customHeight="1" thickBot="1">
      <c r="A1100" s="27">
        <v>37</v>
      </c>
      <c r="B1100" s="753" t="s">
        <v>312</v>
      </c>
      <c r="C1100" s="753"/>
      <c r="D1100" s="753"/>
      <c r="E1100" s="28">
        <v>37</v>
      </c>
      <c r="F1100" s="582" t="s">
        <v>81</v>
      </c>
      <c r="G1100" s="416"/>
      <c r="H1100" s="416"/>
      <c r="I1100" s="414"/>
      <c r="J1100" s="414"/>
      <c r="K1100" s="414"/>
      <c r="L1100" s="414"/>
      <c r="M1100" s="29"/>
      <c r="N1100" s="29"/>
      <c r="O1100" s="416"/>
      <c r="P1100" s="416"/>
      <c r="Q1100" s="416"/>
      <c r="R1100" s="416"/>
      <c r="S1100" s="416"/>
      <c r="T1100" s="416"/>
      <c r="U1100" s="416"/>
      <c r="V1100" s="416"/>
    </row>
    <row r="1101" spans="1:22" s="23" customFormat="1" ht="25.2" customHeight="1">
      <c r="A1101" s="22"/>
      <c r="B1101" s="755" t="s">
        <v>313</v>
      </c>
      <c r="C1101" s="621" t="s">
        <v>314</v>
      </c>
      <c r="D1101" s="609" t="s">
        <v>315</v>
      </c>
      <c r="E1101" s="498"/>
      <c r="F1101" s="498" t="s">
        <v>316</v>
      </c>
      <c r="G1101" s="499"/>
      <c r="H1101" s="497" t="s">
        <v>317</v>
      </c>
      <c r="I1101" s="772" t="s">
        <v>318</v>
      </c>
      <c r="J1101" s="754" t="s">
        <v>319</v>
      </c>
      <c r="K1101" s="754" t="s">
        <v>320</v>
      </c>
      <c r="L1101" s="754" t="s">
        <v>321</v>
      </c>
      <c r="M1101" s="754" t="s">
        <v>322</v>
      </c>
      <c r="N1101" s="765" t="s">
        <v>323</v>
      </c>
      <c r="O1101" s="766"/>
      <c r="P1101" s="767" t="s">
        <v>324</v>
      </c>
      <c r="Q1101" s="768"/>
      <c r="R1101" s="769" t="s">
        <v>325</v>
      </c>
      <c r="S1101" s="736"/>
      <c r="T1101" s="783" t="s">
        <v>326</v>
      </c>
      <c r="U1101" s="784"/>
      <c r="V1101" s="785"/>
    </row>
    <row r="1102" spans="1:22" s="23" customFormat="1" ht="90" customHeight="1">
      <c r="A1102" s="22"/>
      <c r="B1102" s="756"/>
      <c r="C1102" s="622" t="s">
        <v>327</v>
      </c>
      <c r="D1102" s="610" t="s">
        <v>42</v>
      </c>
      <c r="E1102" s="501" t="s">
        <v>328</v>
      </c>
      <c r="F1102" s="501" t="s">
        <v>329</v>
      </c>
      <c r="G1102" s="571" t="s">
        <v>330</v>
      </c>
      <c r="H1102" s="570" t="s">
        <v>331</v>
      </c>
      <c r="I1102" s="773"/>
      <c r="J1102" s="748"/>
      <c r="K1102" s="748"/>
      <c r="L1102" s="748"/>
      <c r="M1102" s="748"/>
      <c r="N1102" s="500" t="s">
        <v>332</v>
      </c>
      <c r="O1102" s="501" t="s">
        <v>333</v>
      </c>
      <c r="P1102" s="781"/>
      <c r="Q1102" s="782"/>
      <c r="R1102" s="770"/>
      <c r="S1102" s="771"/>
      <c r="T1102" s="502" t="s">
        <v>334</v>
      </c>
      <c r="U1102" s="503" t="s">
        <v>335</v>
      </c>
      <c r="V1102" s="504" t="s">
        <v>336</v>
      </c>
    </row>
    <row r="1103" spans="1:22" s="23" customFormat="1" ht="25.2" customHeight="1">
      <c r="A1103" s="22"/>
      <c r="B1103" s="417"/>
      <c r="C1103" s="611">
        <v>3</v>
      </c>
      <c r="D1103" s="611">
        <v>4</v>
      </c>
      <c r="E1103" s="418">
        <v>5</v>
      </c>
      <c r="F1103" s="418">
        <v>6</v>
      </c>
      <c r="G1103" s="418">
        <v>7</v>
      </c>
      <c r="H1103" s="418">
        <v>8</v>
      </c>
      <c r="I1103" s="418">
        <v>9</v>
      </c>
      <c r="J1103" s="469"/>
      <c r="K1103" s="469"/>
      <c r="L1103" s="435"/>
      <c r="M1103" s="418"/>
      <c r="N1103" s="418">
        <v>14</v>
      </c>
      <c r="O1103" s="418">
        <v>15</v>
      </c>
      <c r="P1103" s="419">
        <v>16</v>
      </c>
      <c r="Q1103" s="463">
        <v>17</v>
      </c>
      <c r="R1103" s="419">
        <v>18</v>
      </c>
      <c r="S1103" s="463">
        <v>19</v>
      </c>
      <c r="T1103" s="420">
        <v>20</v>
      </c>
      <c r="U1103" s="421">
        <v>21</v>
      </c>
      <c r="V1103" s="422">
        <v>22</v>
      </c>
    </row>
    <row r="1104" spans="1:22" s="32" customFormat="1" ht="49.95" customHeight="1">
      <c r="A1104" s="31" t="s">
        <v>2167</v>
      </c>
      <c r="B1104" s="423">
        <v>1</v>
      </c>
      <c r="C1104" s="612" t="s">
        <v>627</v>
      </c>
      <c r="D1104" s="612" t="s">
        <v>688</v>
      </c>
      <c r="E1104" s="424" t="s">
        <v>689</v>
      </c>
      <c r="F1104" s="424" t="s">
        <v>376</v>
      </c>
      <c r="G1104" s="425">
        <v>1</v>
      </c>
      <c r="H1104" s="426" t="s">
        <v>341</v>
      </c>
      <c r="I1104" s="427">
        <v>2</v>
      </c>
      <c r="J1104" s="428" t="s">
        <v>207</v>
      </c>
      <c r="K1104" s="429">
        <v>32965</v>
      </c>
      <c r="L1104" s="429">
        <v>35064</v>
      </c>
      <c r="M1104" s="430">
        <v>6932.14</v>
      </c>
      <c r="N1104" s="431">
        <v>6932.14</v>
      </c>
      <c r="O1104" s="432">
        <v>6932.14</v>
      </c>
      <c r="P1104" s="731"/>
      <c r="Q1104" s="732"/>
      <c r="R1104" s="746"/>
      <c r="S1104" s="747"/>
      <c r="T1104" s="433" t="s">
        <v>341</v>
      </c>
      <c r="U1104" s="363">
        <v>131</v>
      </c>
      <c r="V1104" s="434" t="s">
        <v>341</v>
      </c>
    </row>
    <row r="1105" spans="1:22" s="32" customFormat="1" ht="49.95" customHeight="1">
      <c r="A1105" s="31" t="s">
        <v>2168</v>
      </c>
      <c r="B1105" s="423">
        <v>2</v>
      </c>
      <c r="C1105" s="612" t="s">
        <v>423</v>
      </c>
      <c r="D1105" s="612" t="s">
        <v>690</v>
      </c>
      <c r="E1105" s="424" t="s">
        <v>691</v>
      </c>
      <c r="F1105" s="424" t="s">
        <v>376</v>
      </c>
      <c r="G1105" s="425">
        <v>1</v>
      </c>
      <c r="H1105" s="426" t="s">
        <v>341</v>
      </c>
      <c r="I1105" s="427">
        <v>1</v>
      </c>
      <c r="J1105" s="428" t="s">
        <v>206</v>
      </c>
      <c r="K1105" s="429">
        <v>44103</v>
      </c>
      <c r="L1105" s="429">
        <v>44436</v>
      </c>
      <c r="M1105" s="430">
        <v>1419.77</v>
      </c>
      <c r="N1105" s="431">
        <v>1419.77</v>
      </c>
      <c r="O1105" s="432">
        <v>1419.77</v>
      </c>
      <c r="P1105" s="731"/>
      <c r="Q1105" s="732"/>
      <c r="R1105" s="746"/>
      <c r="S1105" s="747"/>
      <c r="T1105" s="433" t="s">
        <v>341</v>
      </c>
      <c r="U1105" s="363">
        <v>89</v>
      </c>
      <c r="V1105" s="434" t="s">
        <v>341</v>
      </c>
    </row>
    <row r="1106" spans="1:22" s="32" customFormat="1" ht="49.95" customHeight="1">
      <c r="A1106" s="31" t="s">
        <v>2169</v>
      </c>
      <c r="B1106" s="423">
        <v>3</v>
      </c>
      <c r="C1106" s="612" t="s">
        <v>692</v>
      </c>
      <c r="D1106" s="612" t="s">
        <v>693</v>
      </c>
      <c r="E1106" s="424" t="s">
        <v>694</v>
      </c>
      <c r="F1106" s="424" t="s">
        <v>340</v>
      </c>
      <c r="G1106" s="425">
        <v>0.55000000000000004</v>
      </c>
      <c r="H1106" s="426" t="s">
        <v>341</v>
      </c>
      <c r="I1106" s="427">
        <v>1</v>
      </c>
      <c r="J1106" s="428" t="s">
        <v>206</v>
      </c>
      <c r="K1106" s="429">
        <v>43500</v>
      </c>
      <c r="L1106" s="429">
        <v>45381</v>
      </c>
      <c r="M1106" s="430">
        <v>5782.01</v>
      </c>
      <c r="N1106" s="431">
        <v>3180.1055000000006</v>
      </c>
      <c r="O1106" s="432">
        <v>3180.1055000000001</v>
      </c>
      <c r="P1106" s="731"/>
      <c r="Q1106" s="732"/>
      <c r="R1106" s="746"/>
      <c r="S1106" s="747"/>
      <c r="T1106" s="433" t="s">
        <v>341</v>
      </c>
      <c r="U1106" s="363">
        <v>95</v>
      </c>
      <c r="V1106" s="434" t="s">
        <v>341</v>
      </c>
    </row>
    <row r="1107" spans="1:22" s="32" customFormat="1" ht="19.95" customHeight="1">
      <c r="A1107" s="31" t="s">
        <v>2170</v>
      </c>
      <c r="B1107" s="423" t="s">
        <v>1403</v>
      </c>
      <c r="C1107" s="612"/>
      <c r="D1107" s="612"/>
      <c r="E1107" s="424"/>
      <c r="F1107" s="424"/>
      <c r="G1107" s="425"/>
      <c r="H1107" s="426"/>
      <c r="I1107" s="427"/>
      <c r="J1107" s="428" t="s">
        <v>1403</v>
      </c>
      <c r="K1107" s="429"/>
      <c r="L1107" s="429"/>
      <c r="M1107" s="430"/>
      <c r="N1107" s="431" t="s">
        <v>1403</v>
      </c>
      <c r="O1107" s="432" t="s">
        <v>1403</v>
      </c>
      <c r="P1107" s="731"/>
      <c r="Q1107" s="732"/>
      <c r="R1107" s="746"/>
      <c r="S1107" s="747"/>
      <c r="T1107" s="433"/>
      <c r="U1107" s="363"/>
      <c r="V1107" s="434"/>
    </row>
    <row r="1108" spans="1:22" s="32" customFormat="1" ht="19.95" customHeight="1">
      <c r="A1108" s="31" t="s">
        <v>2171</v>
      </c>
      <c r="B1108" s="423" t="s">
        <v>1403</v>
      </c>
      <c r="C1108" s="612"/>
      <c r="D1108" s="612"/>
      <c r="E1108" s="424"/>
      <c r="F1108" s="424"/>
      <c r="G1108" s="425"/>
      <c r="H1108" s="426"/>
      <c r="I1108" s="427"/>
      <c r="J1108" s="428" t="s">
        <v>1403</v>
      </c>
      <c r="K1108" s="429"/>
      <c r="L1108" s="429"/>
      <c r="M1108" s="430"/>
      <c r="N1108" s="431" t="s">
        <v>1403</v>
      </c>
      <c r="O1108" s="432" t="s">
        <v>1403</v>
      </c>
      <c r="P1108" s="731"/>
      <c r="Q1108" s="732"/>
      <c r="R1108" s="746"/>
      <c r="S1108" s="747"/>
      <c r="T1108" s="433"/>
      <c r="U1108" s="363"/>
      <c r="V1108" s="434"/>
    </row>
    <row r="1109" spans="1:22" s="32" customFormat="1" ht="19.95" customHeight="1">
      <c r="A1109" s="31" t="s">
        <v>2172</v>
      </c>
      <c r="B1109" s="423" t="s">
        <v>1403</v>
      </c>
      <c r="C1109" s="612"/>
      <c r="D1109" s="612"/>
      <c r="E1109" s="424"/>
      <c r="F1109" s="424"/>
      <c r="G1109" s="425"/>
      <c r="H1109" s="426"/>
      <c r="I1109" s="427"/>
      <c r="J1109" s="428" t="s">
        <v>1403</v>
      </c>
      <c r="K1109" s="429"/>
      <c r="L1109" s="429"/>
      <c r="M1109" s="430"/>
      <c r="N1109" s="431" t="s">
        <v>1403</v>
      </c>
      <c r="O1109" s="432" t="s">
        <v>1403</v>
      </c>
      <c r="P1109" s="731"/>
      <c r="Q1109" s="732"/>
      <c r="R1109" s="746"/>
      <c r="S1109" s="747"/>
      <c r="T1109" s="433"/>
      <c r="U1109" s="363"/>
      <c r="V1109" s="434"/>
    </row>
    <row r="1110" spans="1:22" s="32" customFormat="1" ht="19.95" customHeight="1">
      <c r="A1110" s="31" t="s">
        <v>2173</v>
      </c>
      <c r="B1110" s="423" t="s">
        <v>1403</v>
      </c>
      <c r="C1110" s="612"/>
      <c r="D1110" s="612"/>
      <c r="E1110" s="424"/>
      <c r="F1110" s="424"/>
      <c r="G1110" s="425"/>
      <c r="H1110" s="426"/>
      <c r="I1110" s="427"/>
      <c r="J1110" s="428" t="s">
        <v>1403</v>
      </c>
      <c r="K1110" s="429"/>
      <c r="L1110" s="429"/>
      <c r="M1110" s="430"/>
      <c r="N1110" s="435" t="s">
        <v>1403</v>
      </c>
      <c r="O1110" s="432" t="s">
        <v>1403</v>
      </c>
      <c r="P1110" s="731"/>
      <c r="Q1110" s="732"/>
      <c r="R1110" s="746"/>
      <c r="S1110" s="747"/>
      <c r="T1110" s="433"/>
      <c r="U1110" s="363"/>
      <c r="V1110" s="434"/>
    </row>
    <row r="1111" spans="1:22" s="32" customFormat="1" ht="19.95" customHeight="1">
      <c r="A1111" s="31" t="s">
        <v>2174</v>
      </c>
      <c r="B1111" s="423" t="s">
        <v>1403</v>
      </c>
      <c r="C1111" s="612"/>
      <c r="D1111" s="612"/>
      <c r="E1111" s="424"/>
      <c r="F1111" s="424"/>
      <c r="G1111" s="425"/>
      <c r="H1111" s="426"/>
      <c r="I1111" s="427"/>
      <c r="J1111" s="428" t="s">
        <v>1403</v>
      </c>
      <c r="K1111" s="429"/>
      <c r="L1111" s="429"/>
      <c r="M1111" s="436"/>
      <c r="N1111" s="435" t="s">
        <v>1403</v>
      </c>
      <c r="O1111" s="432" t="s">
        <v>1403</v>
      </c>
      <c r="P1111" s="731"/>
      <c r="Q1111" s="732"/>
      <c r="R1111" s="746"/>
      <c r="S1111" s="747"/>
      <c r="T1111" s="433"/>
      <c r="U1111" s="363"/>
      <c r="V1111" s="434"/>
    </row>
    <row r="1112" spans="1:22" s="32" customFormat="1" ht="19.95" customHeight="1">
      <c r="A1112" s="31" t="s">
        <v>2175</v>
      </c>
      <c r="B1112" s="423" t="s">
        <v>1403</v>
      </c>
      <c r="C1112" s="612"/>
      <c r="D1112" s="612"/>
      <c r="E1112" s="424"/>
      <c r="F1112" s="424"/>
      <c r="G1112" s="425"/>
      <c r="H1112" s="426"/>
      <c r="I1112" s="427"/>
      <c r="J1112" s="428" t="s">
        <v>1403</v>
      </c>
      <c r="K1112" s="429"/>
      <c r="L1112" s="429"/>
      <c r="M1112" s="436"/>
      <c r="N1112" s="435" t="s">
        <v>1403</v>
      </c>
      <c r="O1112" s="432" t="s">
        <v>1403</v>
      </c>
      <c r="P1112" s="731"/>
      <c r="Q1112" s="732"/>
      <c r="R1112" s="746"/>
      <c r="S1112" s="747"/>
      <c r="T1112" s="433"/>
      <c r="U1112" s="363"/>
      <c r="V1112" s="434"/>
    </row>
    <row r="1113" spans="1:22" s="32" customFormat="1" ht="19.95" customHeight="1" thickBot="1">
      <c r="A1113" s="31" t="s">
        <v>2176</v>
      </c>
      <c r="B1113" s="437" t="s">
        <v>1403</v>
      </c>
      <c r="C1113" s="613"/>
      <c r="D1113" s="613"/>
      <c r="E1113" s="438"/>
      <c r="F1113" s="438"/>
      <c r="G1113" s="439"/>
      <c r="H1113" s="440"/>
      <c r="I1113" s="441"/>
      <c r="J1113" s="442" t="s">
        <v>1403</v>
      </c>
      <c r="K1113" s="443"/>
      <c r="L1113" s="443"/>
      <c r="M1113" s="444"/>
      <c r="N1113" s="435" t="s">
        <v>1403</v>
      </c>
      <c r="O1113" s="432" t="s">
        <v>1403</v>
      </c>
      <c r="P1113" s="731"/>
      <c r="Q1113" s="732"/>
      <c r="R1113" s="746"/>
      <c r="S1113" s="747"/>
      <c r="T1113" s="433"/>
      <c r="U1113" s="363"/>
      <c r="V1113" s="434"/>
    </row>
    <row r="1114" spans="1:22" s="23" customFormat="1" ht="10.199999999999999" customHeight="1">
      <c r="A1114" s="31"/>
      <c r="B1114" s="459"/>
      <c r="C1114" s="614"/>
      <c r="D1114" s="614"/>
      <c r="E1114" s="445"/>
      <c r="F1114" s="445"/>
      <c r="G1114" s="445"/>
      <c r="H1114" s="445"/>
      <c r="I1114" s="445"/>
      <c r="J1114" s="445"/>
      <c r="K1114" s="445"/>
      <c r="L1114" s="445"/>
      <c r="M1114" s="445"/>
      <c r="N1114" s="445"/>
      <c r="O1114" s="460"/>
      <c r="P1114" s="445"/>
      <c r="Q1114" s="445"/>
      <c r="R1114" s="460"/>
      <c r="S1114" s="445"/>
      <c r="T1114" s="445"/>
      <c r="U1114" s="461"/>
      <c r="V1114" s="464"/>
    </row>
    <row r="1115" spans="1:22" s="23" customFormat="1" ht="19.95" customHeight="1" thickBot="1">
      <c r="A1115" s="31" t="s">
        <v>2177</v>
      </c>
      <c r="B1115" s="505"/>
      <c r="C1115" s="615"/>
      <c r="D1115" s="615"/>
      <c r="E1115" s="506"/>
      <c r="F1115" s="506"/>
      <c r="G1115" s="506"/>
      <c r="H1115" s="506"/>
      <c r="I1115" s="506"/>
      <c r="J1115" s="506"/>
      <c r="K1115" s="506"/>
      <c r="L1115" s="506"/>
      <c r="M1115" s="506"/>
      <c r="N1115" s="507" t="s">
        <v>346</v>
      </c>
      <c r="O1115" s="508">
        <v>3844.0051666666664</v>
      </c>
      <c r="P1115" s="506"/>
      <c r="Q1115" s="506"/>
      <c r="R1115" s="509"/>
      <c r="S1115" s="509"/>
      <c r="T1115" s="510"/>
      <c r="U1115" s="506"/>
      <c r="V1115" s="511"/>
    </row>
    <row r="1116" spans="1:22" ht="19.95" customHeight="1">
      <c r="B1116" s="446"/>
      <c r="C1116" s="34"/>
      <c r="D1116" s="34"/>
      <c r="E1116" s="446"/>
      <c r="F1116" s="446"/>
      <c r="G1116" s="446"/>
      <c r="H1116" s="446"/>
      <c r="I1116" s="446"/>
      <c r="J1116" s="446"/>
      <c r="K1116" s="446"/>
      <c r="L1116" s="446"/>
      <c r="M1116" s="446"/>
      <c r="N1116" s="446"/>
      <c r="O1116" s="446"/>
      <c r="P1116" s="446"/>
      <c r="Q1116" s="446"/>
      <c r="R1116" s="446"/>
      <c r="S1116" s="446"/>
      <c r="T1116" s="446"/>
      <c r="U1116" s="446"/>
      <c r="V1116" s="446"/>
    </row>
    <row r="1117" spans="1:22" s="23" customFormat="1" ht="19.95" customHeight="1" thickBot="1">
      <c r="A1117" s="22"/>
      <c r="B1117" s="733" t="s">
        <v>347</v>
      </c>
      <c r="C1117" s="733"/>
      <c r="D1117" s="733"/>
      <c r="E1117" s="733"/>
      <c r="F1117" s="733"/>
      <c r="G1117" s="733"/>
      <c r="H1117" s="733"/>
      <c r="I1117" s="733"/>
      <c r="J1117" s="733"/>
      <c r="K1117" s="733"/>
      <c r="L1117" s="733"/>
      <c r="M1117" s="733"/>
      <c r="N1117" s="733"/>
      <c r="O1117" s="733"/>
      <c r="P1117" s="733"/>
      <c r="Q1117" s="733"/>
      <c r="R1117" s="733"/>
      <c r="S1117" s="733"/>
      <c r="T1117" s="733"/>
      <c r="U1117" s="733"/>
      <c r="V1117" s="733"/>
    </row>
    <row r="1118" spans="1:22" s="26" customFormat="1" ht="19.95" customHeight="1">
      <c r="A1118" s="83" t="s">
        <v>2178</v>
      </c>
      <c r="B1118" s="743" t="s">
        <v>348</v>
      </c>
      <c r="C1118" s="734" t="s">
        <v>349</v>
      </c>
      <c r="D1118" s="735"/>
      <c r="E1118" s="735"/>
      <c r="F1118" s="735"/>
      <c r="G1118" s="735"/>
      <c r="H1118" s="735"/>
      <c r="I1118" s="735"/>
      <c r="J1118" s="735"/>
      <c r="K1118" s="735"/>
      <c r="L1118" s="735"/>
      <c r="M1118" s="736"/>
      <c r="N1118" s="518"/>
      <c r="O1118" s="519"/>
      <c r="P1118" s="734" t="s">
        <v>350</v>
      </c>
      <c r="Q1118" s="735"/>
      <c r="R1118" s="735"/>
      <c r="S1118" s="736"/>
      <c r="T1118" s="769" t="s">
        <v>351</v>
      </c>
      <c r="U1118" s="736"/>
      <c r="V1118" s="788" t="s">
        <v>1197</v>
      </c>
    </row>
    <row r="1119" spans="1:22" s="26" customFormat="1" ht="25.2" customHeight="1">
      <c r="A1119" s="83" t="s">
        <v>2179</v>
      </c>
      <c r="B1119" s="744"/>
      <c r="C1119" s="740" t="s">
        <v>352</v>
      </c>
      <c r="D1119" s="741"/>
      <c r="E1119" s="742"/>
      <c r="F1119" s="514">
        <v>2</v>
      </c>
      <c r="G1119" s="774" t="s">
        <v>353</v>
      </c>
      <c r="H1119" s="748" t="s">
        <v>354</v>
      </c>
      <c r="I1119" s="748"/>
      <c r="J1119" s="740" t="s">
        <v>355</v>
      </c>
      <c r="K1119" s="795"/>
      <c r="L1119" s="515"/>
      <c r="M1119" s="515"/>
      <c r="N1119" s="520"/>
      <c r="O1119" s="521"/>
      <c r="P1119" s="737"/>
      <c r="Q1119" s="738"/>
      <c r="R1119" s="738"/>
      <c r="S1119" s="739"/>
      <c r="T1119" s="770"/>
      <c r="U1119" s="771"/>
      <c r="V1119" s="789"/>
    </row>
    <row r="1120" spans="1:22" s="26" customFormat="1" ht="30" customHeight="1" thickBot="1">
      <c r="A1120" s="83" t="s">
        <v>2180</v>
      </c>
      <c r="B1120" s="744"/>
      <c r="C1120" s="741" t="s">
        <v>356</v>
      </c>
      <c r="D1120" s="742"/>
      <c r="E1120" s="516" t="s">
        <v>357</v>
      </c>
      <c r="F1120" s="512" t="s">
        <v>358</v>
      </c>
      <c r="G1120" s="774"/>
      <c r="H1120" s="748"/>
      <c r="I1120" s="748"/>
      <c r="J1120" s="500" t="s">
        <v>359</v>
      </c>
      <c r="K1120" s="513" t="s">
        <v>360</v>
      </c>
      <c r="L1120" s="517" t="s">
        <v>361</v>
      </c>
      <c r="M1120" s="517"/>
      <c r="N1120" s="522" t="s">
        <v>362</v>
      </c>
      <c r="O1120" s="523"/>
      <c r="P1120" s="529" t="s">
        <v>363</v>
      </c>
      <c r="Q1120" s="447">
        <v>3</v>
      </c>
      <c r="R1120" s="530" t="s">
        <v>364</v>
      </c>
      <c r="S1120" s="447">
        <v>3</v>
      </c>
      <c r="T1120" s="791"/>
      <c r="U1120" s="792"/>
      <c r="V1120" s="790"/>
    </row>
    <row r="1121" spans="1:22" s="26" customFormat="1" ht="19.95" customHeight="1">
      <c r="A1121" s="83" t="s">
        <v>2181</v>
      </c>
      <c r="B1121" s="744"/>
      <c r="C1121" s="623">
        <v>1</v>
      </c>
      <c r="D1121" s="616" t="s">
        <v>206</v>
      </c>
      <c r="E1121" s="448">
        <v>0.5</v>
      </c>
      <c r="F1121" s="449">
        <v>4599.8755000000001</v>
      </c>
      <c r="G1121" s="449">
        <v>3541.03</v>
      </c>
      <c r="H1121" s="778" t="s">
        <v>1197</v>
      </c>
      <c r="I1121" s="779"/>
      <c r="J1121" s="450" t="s">
        <v>1197</v>
      </c>
      <c r="K1121" s="81" t="s">
        <v>1403</v>
      </c>
      <c r="L1121" s="393" t="s">
        <v>365</v>
      </c>
      <c r="M1121" s="394" t="s">
        <v>1421</v>
      </c>
      <c r="N1121" s="345" t="s">
        <v>341</v>
      </c>
      <c r="O1121" s="807" t="s">
        <v>130</v>
      </c>
      <c r="P1121" s="808"/>
      <c r="Q1121" s="798">
        <v>37</v>
      </c>
      <c r="R1121" s="801" t="s">
        <v>365</v>
      </c>
      <c r="S1121" s="802"/>
      <c r="T1121" s="769" t="s">
        <v>366</v>
      </c>
      <c r="U1121" s="735"/>
      <c r="V1121" s="736"/>
    </row>
    <row r="1122" spans="1:22" s="26" customFormat="1" ht="19.95" customHeight="1" thickBot="1">
      <c r="A1122" s="83" t="s">
        <v>2182</v>
      </c>
      <c r="B1122" s="744"/>
      <c r="C1122" s="623">
        <v>2</v>
      </c>
      <c r="D1122" s="616" t="s">
        <v>207</v>
      </c>
      <c r="E1122" s="448">
        <v>0.5</v>
      </c>
      <c r="F1122" s="449">
        <v>6932.14</v>
      </c>
      <c r="G1122" s="449">
        <v>3541.03</v>
      </c>
      <c r="H1122" s="778" t="s">
        <v>1197</v>
      </c>
      <c r="I1122" s="779"/>
      <c r="J1122" s="450" t="s">
        <v>1197</v>
      </c>
      <c r="K1122" s="81" t="s">
        <v>1403</v>
      </c>
      <c r="L1122" s="393" t="s">
        <v>365</v>
      </c>
      <c r="M1122" s="394" t="s">
        <v>1421</v>
      </c>
      <c r="N1122" s="345" t="s">
        <v>341</v>
      </c>
      <c r="O1122" s="807"/>
      <c r="P1122" s="808"/>
      <c r="Q1122" s="799"/>
      <c r="R1122" s="803"/>
      <c r="S1122" s="804"/>
      <c r="T1122" s="791"/>
      <c r="U1122" s="796"/>
      <c r="V1122" s="792"/>
    </row>
    <row r="1123" spans="1:22" s="26" customFormat="1" ht="19.95" customHeight="1">
      <c r="A1123" s="83" t="s">
        <v>2183</v>
      </c>
      <c r="B1123" s="744"/>
      <c r="C1123" s="623">
        <v>3</v>
      </c>
      <c r="D1123" s="616" t="s">
        <v>1403</v>
      </c>
      <c r="E1123" s="448" t="s">
        <v>1403</v>
      </c>
      <c r="F1123" s="449" t="s">
        <v>1403</v>
      </c>
      <c r="G1123" s="449" t="s">
        <v>1403</v>
      </c>
      <c r="H1123" s="778" t="s">
        <v>1403</v>
      </c>
      <c r="I1123" s="779"/>
      <c r="J1123" s="450" t="s">
        <v>1403</v>
      </c>
      <c r="K1123" s="81" t="s">
        <v>1403</v>
      </c>
      <c r="L1123" s="393"/>
      <c r="M1123" s="394" t="s">
        <v>1403</v>
      </c>
      <c r="N1123" s="345"/>
      <c r="O1123" s="809"/>
      <c r="P1123" s="810"/>
      <c r="Q1123" s="800"/>
      <c r="R1123" s="805"/>
      <c r="S1123" s="806"/>
      <c r="T1123" s="451"/>
      <c r="U1123" s="451"/>
      <c r="V1123" s="452"/>
    </row>
    <row r="1124" spans="1:22" s="26" customFormat="1" ht="19.95" customHeight="1">
      <c r="A1124" s="83" t="s">
        <v>2184</v>
      </c>
      <c r="B1124" s="744"/>
      <c r="C1124" s="623">
        <v>4</v>
      </c>
      <c r="D1124" s="616" t="s">
        <v>1403</v>
      </c>
      <c r="E1124" s="448" t="s">
        <v>1403</v>
      </c>
      <c r="F1124" s="449" t="s">
        <v>1403</v>
      </c>
      <c r="G1124" s="449" t="s">
        <v>1403</v>
      </c>
      <c r="H1124" s="778" t="s">
        <v>1403</v>
      </c>
      <c r="I1124" s="779"/>
      <c r="J1124" s="450" t="s">
        <v>1403</v>
      </c>
      <c r="K1124" s="81" t="s">
        <v>1403</v>
      </c>
      <c r="L1124" s="393"/>
      <c r="M1124" s="394" t="s">
        <v>1403</v>
      </c>
      <c r="N1124" s="345"/>
      <c r="O1124" s="775" t="s">
        <v>368</v>
      </c>
      <c r="P1124" s="740" t="s">
        <v>369</v>
      </c>
      <c r="Q1124" s="741"/>
      <c r="R1124" s="741"/>
      <c r="S1124" s="742"/>
      <c r="T1124" s="453"/>
      <c r="U1124" s="453"/>
      <c r="V1124" s="454"/>
    </row>
    <row r="1125" spans="1:22" s="26" customFormat="1" ht="19.95" customHeight="1">
      <c r="A1125" s="83" t="s">
        <v>2185</v>
      </c>
      <c r="B1125" s="744"/>
      <c r="C1125" s="623">
        <v>5</v>
      </c>
      <c r="D1125" s="616" t="s">
        <v>1403</v>
      </c>
      <c r="E1125" s="448" t="s">
        <v>1403</v>
      </c>
      <c r="F1125" s="449" t="s">
        <v>1403</v>
      </c>
      <c r="G1125" s="449" t="s">
        <v>1403</v>
      </c>
      <c r="H1125" s="778" t="s">
        <v>1403</v>
      </c>
      <c r="I1125" s="779"/>
      <c r="J1125" s="450" t="s">
        <v>1403</v>
      </c>
      <c r="K1125" s="81" t="s">
        <v>1403</v>
      </c>
      <c r="L1125" s="393"/>
      <c r="M1125" s="394" t="s">
        <v>1403</v>
      </c>
      <c r="N1125" s="345"/>
      <c r="O1125" s="776"/>
      <c r="P1125" s="500" t="s">
        <v>370</v>
      </c>
      <c r="Q1125" s="500" t="s">
        <v>371</v>
      </c>
      <c r="R1125" s="748" t="s">
        <v>372</v>
      </c>
      <c r="S1125" s="748"/>
      <c r="T1125" s="453"/>
      <c r="U1125" s="453"/>
      <c r="V1125" s="454"/>
    </row>
    <row r="1126" spans="1:22" s="26" customFormat="1" ht="19.95" customHeight="1" thickBot="1">
      <c r="A1126" s="83" t="s">
        <v>2186</v>
      </c>
      <c r="B1126" s="744"/>
      <c r="C1126" s="624">
        <v>6</v>
      </c>
      <c r="D1126" s="617" t="s">
        <v>1403</v>
      </c>
      <c r="E1126" s="455" t="s">
        <v>1403</v>
      </c>
      <c r="F1126" s="449" t="s">
        <v>1403</v>
      </c>
      <c r="G1126" s="449" t="s">
        <v>1403</v>
      </c>
      <c r="H1126" s="778" t="s">
        <v>1403</v>
      </c>
      <c r="I1126" s="779"/>
      <c r="J1126" s="450" t="s">
        <v>1403</v>
      </c>
      <c r="K1126" s="81" t="s">
        <v>1403</v>
      </c>
      <c r="L1126" s="393"/>
      <c r="M1126" s="394" t="s">
        <v>1403</v>
      </c>
      <c r="N1126" s="391"/>
      <c r="O1126" s="293" t="s">
        <v>1197</v>
      </c>
      <c r="P1126" s="223">
        <v>1</v>
      </c>
      <c r="Q1126" s="456">
        <v>7082.0518531999996</v>
      </c>
      <c r="R1126" s="777">
        <v>11532.015500000001</v>
      </c>
      <c r="S1126" s="777"/>
      <c r="T1126" s="453"/>
      <c r="U1126" s="453"/>
      <c r="V1126" s="454"/>
    </row>
    <row r="1127" spans="1:22" s="26" customFormat="1" ht="25.2" customHeight="1" thickBot="1">
      <c r="A1127" s="83" t="s">
        <v>2187</v>
      </c>
      <c r="B1127" s="745"/>
      <c r="C1127" s="749" t="s">
        <v>373</v>
      </c>
      <c r="D1127" s="750"/>
      <c r="E1127" s="467"/>
      <c r="F1127" s="751" t="s">
        <v>1403</v>
      </c>
      <c r="G1127" s="752"/>
      <c r="H1127" s="793" t="s">
        <v>1197</v>
      </c>
      <c r="I1127" s="794"/>
      <c r="J1127" s="369" t="s">
        <v>1197</v>
      </c>
      <c r="K1127" s="293" t="s">
        <v>1197</v>
      </c>
      <c r="L1127" s="293" t="s">
        <v>1197</v>
      </c>
      <c r="M1127" s="528"/>
      <c r="N1127" s="524"/>
      <c r="O1127" s="797" t="s">
        <v>1403</v>
      </c>
      <c r="P1127" s="797"/>
      <c r="Q1127" s="797"/>
      <c r="R1127" s="797"/>
      <c r="S1127" s="797"/>
      <c r="T1127" s="525"/>
      <c r="U1127" s="526"/>
      <c r="V1127" s="527"/>
    </row>
    <row r="1128" spans="1:22" ht="19.95" customHeight="1"/>
    <row r="1129" spans="1:22" ht="19.95" customHeight="1"/>
    <row r="1130" spans="1:22" s="30" customFormat="1" ht="19.95" customHeight="1" thickBot="1">
      <c r="A1130" s="27">
        <v>38</v>
      </c>
      <c r="B1130" s="753" t="s">
        <v>312</v>
      </c>
      <c r="C1130" s="753"/>
      <c r="D1130" s="753"/>
      <c r="E1130" s="28">
        <v>38</v>
      </c>
      <c r="F1130" s="582" t="s">
        <v>82</v>
      </c>
      <c r="G1130" s="416"/>
      <c r="H1130" s="416"/>
      <c r="I1130" s="414"/>
      <c r="J1130" s="414"/>
      <c r="K1130" s="414"/>
      <c r="L1130" s="414"/>
      <c r="M1130" s="29"/>
      <c r="N1130" s="29"/>
      <c r="O1130" s="416"/>
      <c r="P1130" s="416"/>
      <c r="Q1130" s="416"/>
      <c r="R1130" s="416"/>
      <c r="S1130" s="416"/>
      <c r="T1130" s="416"/>
      <c r="U1130" s="416"/>
      <c r="V1130" s="416"/>
    </row>
    <row r="1131" spans="1:22" s="23" customFormat="1" ht="25.2" customHeight="1">
      <c r="A1131" s="22"/>
      <c r="B1131" s="755" t="s">
        <v>313</v>
      </c>
      <c r="C1131" s="621" t="s">
        <v>314</v>
      </c>
      <c r="D1131" s="609" t="s">
        <v>315</v>
      </c>
      <c r="E1131" s="498"/>
      <c r="F1131" s="498" t="s">
        <v>316</v>
      </c>
      <c r="G1131" s="499"/>
      <c r="H1131" s="497" t="s">
        <v>317</v>
      </c>
      <c r="I1131" s="772" t="s">
        <v>318</v>
      </c>
      <c r="J1131" s="754" t="s">
        <v>319</v>
      </c>
      <c r="K1131" s="754" t="s">
        <v>320</v>
      </c>
      <c r="L1131" s="754" t="s">
        <v>321</v>
      </c>
      <c r="M1131" s="754" t="s">
        <v>322</v>
      </c>
      <c r="N1131" s="765" t="s">
        <v>323</v>
      </c>
      <c r="O1131" s="766"/>
      <c r="P1131" s="767" t="s">
        <v>324</v>
      </c>
      <c r="Q1131" s="768"/>
      <c r="R1131" s="769" t="s">
        <v>325</v>
      </c>
      <c r="S1131" s="736"/>
      <c r="T1131" s="783" t="s">
        <v>326</v>
      </c>
      <c r="U1131" s="784"/>
      <c r="V1131" s="785"/>
    </row>
    <row r="1132" spans="1:22" s="23" customFormat="1" ht="90" customHeight="1">
      <c r="A1132" s="22"/>
      <c r="B1132" s="756"/>
      <c r="C1132" s="622" t="s">
        <v>327</v>
      </c>
      <c r="D1132" s="610" t="s">
        <v>42</v>
      </c>
      <c r="E1132" s="501" t="s">
        <v>328</v>
      </c>
      <c r="F1132" s="501" t="s">
        <v>329</v>
      </c>
      <c r="G1132" s="571" t="s">
        <v>330</v>
      </c>
      <c r="H1132" s="570" t="s">
        <v>331</v>
      </c>
      <c r="I1132" s="773"/>
      <c r="J1132" s="748"/>
      <c r="K1132" s="748"/>
      <c r="L1132" s="748"/>
      <c r="M1132" s="748"/>
      <c r="N1132" s="500" t="s">
        <v>332</v>
      </c>
      <c r="O1132" s="501" t="s">
        <v>333</v>
      </c>
      <c r="P1132" s="781"/>
      <c r="Q1132" s="782"/>
      <c r="R1132" s="770"/>
      <c r="S1132" s="771"/>
      <c r="T1132" s="502" t="s">
        <v>334</v>
      </c>
      <c r="U1132" s="503" t="s">
        <v>335</v>
      </c>
      <c r="V1132" s="504" t="s">
        <v>336</v>
      </c>
    </row>
    <row r="1133" spans="1:22" s="23" customFormat="1" ht="25.2" customHeight="1">
      <c r="A1133" s="22"/>
      <c r="B1133" s="417"/>
      <c r="C1133" s="611">
        <v>3</v>
      </c>
      <c r="D1133" s="611">
        <v>4</v>
      </c>
      <c r="E1133" s="418">
        <v>5</v>
      </c>
      <c r="F1133" s="418">
        <v>6</v>
      </c>
      <c r="G1133" s="418">
        <v>7</v>
      </c>
      <c r="H1133" s="418">
        <v>8</v>
      </c>
      <c r="I1133" s="418">
        <v>9</v>
      </c>
      <c r="J1133" s="469"/>
      <c r="K1133" s="469"/>
      <c r="L1133" s="435"/>
      <c r="M1133" s="418"/>
      <c r="N1133" s="418">
        <v>14</v>
      </c>
      <c r="O1133" s="418">
        <v>15</v>
      </c>
      <c r="P1133" s="419">
        <v>16</v>
      </c>
      <c r="Q1133" s="463">
        <v>17</v>
      </c>
      <c r="R1133" s="419">
        <v>18</v>
      </c>
      <c r="S1133" s="463">
        <v>19</v>
      </c>
      <c r="T1133" s="420">
        <v>20</v>
      </c>
      <c r="U1133" s="421">
        <v>21</v>
      </c>
      <c r="V1133" s="422">
        <v>22</v>
      </c>
    </row>
    <row r="1134" spans="1:22" s="32" customFormat="1" ht="49.95" customHeight="1">
      <c r="A1134" s="31" t="s">
        <v>2188</v>
      </c>
      <c r="B1134" s="423">
        <v>1</v>
      </c>
      <c r="C1134" s="612" t="s">
        <v>695</v>
      </c>
      <c r="D1134" s="612"/>
      <c r="E1134" s="424" t="s">
        <v>696</v>
      </c>
      <c r="F1134" s="424" t="s">
        <v>376</v>
      </c>
      <c r="G1134" s="425">
        <v>1</v>
      </c>
      <c r="H1134" s="426" t="s">
        <v>341</v>
      </c>
      <c r="I1134" s="427">
        <v>1</v>
      </c>
      <c r="J1134" s="428" t="s">
        <v>208</v>
      </c>
      <c r="K1134" s="429">
        <v>40417</v>
      </c>
      <c r="L1134" s="429">
        <v>41547</v>
      </c>
      <c r="M1134" s="430">
        <v>18168.12</v>
      </c>
      <c r="N1134" s="431">
        <v>18168.12</v>
      </c>
      <c r="O1134" s="432">
        <v>18168.12</v>
      </c>
      <c r="P1134" s="731"/>
      <c r="Q1134" s="732"/>
      <c r="R1134" s="746"/>
      <c r="S1134" s="747"/>
      <c r="T1134" s="433" t="s">
        <v>341</v>
      </c>
      <c r="U1134" s="363">
        <v>26</v>
      </c>
      <c r="V1134" s="434" t="s">
        <v>341</v>
      </c>
    </row>
    <row r="1135" spans="1:22" s="32" customFormat="1" ht="49.95" customHeight="1">
      <c r="A1135" s="31" t="s">
        <v>2189</v>
      </c>
      <c r="B1135" s="423">
        <v>2</v>
      </c>
      <c r="C1135" s="626" t="s">
        <v>414</v>
      </c>
      <c r="D1135" s="612" t="s">
        <v>697</v>
      </c>
      <c r="E1135" s="424" t="s">
        <v>698</v>
      </c>
      <c r="F1135" s="424" t="s">
        <v>340</v>
      </c>
      <c r="G1135" s="425">
        <v>0.25</v>
      </c>
      <c r="H1135" s="426" t="s">
        <v>341</v>
      </c>
      <c r="I1135" s="427">
        <v>2</v>
      </c>
      <c r="J1135" s="428" t="s">
        <v>209</v>
      </c>
      <c r="K1135" s="429">
        <v>42040</v>
      </c>
      <c r="L1135" s="429">
        <v>44453</v>
      </c>
      <c r="M1135" s="596">
        <v>32190.45</v>
      </c>
      <c r="N1135" s="431">
        <v>8047.6125000000002</v>
      </c>
      <c r="O1135" s="432">
        <v>8047.6125000000002</v>
      </c>
      <c r="P1135" s="731"/>
      <c r="Q1135" s="732"/>
      <c r="R1135" s="746"/>
      <c r="S1135" s="747"/>
      <c r="T1135" s="433" t="s">
        <v>341</v>
      </c>
      <c r="U1135" s="363">
        <v>54</v>
      </c>
      <c r="V1135" s="434" t="s">
        <v>341</v>
      </c>
    </row>
    <row r="1136" spans="1:22" s="32" customFormat="1" ht="49.95" customHeight="1">
      <c r="A1136" s="31" t="s">
        <v>2190</v>
      </c>
      <c r="B1136" s="423">
        <v>3</v>
      </c>
      <c r="C1136" s="612" t="s">
        <v>380</v>
      </c>
      <c r="D1136" s="612" t="s">
        <v>699</v>
      </c>
      <c r="E1136" s="424" t="s">
        <v>700</v>
      </c>
      <c r="F1136" s="424" t="s">
        <v>340</v>
      </c>
      <c r="G1136" s="425">
        <v>0.15</v>
      </c>
      <c r="H1136" s="426" t="s">
        <v>341</v>
      </c>
      <c r="I1136" s="427">
        <v>3</v>
      </c>
      <c r="J1136" s="428" t="s">
        <v>210</v>
      </c>
      <c r="K1136" s="429">
        <v>40487</v>
      </c>
      <c r="L1136" s="429">
        <v>42460</v>
      </c>
      <c r="M1136" s="430">
        <v>38889.26</v>
      </c>
      <c r="N1136" s="431">
        <v>5833.3890000000001</v>
      </c>
      <c r="O1136" s="432">
        <v>5833.3890000000001</v>
      </c>
      <c r="P1136" s="731"/>
      <c r="Q1136" s="732"/>
      <c r="R1136" s="746"/>
      <c r="S1136" s="747"/>
      <c r="T1136" s="433" t="s">
        <v>341</v>
      </c>
      <c r="U1136" s="363">
        <v>3</v>
      </c>
      <c r="V1136" s="434" t="s">
        <v>341</v>
      </c>
    </row>
    <row r="1137" spans="1:22" s="32" customFormat="1" ht="49.95" customHeight="1">
      <c r="A1137" s="31" t="s">
        <v>2191</v>
      </c>
      <c r="B1137" s="423">
        <v>4</v>
      </c>
      <c r="C1137" s="612" t="s">
        <v>380</v>
      </c>
      <c r="D1137" s="612" t="s">
        <v>701</v>
      </c>
      <c r="E1137" s="424" t="s">
        <v>702</v>
      </c>
      <c r="F1137" s="424" t="s">
        <v>340</v>
      </c>
      <c r="G1137" s="425">
        <v>0.39</v>
      </c>
      <c r="H1137" s="426" t="s">
        <v>341</v>
      </c>
      <c r="I1137" s="427">
        <v>3</v>
      </c>
      <c r="J1137" s="428" t="s">
        <v>210</v>
      </c>
      <c r="K1137" s="429">
        <v>42403</v>
      </c>
      <c r="L1137" s="429">
        <v>43585</v>
      </c>
      <c r="M1137" s="430">
        <v>8289.41</v>
      </c>
      <c r="N1137" s="431">
        <v>3232.8699000000001</v>
      </c>
      <c r="O1137" s="432">
        <v>3232.8699000000001</v>
      </c>
      <c r="P1137" s="731"/>
      <c r="Q1137" s="732"/>
      <c r="R1137" s="746"/>
      <c r="S1137" s="747"/>
      <c r="T1137" s="433" t="s">
        <v>341</v>
      </c>
      <c r="U1137" s="363">
        <v>25</v>
      </c>
      <c r="V1137" s="434" t="s">
        <v>341</v>
      </c>
    </row>
    <row r="1138" spans="1:22" s="32" customFormat="1" ht="49.95" customHeight="1">
      <c r="A1138" s="31" t="s">
        <v>2192</v>
      </c>
      <c r="B1138" s="423">
        <v>5</v>
      </c>
      <c r="C1138" s="612" t="s">
        <v>337</v>
      </c>
      <c r="D1138" s="612" t="s">
        <v>703</v>
      </c>
      <c r="E1138" s="424" t="s">
        <v>704</v>
      </c>
      <c r="F1138" s="424" t="s">
        <v>340</v>
      </c>
      <c r="G1138" s="425">
        <v>0.5</v>
      </c>
      <c r="H1138" s="426" t="s">
        <v>341</v>
      </c>
      <c r="I1138" s="427">
        <v>3</v>
      </c>
      <c r="J1138" s="428" t="s">
        <v>210</v>
      </c>
      <c r="K1138" s="429">
        <v>44533</v>
      </c>
      <c r="L1138" s="429">
        <v>45649</v>
      </c>
      <c r="M1138" s="430">
        <v>6163.82</v>
      </c>
      <c r="N1138" s="431">
        <v>3081.91</v>
      </c>
      <c r="O1138" s="432">
        <v>3081.91</v>
      </c>
      <c r="P1138" s="731"/>
      <c r="Q1138" s="732"/>
      <c r="R1138" s="746"/>
      <c r="S1138" s="747"/>
      <c r="T1138" s="433" t="s">
        <v>341</v>
      </c>
      <c r="U1138" s="363">
        <v>55</v>
      </c>
      <c r="V1138" s="434" t="s">
        <v>341</v>
      </c>
    </row>
    <row r="1139" spans="1:22" s="32" customFormat="1" ht="19.95" customHeight="1">
      <c r="A1139" s="31" t="s">
        <v>2193</v>
      </c>
      <c r="B1139" s="423" t="s">
        <v>1403</v>
      </c>
      <c r="C1139" s="612"/>
      <c r="D1139" s="612"/>
      <c r="E1139" s="424"/>
      <c r="F1139" s="424"/>
      <c r="G1139" s="425"/>
      <c r="H1139" s="426"/>
      <c r="I1139" s="427"/>
      <c r="J1139" s="428" t="s">
        <v>1403</v>
      </c>
      <c r="K1139" s="429"/>
      <c r="L1139" s="429"/>
      <c r="M1139" s="430"/>
      <c r="N1139" s="431" t="s">
        <v>1403</v>
      </c>
      <c r="O1139" s="432" t="s">
        <v>1403</v>
      </c>
      <c r="P1139" s="731"/>
      <c r="Q1139" s="732"/>
      <c r="R1139" s="746"/>
      <c r="S1139" s="747"/>
      <c r="T1139" s="433"/>
      <c r="U1139" s="363"/>
      <c r="V1139" s="434"/>
    </row>
    <row r="1140" spans="1:22" s="32" customFormat="1" ht="19.95" customHeight="1">
      <c r="A1140" s="31" t="s">
        <v>2194</v>
      </c>
      <c r="B1140" s="423" t="s">
        <v>1403</v>
      </c>
      <c r="C1140" s="612"/>
      <c r="D1140" s="612"/>
      <c r="E1140" s="424"/>
      <c r="F1140" s="424"/>
      <c r="G1140" s="425"/>
      <c r="H1140" s="426"/>
      <c r="I1140" s="427"/>
      <c r="J1140" s="428" t="s">
        <v>1403</v>
      </c>
      <c r="K1140" s="429"/>
      <c r="L1140" s="429"/>
      <c r="M1140" s="430"/>
      <c r="N1140" s="435" t="s">
        <v>1403</v>
      </c>
      <c r="O1140" s="432" t="s">
        <v>1403</v>
      </c>
      <c r="P1140" s="731"/>
      <c r="Q1140" s="732"/>
      <c r="R1140" s="746"/>
      <c r="S1140" s="747"/>
      <c r="T1140" s="433"/>
      <c r="U1140" s="363"/>
      <c r="V1140" s="434"/>
    </row>
    <row r="1141" spans="1:22" s="32" customFormat="1" ht="19.95" customHeight="1">
      <c r="A1141" s="31" t="s">
        <v>2195</v>
      </c>
      <c r="B1141" s="423" t="s">
        <v>1403</v>
      </c>
      <c r="C1141" s="612"/>
      <c r="D1141" s="612"/>
      <c r="E1141" s="424"/>
      <c r="F1141" s="424"/>
      <c r="G1141" s="425"/>
      <c r="H1141" s="426"/>
      <c r="I1141" s="427"/>
      <c r="J1141" s="428" t="s">
        <v>1403</v>
      </c>
      <c r="K1141" s="429"/>
      <c r="L1141" s="429"/>
      <c r="M1141" s="436"/>
      <c r="N1141" s="435" t="s">
        <v>1403</v>
      </c>
      <c r="O1141" s="432" t="s">
        <v>1403</v>
      </c>
      <c r="P1141" s="731"/>
      <c r="Q1141" s="732"/>
      <c r="R1141" s="746"/>
      <c r="S1141" s="747"/>
      <c r="T1141" s="433"/>
      <c r="U1141" s="363"/>
      <c r="V1141" s="434"/>
    </row>
    <row r="1142" spans="1:22" s="32" customFormat="1" ht="19.95" customHeight="1">
      <c r="A1142" s="31" t="s">
        <v>2196</v>
      </c>
      <c r="B1142" s="423" t="s">
        <v>1403</v>
      </c>
      <c r="C1142" s="612"/>
      <c r="D1142" s="612"/>
      <c r="E1142" s="424"/>
      <c r="F1142" s="424"/>
      <c r="G1142" s="425"/>
      <c r="H1142" s="426"/>
      <c r="I1142" s="427"/>
      <c r="J1142" s="428" t="s">
        <v>1403</v>
      </c>
      <c r="K1142" s="429"/>
      <c r="L1142" s="429"/>
      <c r="M1142" s="436"/>
      <c r="N1142" s="435" t="s">
        <v>1403</v>
      </c>
      <c r="O1142" s="432" t="s">
        <v>1403</v>
      </c>
      <c r="P1142" s="731"/>
      <c r="Q1142" s="732"/>
      <c r="R1142" s="746"/>
      <c r="S1142" s="747"/>
      <c r="T1142" s="433"/>
      <c r="U1142" s="363"/>
      <c r="V1142" s="434"/>
    </row>
    <row r="1143" spans="1:22" s="32" customFormat="1" ht="19.95" customHeight="1" thickBot="1">
      <c r="A1143" s="31" t="s">
        <v>2197</v>
      </c>
      <c r="B1143" s="437" t="s">
        <v>1403</v>
      </c>
      <c r="C1143" s="613"/>
      <c r="D1143" s="613"/>
      <c r="E1143" s="438"/>
      <c r="F1143" s="438"/>
      <c r="G1143" s="439"/>
      <c r="H1143" s="440"/>
      <c r="I1143" s="441"/>
      <c r="J1143" s="442" t="s">
        <v>1403</v>
      </c>
      <c r="K1143" s="443"/>
      <c r="L1143" s="443"/>
      <c r="M1143" s="444"/>
      <c r="N1143" s="435" t="s">
        <v>1403</v>
      </c>
      <c r="O1143" s="432" t="s">
        <v>1403</v>
      </c>
      <c r="P1143" s="731"/>
      <c r="Q1143" s="732"/>
      <c r="R1143" s="746"/>
      <c r="S1143" s="747"/>
      <c r="T1143" s="433"/>
      <c r="U1143" s="363"/>
      <c r="V1143" s="434"/>
    </row>
    <row r="1144" spans="1:22" s="23" customFormat="1" ht="10.199999999999999" customHeight="1">
      <c r="A1144" s="31"/>
      <c r="B1144" s="459"/>
      <c r="C1144" s="614"/>
      <c r="D1144" s="614"/>
      <c r="E1144" s="445"/>
      <c r="F1144" s="445"/>
      <c r="G1144" s="445"/>
      <c r="H1144" s="445"/>
      <c r="I1144" s="445"/>
      <c r="J1144" s="445"/>
      <c r="K1144" s="445"/>
      <c r="L1144" s="445"/>
      <c r="M1144" s="445"/>
      <c r="N1144" s="445"/>
      <c r="O1144" s="460"/>
      <c r="P1144" s="445"/>
      <c r="Q1144" s="445"/>
      <c r="R1144" s="460"/>
      <c r="S1144" s="445"/>
      <c r="T1144" s="445"/>
      <c r="U1144" s="461"/>
      <c r="V1144" s="464"/>
    </row>
    <row r="1145" spans="1:22" s="23" customFormat="1" ht="19.95" customHeight="1" thickBot="1">
      <c r="A1145" s="31" t="s">
        <v>2198</v>
      </c>
      <c r="B1145" s="505"/>
      <c r="C1145" s="615"/>
      <c r="D1145" s="615"/>
      <c r="E1145" s="506"/>
      <c r="F1145" s="506"/>
      <c r="G1145" s="506"/>
      <c r="H1145" s="506"/>
      <c r="I1145" s="506"/>
      <c r="J1145" s="506"/>
      <c r="K1145" s="506"/>
      <c r="L1145" s="506"/>
      <c r="M1145" s="506"/>
      <c r="N1145" s="507" t="s">
        <v>346</v>
      </c>
      <c r="O1145" s="508">
        <v>7672.7802800000009</v>
      </c>
      <c r="P1145" s="506"/>
      <c r="Q1145" s="506"/>
      <c r="R1145" s="509"/>
      <c r="S1145" s="509"/>
      <c r="T1145" s="510"/>
      <c r="U1145" s="506"/>
      <c r="V1145" s="511"/>
    </row>
    <row r="1146" spans="1:22" ht="19.95" customHeight="1">
      <c r="B1146" s="446"/>
      <c r="C1146" s="34"/>
      <c r="D1146" s="34"/>
      <c r="E1146" s="446"/>
      <c r="F1146" s="446"/>
      <c r="G1146" s="446"/>
      <c r="H1146" s="446"/>
      <c r="I1146" s="446"/>
      <c r="J1146" s="446"/>
      <c r="K1146" s="446"/>
      <c r="L1146" s="446"/>
      <c r="M1146" s="446"/>
      <c r="N1146" s="446"/>
      <c r="O1146" s="446"/>
      <c r="P1146" s="446"/>
      <c r="Q1146" s="446"/>
      <c r="R1146" s="446"/>
      <c r="S1146" s="446"/>
      <c r="T1146" s="446"/>
      <c r="U1146" s="446"/>
      <c r="V1146" s="446"/>
    </row>
    <row r="1147" spans="1:22" s="23" customFormat="1" ht="19.95" customHeight="1" thickBot="1">
      <c r="A1147" s="22"/>
      <c r="B1147" s="733" t="s">
        <v>347</v>
      </c>
      <c r="C1147" s="733"/>
      <c r="D1147" s="733"/>
      <c r="E1147" s="733"/>
      <c r="F1147" s="733"/>
      <c r="G1147" s="733"/>
      <c r="H1147" s="733"/>
      <c r="I1147" s="733"/>
      <c r="J1147" s="733"/>
      <c r="K1147" s="733"/>
      <c r="L1147" s="733"/>
      <c r="M1147" s="733"/>
      <c r="N1147" s="733"/>
      <c r="O1147" s="733"/>
      <c r="P1147" s="733"/>
      <c r="Q1147" s="733"/>
      <c r="R1147" s="733"/>
      <c r="S1147" s="733"/>
      <c r="T1147" s="733"/>
      <c r="U1147" s="733"/>
      <c r="V1147" s="733"/>
    </row>
    <row r="1148" spans="1:22" s="26" customFormat="1" ht="19.95" customHeight="1">
      <c r="A1148" s="83" t="s">
        <v>2199</v>
      </c>
      <c r="B1148" s="743" t="s">
        <v>348</v>
      </c>
      <c r="C1148" s="734" t="s">
        <v>349</v>
      </c>
      <c r="D1148" s="735"/>
      <c r="E1148" s="735"/>
      <c r="F1148" s="735"/>
      <c r="G1148" s="735"/>
      <c r="H1148" s="735"/>
      <c r="I1148" s="735"/>
      <c r="J1148" s="735"/>
      <c r="K1148" s="735"/>
      <c r="L1148" s="735"/>
      <c r="M1148" s="736"/>
      <c r="N1148" s="518"/>
      <c r="O1148" s="519"/>
      <c r="P1148" s="734" t="s">
        <v>350</v>
      </c>
      <c r="Q1148" s="735"/>
      <c r="R1148" s="735"/>
      <c r="S1148" s="736"/>
      <c r="T1148" s="769" t="s">
        <v>351</v>
      </c>
      <c r="U1148" s="736"/>
      <c r="V1148" s="788" t="s">
        <v>1197</v>
      </c>
    </row>
    <row r="1149" spans="1:22" s="26" customFormat="1" ht="25.2" customHeight="1">
      <c r="A1149" s="83" t="s">
        <v>2200</v>
      </c>
      <c r="B1149" s="744"/>
      <c r="C1149" s="740" t="s">
        <v>352</v>
      </c>
      <c r="D1149" s="741"/>
      <c r="E1149" s="742"/>
      <c r="F1149" s="514">
        <v>3</v>
      </c>
      <c r="G1149" s="774" t="s">
        <v>353</v>
      </c>
      <c r="H1149" s="748" t="s">
        <v>354</v>
      </c>
      <c r="I1149" s="748"/>
      <c r="J1149" s="740" t="s">
        <v>355</v>
      </c>
      <c r="K1149" s="795"/>
      <c r="L1149" s="515"/>
      <c r="M1149" s="515"/>
      <c r="N1149" s="520"/>
      <c r="O1149" s="521"/>
      <c r="P1149" s="737"/>
      <c r="Q1149" s="738"/>
      <c r="R1149" s="738"/>
      <c r="S1149" s="739"/>
      <c r="T1149" s="770"/>
      <c r="U1149" s="771"/>
      <c r="V1149" s="789"/>
    </row>
    <row r="1150" spans="1:22" s="26" customFormat="1" ht="30" customHeight="1" thickBot="1">
      <c r="A1150" s="83" t="s">
        <v>2201</v>
      </c>
      <c r="B1150" s="744"/>
      <c r="C1150" s="741" t="s">
        <v>356</v>
      </c>
      <c r="D1150" s="742"/>
      <c r="E1150" s="516" t="s">
        <v>357</v>
      </c>
      <c r="F1150" s="512" t="s">
        <v>358</v>
      </c>
      <c r="G1150" s="774"/>
      <c r="H1150" s="748"/>
      <c r="I1150" s="748"/>
      <c r="J1150" s="500" t="s">
        <v>359</v>
      </c>
      <c r="K1150" s="513" t="s">
        <v>360</v>
      </c>
      <c r="L1150" s="517" t="s">
        <v>361</v>
      </c>
      <c r="M1150" s="517"/>
      <c r="N1150" s="522" t="s">
        <v>362</v>
      </c>
      <c r="O1150" s="523"/>
      <c r="P1150" s="529" t="s">
        <v>363</v>
      </c>
      <c r="Q1150" s="447">
        <v>5</v>
      </c>
      <c r="R1150" s="530" t="s">
        <v>364</v>
      </c>
      <c r="S1150" s="447">
        <v>5</v>
      </c>
      <c r="T1150" s="791"/>
      <c r="U1150" s="792"/>
      <c r="V1150" s="790"/>
    </row>
    <row r="1151" spans="1:22" s="26" customFormat="1" ht="19.95" customHeight="1">
      <c r="A1151" s="83" t="s">
        <v>2202</v>
      </c>
      <c r="B1151" s="744"/>
      <c r="C1151" s="623">
        <v>1</v>
      </c>
      <c r="D1151" s="616" t="s">
        <v>208</v>
      </c>
      <c r="E1151" s="448">
        <v>0.34</v>
      </c>
      <c r="F1151" s="449">
        <v>18168.12</v>
      </c>
      <c r="G1151" s="449">
        <v>3541.03</v>
      </c>
      <c r="H1151" s="778" t="s">
        <v>1197</v>
      </c>
      <c r="I1151" s="779"/>
      <c r="J1151" s="450" t="s">
        <v>1197</v>
      </c>
      <c r="K1151" s="81" t="s">
        <v>1403</v>
      </c>
      <c r="L1151" s="393" t="s">
        <v>365</v>
      </c>
      <c r="M1151" s="394" t="s">
        <v>1421</v>
      </c>
      <c r="N1151" s="345" t="s">
        <v>341</v>
      </c>
      <c r="O1151" s="807" t="s">
        <v>130</v>
      </c>
      <c r="P1151" s="808"/>
      <c r="Q1151" s="798">
        <v>38</v>
      </c>
      <c r="R1151" s="801" t="s">
        <v>365</v>
      </c>
      <c r="S1151" s="802"/>
      <c r="T1151" s="769" t="s">
        <v>366</v>
      </c>
      <c r="U1151" s="735"/>
      <c r="V1151" s="736"/>
    </row>
    <row r="1152" spans="1:22" s="26" customFormat="1" ht="19.95" customHeight="1" thickBot="1">
      <c r="A1152" s="83" t="s">
        <v>2203</v>
      </c>
      <c r="B1152" s="744"/>
      <c r="C1152" s="623">
        <v>2</v>
      </c>
      <c r="D1152" s="616" t="s">
        <v>209</v>
      </c>
      <c r="E1152" s="448">
        <v>0.33</v>
      </c>
      <c r="F1152" s="449">
        <v>8047.6125000000002</v>
      </c>
      <c r="G1152" s="449">
        <v>3541.03</v>
      </c>
      <c r="H1152" s="778" t="s">
        <v>1197</v>
      </c>
      <c r="I1152" s="779"/>
      <c r="J1152" s="450" t="s">
        <v>1197</v>
      </c>
      <c r="K1152" s="81" t="s">
        <v>1403</v>
      </c>
      <c r="L1152" s="393" t="s">
        <v>365</v>
      </c>
      <c r="M1152" s="394" t="s">
        <v>1421</v>
      </c>
      <c r="N1152" s="345" t="s">
        <v>341</v>
      </c>
      <c r="O1152" s="807"/>
      <c r="P1152" s="808"/>
      <c r="Q1152" s="799"/>
      <c r="R1152" s="803"/>
      <c r="S1152" s="804"/>
      <c r="T1152" s="791"/>
      <c r="U1152" s="796"/>
      <c r="V1152" s="792"/>
    </row>
    <row r="1153" spans="1:22" s="26" customFormat="1" ht="19.95" customHeight="1">
      <c r="A1153" s="83" t="s">
        <v>2204</v>
      </c>
      <c r="B1153" s="744"/>
      <c r="C1153" s="623">
        <v>3</v>
      </c>
      <c r="D1153" s="616" t="s">
        <v>210</v>
      </c>
      <c r="E1153" s="448">
        <v>0.33</v>
      </c>
      <c r="F1153" s="449">
        <v>12148.168900000001</v>
      </c>
      <c r="G1153" s="449">
        <v>3541.03</v>
      </c>
      <c r="H1153" s="778" t="s">
        <v>1197</v>
      </c>
      <c r="I1153" s="779"/>
      <c r="J1153" s="450" t="s">
        <v>1197</v>
      </c>
      <c r="K1153" s="81" t="s">
        <v>1403</v>
      </c>
      <c r="L1153" s="393" t="s">
        <v>365</v>
      </c>
      <c r="M1153" s="394" t="s">
        <v>1421</v>
      </c>
      <c r="N1153" s="345" t="s">
        <v>341</v>
      </c>
      <c r="O1153" s="809"/>
      <c r="P1153" s="810"/>
      <c r="Q1153" s="800"/>
      <c r="R1153" s="805"/>
      <c r="S1153" s="806"/>
      <c r="T1153" s="451"/>
      <c r="U1153" s="451"/>
      <c r="V1153" s="452"/>
    </row>
    <row r="1154" spans="1:22" s="26" customFormat="1" ht="19.95" customHeight="1">
      <c r="A1154" s="83" t="s">
        <v>2205</v>
      </c>
      <c r="B1154" s="744"/>
      <c r="C1154" s="623">
        <v>4</v>
      </c>
      <c r="D1154" s="616" t="s">
        <v>1403</v>
      </c>
      <c r="E1154" s="448" t="s">
        <v>1403</v>
      </c>
      <c r="F1154" s="449" t="s">
        <v>1403</v>
      </c>
      <c r="G1154" s="449" t="s">
        <v>1403</v>
      </c>
      <c r="H1154" s="778" t="s">
        <v>1403</v>
      </c>
      <c r="I1154" s="779"/>
      <c r="J1154" s="450" t="s">
        <v>1403</v>
      </c>
      <c r="K1154" s="81" t="s">
        <v>1403</v>
      </c>
      <c r="L1154" s="393"/>
      <c r="M1154" s="394" t="s">
        <v>1403</v>
      </c>
      <c r="N1154" s="345"/>
      <c r="O1154" s="775" t="s">
        <v>368</v>
      </c>
      <c r="P1154" s="740" t="s">
        <v>369</v>
      </c>
      <c r="Q1154" s="741"/>
      <c r="R1154" s="741"/>
      <c r="S1154" s="742"/>
      <c r="T1154" s="453"/>
      <c r="U1154" s="453"/>
      <c r="V1154" s="454"/>
    </row>
    <row r="1155" spans="1:22" s="26" customFormat="1" ht="19.95" customHeight="1">
      <c r="A1155" s="83" t="s">
        <v>2206</v>
      </c>
      <c r="B1155" s="744"/>
      <c r="C1155" s="623">
        <v>5</v>
      </c>
      <c r="D1155" s="616" t="s">
        <v>1403</v>
      </c>
      <c r="E1155" s="448" t="s">
        <v>1403</v>
      </c>
      <c r="F1155" s="449" t="s">
        <v>1403</v>
      </c>
      <c r="G1155" s="449" t="s">
        <v>1403</v>
      </c>
      <c r="H1155" s="778" t="s">
        <v>1403</v>
      </c>
      <c r="I1155" s="779"/>
      <c r="J1155" s="450" t="s">
        <v>1403</v>
      </c>
      <c r="K1155" s="81" t="s">
        <v>1403</v>
      </c>
      <c r="L1155" s="393"/>
      <c r="M1155" s="394" t="s">
        <v>1403</v>
      </c>
      <c r="N1155" s="345"/>
      <c r="O1155" s="776"/>
      <c r="P1155" s="500" t="s">
        <v>370</v>
      </c>
      <c r="Q1155" s="500" t="s">
        <v>371</v>
      </c>
      <c r="R1155" s="748" t="s">
        <v>372</v>
      </c>
      <c r="S1155" s="748"/>
      <c r="T1155" s="453"/>
      <c r="U1155" s="453"/>
      <c r="V1155" s="454"/>
    </row>
    <row r="1156" spans="1:22" s="26" customFormat="1" ht="19.95" customHeight="1" thickBot="1">
      <c r="A1156" s="83" t="s">
        <v>2207</v>
      </c>
      <c r="B1156" s="744"/>
      <c r="C1156" s="624">
        <v>6</v>
      </c>
      <c r="D1156" s="617" t="s">
        <v>1403</v>
      </c>
      <c r="E1156" s="455" t="s">
        <v>1403</v>
      </c>
      <c r="F1156" s="449" t="s">
        <v>1403</v>
      </c>
      <c r="G1156" s="449" t="s">
        <v>1403</v>
      </c>
      <c r="H1156" s="778" t="s">
        <v>1403</v>
      </c>
      <c r="I1156" s="779"/>
      <c r="J1156" s="450" t="s">
        <v>1403</v>
      </c>
      <c r="K1156" s="81" t="s">
        <v>1403</v>
      </c>
      <c r="L1156" s="393"/>
      <c r="M1156" s="394" t="s">
        <v>1403</v>
      </c>
      <c r="N1156" s="391"/>
      <c r="O1156" s="293" t="s">
        <v>1197</v>
      </c>
      <c r="P1156" s="223">
        <v>1</v>
      </c>
      <c r="Q1156" s="456">
        <v>7082.0518531999996</v>
      </c>
      <c r="R1156" s="777">
        <v>38363.901400000002</v>
      </c>
      <c r="S1156" s="777"/>
      <c r="T1156" s="453"/>
      <c r="U1156" s="453"/>
      <c r="V1156" s="454"/>
    </row>
    <row r="1157" spans="1:22" s="26" customFormat="1" ht="25.2" customHeight="1" thickBot="1">
      <c r="A1157" s="83" t="s">
        <v>2208</v>
      </c>
      <c r="B1157" s="745"/>
      <c r="C1157" s="749" t="s">
        <v>373</v>
      </c>
      <c r="D1157" s="750"/>
      <c r="E1157" s="467"/>
      <c r="F1157" s="751" t="s">
        <v>1403</v>
      </c>
      <c r="G1157" s="752"/>
      <c r="H1157" s="793" t="s">
        <v>1197</v>
      </c>
      <c r="I1157" s="794"/>
      <c r="J1157" s="369" t="s">
        <v>1197</v>
      </c>
      <c r="K1157" s="293" t="s">
        <v>1197</v>
      </c>
      <c r="L1157" s="293" t="s">
        <v>1197</v>
      </c>
      <c r="M1157" s="528"/>
      <c r="N1157" s="524"/>
      <c r="O1157" s="797" t="s">
        <v>1403</v>
      </c>
      <c r="P1157" s="797"/>
      <c r="Q1157" s="797"/>
      <c r="R1157" s="797"/>
      <c r="S1157" s="797"/>
      <c r="T1157" s="525"/>
      <c r="U1157" s="526"/>
      <c r="V1157" s="527"/>
    </row>
    <row r="1158" spans="1:22" ht="19.95" customHeight="1"/>
    <row r="1159" spans="1:22" ht="19.95" customHeight="1"/>
    <row r="1160" spans="1:22" s="30" customFormat="1" ht="19.95" customHeight="1" thickBot="1">
      <c r="A1160" s="27">
        <v>39</v>
      </c>
      <c r="B1160" s="753" t="s">
        <v>312</v>
      </c>
      <c r="C1160" s="753"/>
      <c r="D1160" s="753"/>
      <c r="E1160" s="28">
        <v>39</v>
      </c>
      <c r="F1160" s="582" t="s">
        <v>83</v>
      </c>
      <c r="G1160" s="416"/>
      <c r="H1160" s="416"/>
      <c r="I1160" s="414"/>
      <c r="J1160" s="414"/>
      <c r="K1160" s="414"/>
      <c r="L1160" s="414"/>
      <c r="M1160" s="29"/>
      <c r="N1160" s="29"/>
      <c r="O1160" s="416"/>
      <c r="P1160" s="416"/>
      <c r="Q1160" s="416"/>
      <c r="R1160" s="416"/>
      <c r="S1160" s="416"/>
      <c r="T1160" s="416"/>
      <c r="U1160" s="416"/>
      <c r="V1160" s="416"/>
    </row>
    <row r="1161" spans="1:22" s="23" customFormat="1" ht="25.2" customHeight="1">
      <c r="A1161" s="22"/>
      <c r="B1161" s="755" t="s">
        <v>313</v>
      </c>
      <c r="C1161" s="621" t="s">
        <v>314</v>
      </c>
      <c r="D1161" s="609" t="s">
        <v>315</v>
      </c>
      <c r="E1161" s="498"/>
      <c r="F1161" s="498" t="s">
        <v>316</v>
      </c>
      <c r="G1161" s="499"/>
      <c r="H1161" s="497" t="s">
        <v>317</v>
      </c>
      <c r="I1161" s="772" t="s">
        <v>318</v>
      </c>
      <c r="J1161" s="754" t="s">
        <v>319</v>
      </c>
      <c r="K1161" s="754" t="s">
        <v>320</v>
      </c>
      <c r="L1161" s="754" t="s">
        <v>321</v>
      </c>
      <c r="M1161" s="754" t="s">
        <v>322</v>
      </c>
      <c r="N1161" s="765" t="s">
        <v>323</v>
      </c>
      <c r="O1161" s="766"/>
      <c r="P1161" s="767" t="s">
        <v>324</v>
      </c>
      <c r="Q1161" s="768"/>
      <c r="R1161" s="769" t="s">
        <v>325</v>
      </c>
      <c r="S1161" s="736"/>
      <c r="T1161" s="783" t="s">
        <v>326</v>
      </c>
      <c r="U1161" s="784"/>
      <c r="V1161" s="785"/>
    </row>
    <row r="1162" spans="1:22" s="23" customFormat="1" ht="90" customHeight="1">
      <c r="A1162" s="22"/>
      <c r="B1162" s="756"/>
      <c r="C1162" s="622" t="s">
        <v>327</v>
      </c>
      <c r="D1162" s="610" t="s">
        <v>42</v>
      </c>
      <c r="E1162" s="501" t="s">
        <v>328</v>
      </c>
      <c r="F1162" s="501" t="s">
        <v>329</v>
      </c>
      <c r="G1162" s="571" t="s">
        <v>330</v>
      </c>
      <c r="H1162" s="570" t="s">
        <v>331</v>
      </c>
      <c r="I1162" s="773"/>
      <c r="J1162" s="748"/>
      <c r="K1162" s="748"/>
      <c r="L1162" s="748"/>
      <c r="M1162" s="748"/>
      <c r="N1162" s="500" t="s">
        <v>332</v>
      </c>
      <c r="O1162" s="501" t="s">
        <v>333</v>
      </c>
      <c r="P1162" s="781"/>
      <c r="Q1162" s="782"/>
      <c r="R1162" s="770"/>
      <c r="S1162" s="771"/>
      <c r="T1162" s="502" t="s">
        <v>334</v>
      </c>
      <c r="U1162" s="503" t="s">
        <v>335</v>
      </c>
      <c r="V1162" s="504" t="s">
        <v>336</v>
      </c>
    </row>
    <row r="1163" spans="1:22" s="23" customFormat="1" ht="25.2" customHeight="1">
      <c r="A1163" s="22"/>
      <c r="B1163" s="417"/>
      <c r="C1163" s="611">
        <v>3</v>
      </c>
      <c r="D1163" s="611">
        <v>4</v>
      </c>
      <c r="E1163" s="418">
        <v>5</v>
      </c>
      <c r="F1163" s="418">
        <v>6</v>
      </c>
      <c r="G1163" s="418">
        <v>7</v>
      </c>
      <c r="H1163" s="418">
        <v>8</v>
      </c>
      <c r="I1163" s="418">
        <v>9</v>
      </c>
      <c r="J1163" s="469"/>
      <c r="K1163" s="469"/>
      <c r="L1163" s="435"/>
      <c r="M1163" s="418"/>
      <c r="N1163" s="418">
        <v>14</v>
      </c>
      <c r="O1163" s="418">
        <v>15</v>
      </c>
      <c r="P1163" s="419">
        <v>16</v>
      </c>
      <c r="Q1163" s="463">
        <v>17</v>
      </c>
      <c r="R1163" s="419">
        <v>18</v>
      </c>
      <c r="S1163" s="463">
        <v>19</v>
      </c>
      <c r="T1163" s="420">
        <v>20</v>
      </c>
      <c r="U1163" s="421">
        <v>21</v>
      </c>
      <c r="V1163" s="422">
        <v>22</v>
      </c>
    </row>
    <row r="1164" spans="1:22" s="32" customFormat="1" ht="25.2" customHeight="1">
      <c r="A1164" s="31" t="s">
        <v>2209</v>
      </c>
      <c r="B1164" s="759">
        <v>1</v>
      </c>
      <c r="C1164" s="761" t="s">
        <v>603</v>
      </c>
      <c r="D1164" s="761" t="s">
        <v>705</v>
      </c>
      <c r="E1164" s="763" t="s">
        <v>706</v>
      </c>
      <c r="F1164" s="424" t="s">
        <v>340</v>
      </c>
      <c r="G1164" s="425">
        <v>0.28000000000000003</v>
      </c>
      <c r="H1164" s="727" t="s">
        <v>341</v>
      </c>
      <c r="I1164" s="427">
        <v>2</v>
      </c>
      <c r="J1164" s="428" t="s">
        <v>212</v>
      </c>
      <c r="K1164" s="729">
        <v>40077</v>
      </c>
      <c r="L1164" s="729">
        <v>41977</v>
      </c>
      <c r="M1164" s="430">
        <v>13631.34</v>
      </c>
      <c r="N1164" s="431">
        <v>3816.7752000000005</v>
      </c>
      <c r="O1164" s="432">
        <v>3816.7752</v>
      </c>
      <c r="P1164" s="731"/>
      <c r="Q1164" s="732"/>
      <c r="R1164" s="723"/>
      <c r="S1164" s="724"/>
      <c r="T1164" s="433" t="s">
        <v>341</v>
      </c>
      <c r="U1164" s="363">
        <v>63</v>
      </c>
      <c r="V1164" s="434" t="s">
        <v>341</v>
      </c>
    </row>
    <row r="1165" spans="1:22" s="32" customFormat="1" ht="25.2" customHeight="1">
      <c r="A1165" s="31" t="s">
        <v>2210</v>
      </c>
      <c r="B1165" s="821"/>
      <c r="C1165" s="822"/>
      <c r="D1165" s="822"/>
      <c r="E1165" s="823"/>
      <c r="F1165" s="424" t="s">
        <v>340</v>
      </c>
      <c r="G1165" s="425">
        <v>0.26</v>
      </c>
      <c r="H1165" s="855"/>
      <c r="I1165" s="427">
        <v>1</v>
      </c>
      <c r="J1165" s="428" t="s">
        <v>211</v>
      </c>
      <c r="K1165" s="856"/>
      <c r="L1165" s="856"/>
      <c r="M1165" s="430">
        <v>13631.34</v>
      </c>
      <c r="N1165" s="431">
        <v>3544.1484</v>
      </c>
      <c r="O1165" s="432">
        <v>3544.1484</v>
      </c>
      <c r="P1165" s="731"/>
      <c r="Q1165" s="732"/>
      <c r="R1165" s="857"/>
      <c r="S1165" s="858"/>
      <c r="T1165" s="433" t="s">
        <v>341</v>
      </c>
      <c r="U1165" s="363">
        <v>41</v>
      </c>
      <c r="V1165" s="434" t="s">
        <v>341</v>
      </c>
    </row>
    <row r="1166" spans="1:22" s="32" customFormat="1" ht="30" customHeight="1">
      <c r="A1166" s="31" t="s">
        <v>2211</v>
      </c>
      <c r="B1166" s="821"/>
      <c r="C1166" s="822"/>
      <c r="D1166" s="822"/>
      <c r="E1166" s="823"/>
      <c r="F1166" s="424" t="s">
        <v>340</v>
      </c>
      <c r="G1166" s="425">
        <v>0.28999999999999998</v>
      </c>
      <c r="H1166" s="855"/>
      <c r="I1166" s="427">
        <v>4</v>
      </c>
      <c r="J1166" s="428" t="s">
        <v>214</v>
      </c>
      <c r="K1166" s="856"/>
      <c r="L1166" s="856"/>
      <c r="M1166" s="430">
        <v>13724.03</v>
      </c>
      <c r="N1166" s="431">
        <v>3979.9686999999999</v>
      </c>
      <c r="O1166" s="432">
        <v>3979.9686999999999</v>
      </c>
      <c r="P1166" s="731"/>
      <c r="Q1166" s="732"/>
      <c r="R1166" s="857"/>
      <c r="S1166" s="858"/>
      <c r="T1166" s="433" t="s">
        <v>341</v>
      </c>
      <c r="U1166" s="363">
        <v>114</v>
      </c>
      <c r="V1166" s="434" t="s">
        <v>341</v>
      </c>
    </row>
    <row r="1167" spans="1:22" s="32" customFormat="1" ht="40.200000000000003" customHeight="1">
      <c r="A1167" s="31" t="s">
        <v>2212</v>
      </c>
      <c r="B1167" s="760"/>
      <c r="C1167" s="762"/>
      <c r="D1167" s="762"/>
      <c r="E1167" s="764"/>
      <c r="F1167" s="424" t="s">
        <v>340</v>
      </c>
      <c r="G1167" s="425">
        <v>0.17</v>
      </c>
      <c r="H1167" s="728"/>
      <c r="I1167" s="427">
        <v>3</v>
      </c>
      <c r="J1167" s="428" t="s">
        <v>213</v>
      </c>
      <c r="K1167" s="730"/>
      <c r="L1167" s="730"/>
      <c r="M1167" s="430">
        <v>13631.34</v>
      </c>
      <c r="N1167" s="431">
        <v>2317.3278</v>
      </c>
      <c r="O1167" s="432">
        <v>2317.3278</v>
      </c>
      <c r="P1167" s="731"/>
      <c r="Q1167" s="732"/>
      <c r="R1167" s="725"/>
      <c r="S1167" s="726"/>
      <c r="T1167" s="433" t="s">
        <v>341</v>
      </c>
      <c r="U1167" s="363">
        <v>72</v>
      </c>
      <c r="V1167" s="434" t="s">
        <v>341</v>
      </c>
    </row>
    <row r="1168" spans="1:22" s="32" customFormat="1" ht="25.2" customHeight="1">
      <c r="A1168" s="31" t="s">
        <v>2213</v>
      </c>
      <c r="B1168" s="759">
        <v>1</v>
      </c>
      <c r="C1168" s="761" t="s">
        <v>603</v>
      </c>
      <c r="D1168" s="761" t="s">
        <v>707</v>
      </c>
      <c r="E1168" s="763" t="s">
        <v>708</v>
      </c>
      <c r="F1168" s="424" t="s">
        <v>340</v>
      </c>
      <c r="G1168" s="425">
        <v>0.4</v>
      </c>
      <c r="H1168" s="727" t="s">
        <v>341</v>
      </c>
      <c r="I1168" s="427">
        <v>1</v>
      </c>
      <c r="J1168" s="428" t="s">
        <v>211</v>
      </c>
      <c r="K1168" s="729">
        <v>41667</v>
      </c>
      <c r="L1168" s="729">
        <v>42674</v>
      </c>
      <c r="M1168" s="430">
        <v>4126.12</v>
      </c>
      <c r="N1168" s="431">
        <v>1650.4480000000001</v>
      </c>
      <c r="O1168" s="432">
        <v>1650.4480000000001</v>
      </c>
      <c r="P1168" s="731"/>
      <c r="Q1168" s="732"/>
      <c r="R1168" s="723"/>
      <c r="S1168" s="724"/>
      <c r="T1168" s="433" t="s">
        <v>341</v>
      </c>
      <c r="U1168" s="363">
        <v>67</v>
      </c>
      <c r="V1168" s="434" t="s">
        <v>341</v>
      </c>
    </row>
    <row r="1169" spans="1:22" s="32" customFormat="1" ht="25.2" customHeight="1">
      <c r="A1169" s="31" t="s">
        <v>2214</v>
      </c>
      <c r="B1169" s="760"/>
      <c r="C1169" s="762"/>
      <c r="D1169" s="762"/>
      <c r="E1169" s="764"/>
      <c r="F1169" s="424" t="s">
        <v>340</v>
      </c>
      <c r="G1169" s="425">
        <v>0.3</v>
      </c>
      <c r="H1169" s="728"/>
      <c r="I1169" s="427">
        <v>2</v>
      </c>
      <c r="J1169" s="428" t="s">
        <v>212</v>
      </c>
      <c r="K1169" s="730"/>
      <c r="L1169" s="730"/>
      <c r="M1169" s="430">
        <v>4126.12</v>
      </c>
      <c r="N1169" s="431">
        <v>1237.836</v>
      </c>
      <c r="O1169" s="432">
        <v>1237.836</v>
      </c>
      <c r="P1169" s="731"/>
      <c r="Q1169" s="732"/>
      <c r="R1169" s="725"/>
      <c r="S1169" s="726"/>
      <c r="T1169" s="433" t="s">
        <v>341</v>
      </c>
      <c r="U1169" s="363">
        <v>89</v>
      </c>
      <c r="V1169" s="434" t="s">
        <v>341</v>
      </c>
    </row>
    <row r="1170" spans="1:22" s="32" customFormat="1" ht="19.95" customHeight="1">
      <c r="A1170" s="31" t="s">
        <v>2215</v>
      </c>
      <c r="B1170" s="423" t="s">
        <v>1403</v>
      </c>
      <c r="C1170" s="612"/>
      <c r="D1170" s="612"/>
      <c r="E1170" s="424"/>
      <c r="F1170" s="424"/>
      <c r="G1170" s="425"/>
      <c r="H1170" s="426"/>
      <c r="I1170" s="427"/>
      <c r="J1170" s="428" t="s">
        <v>1403</v>
      </c>
      <c r="K1170" s="429"/>
      <c r="L1170" s="429"/>
      <c r="M1170" s="430"/>
      <c r="N1170" s="435" t="s">
        <v>1403</v>
      </c>
      <c r="O1170" s="432" t="s">
        <v>1403</v>
      </c>
      <c r="P1170" s="731"/>
      <c r="Q1170" s="732"/>
      <c r="R1170" s="746"/>
      <c r="S1170" s="747"/>
      <c r="T1170" s="433"/>
      <c r="U1170" s="363"/>
      <c r="V1170" s="434"/>
    </row>
    <row r="1171" spans="1:22" s="32" customFormat="1" ht="19.95" customHeight="1">
      <c r="A1171" s="31" t="s">
        <v>2216</v>
      </c>
      <c r="B1171" s="423" t="s">
        <v>1403</v>
      </c>
      <c r="C1171" s="612"/>
      <c r="D1171" s="612"/>
      <c r="E1171" s="424"/>
      <c r="F1171" s="424"/>
      <c r="G1171" s="425"/>
      <c r="H1171" s="426"/>
      <c r="I1171" s="427"/>
      <c r="J1171" s="428" t="s">
        <v>1403</v>
      </c>
      <c r="K1171" s="429"/>
      <c r="L1171" s="429"/>
      <c r="M1171" s="436"/>
      <c r="N1171" s="435" t="s">
        <v>1403</v>
      </c>
      <c r="O1171" s="432" t="s">
        <v>1403</v>
      </c>
      <c r="P1171" s="731"/>
      <c r="Q1171" s="732"/>
      <c r="R1171" s="746"/>
      <c r="S1171" s="747"/>
      <c r="T1171" s="433"/>
      <c r="U1171" s="363"/>
      <c r="V1171" s="434"/>
    </row>
    <row r="1172" spans="1:22" s="32" customFormat="1" ht="19.95" customHeight="1">
      <c r="A1172" s="31" t="s">
        <v>2217</v>
      </c>
      <c r="B1172" s="423" t="s">
        <v>1403</v>
      </c>
      <c r="C1172" s="612"/>
      <c r="D1172" s="612"/>
      <c r="E1172" s="424"/>
      <c r="F1172" s="424"/>
      <c r="G1172" s="425"/>
      <c r="H1172" s="426"/>
      <c r="I1172" s="427"/>
      <c r="J1172" s="428" t="s">
        <v>1403</v>
      </c>
      <c r="K1172" s="429"/>
      <c r="L1172" s="429"/>
      <c r="M1172" s="436"/>
      <c r="N1172" s="435" t="s">
        <v>1403</v>
      </c>
      <c r="O1172" s="432" t="s">
        <v>1403</v>
      </c>
      <c r="P1172" s="731"/>
      <c r="Q1172" s="732"/>
      <c r="R1172" s="746"/>
      <c r="S1172" s="747"/>
      <c r="T1172" s="433"/>
      <c r="U1172" s="363"/>
      <c r="V1172" s="434"/>
    </row>
    <row r="1173" spans="1:22" s="32" customFormat="1" ht="19.95" customHeight="1" thickBot="1">
      <c r="A1173" s="31" t="s">
        <v>2218</v>
      </c>
      <c r="B1173" s="437" t="s">
        <v>1403</v>
      </c>
      <c r="C1173" s="613"/>
      <c r="D1173" s="613"/>
      <c r="E1173" s="438"/>
      <c r="F1173" s="438"/>
      <c r="G1173" s="439"/>
      <c r="H1173" s="440"/>
      <c r="I1173" s="441"/>
      <c r="J1173" s="442" t="s">
        <v>1403</v>
      </c>
      <c r="K1173" s="443"/>
      <c r="L1173" s="443"/>
      <c r="M1173" s="444"/>
      <c r="N1173" s="435" t="s">
        <v>1403</v>
      </c>
      <c r="O1173" s="432" t="s">
        <v>1403</v>
      </c>
      <c r="P1173" s="731"/>
      <c r="Q1173" s="732"/>
      <c r="R1173" s="746"/>
      <c r="S1173" s="747"/>
      <c r="T1173" s="433"/>
      <c r="U1173" s="363"/>
      <c r="V1173" s="434"/>
    </row>
    <row r="1174" spans="1:22" s="23" customFormat="1" ht="10.199999999999999" customHeight="1">
      <c r="A1174" s="31"/>
      <c r="B1174" s="459"/>
      <c r="C1174" s="614"/>
      <c r="D1174" s="614"/>
      <c r="E1174" s="445"/>
      <c r="F1174" s="445"/>
      <c r="G1174" s="445"/>
      <c r="H1174" s="445"/>
      <c r="I1174" s="445"/>
      <c r="J1174" s="445"/>
      <c r="K1174" s="445"/>
      <c r="L1174" s="445"/>
      <c r="M1174" s="445"/>
      <c r="N1174" s="445"/>
      <c r="O1174" s="460"/>
      <c r="P1174" s="445"/>
      <c r="Q1174" s="445"/>
      <c r="R1174" s="460"/>
      <c r="S1174" s="445"/>
      <c r="T1174" s="445"/>
      <c r="U1174" s="461"/>
      <c r="V1174" s="464"/>
    </row>
    <row r="1175" spans="1:22" s="23" customFormat="1" ht="19.95" customHeight="1" thickBot="1">
      <c r="A1175" s="31" t="s">
        <v>2219</v>
      </c>
      <c r="B1175" s="505"/>
      <c r="C1175" s="615"/>
      <c r="D1175" s="615"/>
      <c r="E1175" s="506"/>
      <c r="F1175" s="506"/>
      <c r="G1175" s="506"/>
      <c r="H1175" s="506"/>
      <c r="I1175" s="506"/>
      <c r="J1175" s="506"/>
      <c r="K1175" s="506"/>
      <c r="L1175" s="506"/>
      <c r="M1175" s="506"/>
      <c r="N1175" s="507" t="s">
        <v>346</v>
      </c>
      <c r="O1175" s="508">
        <v>8273.2520499999991</v>
      </c>
      <c r="P1175" s="506"/>
      <c r="Q1175" s="506"/>
      <c r="R1175" s="509"/>
      <c r="S1175" s="509"/>
      <c r="T1175" s="510"/>
      <c r="U1175" s="506"/>
      <c r="V1175" s="511"/>
    </row>
    <row r="1176" spans="1:22" ht="19.95" customHeight="1">
      <c r="B1176" s="446"/>
      <c r="C1176" s="34"/>
      <c r="D1176" s="34"/>
      <c r="E1176" s="446"/>
      <c r="F1176" s="446"/>
      <c r="G1176" s="446"/>
      <c r="H1176" s="446"/>
      <c r="I1176" s="446"/>
      <c r="J1176" s="446"/>
      <c r="K1176" s="446"/>
      <c r="L1176" s="446"/>
      <c r="M1176" s="446"/>
      <c r="N1176" s="446"/>
      <c r="O1176" s="446"/>
      <c r="P1176" s="446"/>
      <c r="Q1176" s="446"/>
      <c r="R1176" s="446"/>
      <c r="S1176" s="446"/>
      <c r="T1176" s="446"/>
      <c r="U1176" s="446"/>
      <c r="V1176" s="446"/>
    </row>
    <row r="1177" spans="1:22" s="23" customFormat="1" ht="19.95" customHeight="1" thickBot="1">
      <c r="A1177" s="22"/>
      <c r="B1177" s="733" t="s">
        <v>347</v>
      </c>
      <c r="C1177" s="733"/>
      <c r="D1177" s="733"/>
      <c r="E1177" s="733"/>
      <c r="F1177" s="733"/>
      <c r="G1177" s="733"/>
      <c r="H1177" s="733"/>
      <c r="I1177" s="733"/>
      <c r="J1177" s="733"/>
      <c r="K1177" s="733"/>
      <c r="L1177" s="733"/>
      <c r="M1177" s="733"/>
      <c r="N1177" s="733"/>
      <c r="O1177" s="733"/>
      <c r="P1177" s="733"/>
      <c r="Q1177" s="733"/>
      <c r="R1177" s="733"/>
      <c r="S1177" s="733"/>
      <c r="T1177" s="733"/>
      <c r="U1177" s="733"/>
      <c r="V1177" s="733"/>
    </row>
    <row r="1178" spans="1:22" s="26" customFormat="1" ht="19.95" customHeight="1">
      <c r="A1178" s="83" t="s">
        <v>2220</v>
      </c>
      <c r="B1178" s="743" t="s">
        <v>348</v>
      </c>
      <c r="C1178" s="734" t="s">
        <v>349</v>
      </c>
      <c r="D1178" s="735"/>
      <c r="E1178" s="735"/>
      <c r="F1178" s="735"/>
      <c r="G1178" s="735"/>
      <c r="H1178" s="735"/>
      <c r="I1178" s="735"/>
      <c r="J1178" s="735"/>
      <c r="K1178" s="735"/>
      <c r="L1178" s="735"/>
      <c r="M1178" s="736"/>
      <c r="N1178" s="518"/>
      <c r="O1178" s="519"/>
      <c r="P1178" s="734" t="s">
        <v>350</v>
      </c>
      <c r="Q1178" s="735"/>
      <c r="R1178" s="735"/>
      <c r="S1178" s="736"/>
      <c r="T1178" s="769" t="s">
        <v>351</v>
      </c>
      <c r="U1178" s="736"/>
      <c r="V1178" s="788" t="s">
        <v>1197</v>
      </c>
    </row>
    <row r="1179" spans="1:22" s="26" customFormat="1" ht="25.2" customHeight="1">
      <c r="A1179" s="83" t="s">
        <v>2221</v>
      </c>
      <c r="B1179" s="744"/>
      <c r="C1179" s="740" t="s">
        <v>352</v>
      </c>
      <c r="D1179" s="741"/>
      <c r="E1179" s="742"/>
      <c r="F1179" s="514">
        <v>4</v>
      </c>
      <c r="G1179" s="774" t="s">
        <v>353</v>
      </c>
      <c r="H1179" s="748" t="s">
        <v>354</v>
      </c>
      <c r="I1179" s="748"/>
      <c r="J1179" s="740" t="s">
        <v>355</v>
      </c>
      <c r="K1179" s="795"/>
      <c r="L1179" s="515"/>
      <c r="M1179" s="515"/>
      <c r="N1179" s="520"/>
      <c r="O1179" s="521"/>
      <c r="P1179" s="737"/>
      <c r="Q1179" s="738"/>
      <c r="R1179" s="738"/>
      <c r="S1179" s="739"/>
      <c r="T1179" s="770"/>
      <c r="U1179" s="771"/>
      <c r="V1179" s="789"/>
    </row>
    <row r="1180" spans="1:22" s="26" customFormat="1" ht="30" customHeight="1" thickBot="1">
      <c r="A1180" s="83" t="s">
        <v>2222</v>
      </c>
      <c r="B1180" s="744"/>
      <c r="C1180" s="741" t="s">
        <v>356</v>
      </c>
      <c r="D1180" s="742"/>
      <c r="E1180" s="516" t="s">
        <v>357</v>
      </c>
      <c r="F1180" s="512" t="s">
        <v>358</v>
      </c>
      <c r="G1180" s="774"/>
      <c r="H1180" s="748"/>
      <c r="I1180" s="748"/>
      <c r="J1180" s="500" t="s">
        <v>359</v>
      </c>
      <c r="K1180" s="513" t="s">
        <v>360</v>
      </c>
      <c r="L1180" s="517" t="s">
        <v>361</v>
      </c>
      <c r="M1180" s="517"/>
      <c r="N1180" s="522" t="s">
        <v>362</v>
      </c>
      <c r="O1180" s="523"/>
      <c r="P1180" s="529" t="s">
        <v>363</v>
      </c>
      <c r="Q1180" s="447">
        <v>2</v>
      </c>
      <c r="R1180" s="530" t="s">
        <v>364</v>
      </c>
      <c r="S1180" s="447">
        <v>2</v>
      </c>
      <c r="T1180" s="791"/>
      <c r="U1180" s="792"/>
      <c r="V1180" s="790"/>
    </row>
    <row r="1181" spans="1:22" s="26" customFormat="1" ht="19.95" customHeight="1">
      <c r="A1181" s="83" t="s">
        <v>2223</v>
      </c>
      <c r="B1181" s="744"/>
      <c r="C1181" s="623">
        <v>1</v>
      </c>
      <c r="D1181" s="616" t="s">
        <v>211</v>
      </c>
      <c r="E1181" s="448">
        <v>0.25</v>
      </c>
      <c r="F1181" s="449">
        <v>5194.5964000000004</v>
      </c>
      <c r="G1181" s="449">
        <v>3541.03</v>
      </c>
      <c r="H1181" s="778" t="s">
        <v>1197</v>
      </c>
      <c r="I1181" s="779"/>
      <c r="J1181" s="450" t="s">
        <v>1197</v>
      </c>
      <c r="K1181" s="81" t="s">
        <v>1403</v>
      </c>
      <c r="L1181" s="393" t="s">
        <v>472</v>
      </c>
      <c r="M1181" s="394" t="s">
        <v>1676</v>
      </c>
      <c r="N1181" s="345" t="s">
        <v>341</v>
      </c>
      <c r="O1181" s="807" t="s">
        <v>130</v>
      </c>
      <c r="P1181" s="808"/>
      <c r="Q1181" s="798">
        <v>39</v>
      </c>
      <c r="R1181" s="801" t="s">
        <v>365</v>
      </c>
      <c r="S1181" s="802"/>
      <c r="T1181" s="769" t="s">
        <v>366</v>
      </c>
      <c r="U1181" s="735"/>
      <c r="V1181" s="736"/>
    </row>
    <row r="1182" spans="1:22" s="26" customFormat="1" ht="19.95" customHeight="1" thickBot="1">
      <c r="A1182" s="83" t="s">
        <v>2224</v>
      </c>
      <c r="B1182" s="744"/>
      <c r="C1182" s="623">
        <v>2</v>
      </c>
      <c r="D1182" s="616" t="s">
        <v>212</v>
      </c>
      <c r="E1182" s="448">
        <v>0.25</v>
      </c>
      <c r="F1182" s="449">
        <v>5054.6112000000003</v>
      </c>
      <c r="G1182" s="449">
        <v>3541.03</v>
      </c>
      <c r="H1182" s="778" t="s">
        <v>1197</v>
      </c>
      <c r="I1182" s="779"/>
      <c r="J1182" s="450" t="s">
        <v>1197</v>
      </c>
      <c r="K1182" s="81" t="s">
        <v>1403</v>
      </c>
      <c r="L1182" s="393" t="s">
        <v>365</v>
      </c>
      <c r="M1182" s="394" t="s">
        <v>1421</v>
      </c>
      <c r="N1182" s="345" t="s">
        <v>341</v>
      </c>
      <c r="O1182" s="807"/>
      <c r="P1182" s="808"/>
      <c r="Q1182" s="799"/>
      <c r="R1182" s="803"/>
      <c r="S1182" s="804"/>
      <c r="T1182" s="791"/>
      <c r="U1182" s="796"/>
      <c r="V1182" s="792"/>
    </row>
    <row r="1183" spans="1:22" s="26" customFormat="1" ht="19.95" customHeight="1">
      <c r="A1183" s="83" t="s">
        <v>2225</v>
      </c>
      <c r="B1183" s="744"/>
      <c r="C1183" s="623">
        <v>3</v>
      </c>
      <c r="D1183" s="616" t="s">
        <v>213</v>
      </c>
      <c r="E1183" s="448">
        <v>0.25</v>
      </c>
      <c r="F1183" s="449">
        <v>2317.3278</v>
      </c>
      <c r="G1183" s="449">
        <v>3541.03</v>
      </c>
      <c r="H1183" s="778" t="s">
        <v>1238</v>
      </c>
      <c r="I1183" s="779"/>
      <c r="J1183" s="450" t="s">
        <v>1197</v>
      </c>
      <c r="K1183" s="81" t="s">
        <v>1403</v>
      </c>
      <c r="L1183" s="393" t="s">
        <v>34</v>
      </c>
      <c r="M1183" s="394" t="s">
        <v>1423</v>
      </c>
      <c r="N1183" s="345" t="s">
        <v>341</v>
      </c>
      <c r="O1183" s="809"/>
      <c r="P1183" s="810"/>
      <c r="Q1183" s="800"/>
      <c r="R1183" s="805"/>
      <c r="S1183" s="806"/>
      <c r="T1183" s="451"/>
      <c r="U1183" s="451"/>
      <c r="V1183" s="452"/>
    </row>
    <row r="1184" spans="1:22" s="26" customFormat="1" ht="19.95" customHeight="1">
      <c r="A1184" s="83" t="s">
        <v>2226</v>
      </c>
      <c r="B1184" s="744"/>
      <c r="C1184" s="623">
        <v>4</v>
      </c>
      <c r="D1184" s="616" t="s">
        <v>214</v>
      </c>
      <c r="E1184" s="448">
        <v>0.25</v>
      </c>
      <c r="F1184" s="449">
        <v>3979.9686999999999</v>
      </c>
      <c r="G1184" s="449">
        <v>3541.03</v>
      </c>
      <c r="H1184" s="778" t="s">
        <v>1197</v>
      </c>
      <c r="I1184" s="779"/>
      <c r="J1184" s="450" t="s">
        <v>1197</v>
      </c>
      <c r="K1184" s="81" t="s">
        <v>1403</v>
      </c>
      <c r="L1184" s="393" t="s">
        <v>34</v>
      </c>
      <c r="M1184" s="394" t="s">
        <v>1423</v>
      </c>
      <c r="N1184" s="345" t="s">
        <v>341</v>
      </c>
      <c r="O1184" s="775" t="s">
        <v>368</v>
      </c>
      <c r="P1184" s="740" t="s">
        <v>369</v>
      </c>
      <c r="Q1184" s="741"/>
      <c r="R1184" s="741"/>
      <c r="S1184" s="742"/>
      <c r="T1184" s="453"/>
      <c r="U1184" s="453"/>
      <c r="V1184" s="454"/>
    </row>
    <row r="1185" spans="1:22" s="26" customFormat="1" ht="19.95" customHeight="1">
      <c r="A1185" s="83" t="s">
        <v>2227</v>
      </c>
      <c r="B1185" s="744"/>
      <c r="C1185" s="623">
        <v>5</v>
      </c>
      <c r="D1185" s="616" t="s">
        <v>1403</v>
      </c>
      <c r="E1185" s="448" t="s">
        <v>1403</v>
      </c>
      <c r="F1185" s="449" t="s">
        <v>1403</v>
      </c>
      <c r="G1185" s="449" t="s">
        <v>1403</v>
      </c>
      <c r="H1185" s="778" t="s">
        <v>1403</v>
      </c>
      <c r="I1185" s="779"/>
      <c r="J1185" s="450" t="s">
        <v>1403</v>
      </c>
      <c r="K1185" s="81" t="s">
        <v>1403</v>
      </c>
      <c r="L1185" s="393"/>
      <c r="M1185" s="394" t="s">
        <v>1403</v>
      </c>
      <c r="N1185" s="345"/>
      <c r="O1185" s="776"/>
      <c r="P1185" s="500" t="s">
        <v>370</v>
      </c>
      <c r="Q1185" s="500" t="s">
        <v>371</v>
      </c>
      <c r="R1185" s="748" t="s">
        <v>372</v>
      </c>
      <c r="S1185" s="748"/>
      <c r="T1185" s="453"/>
      <c r="U1185" s="453"/>
      <c r="V1185" s="454"/>
    </row>
    <row r="1186" spans="1:22" s="26" customFormat="1" ht="19.95" customHeight="1" thickBot="1">
      <c r="A1186" s="83" t="s">
        <v>2228</v>
      </c>
      <c r="B1186" s="744"/>
      <c r="C1186" s="624">
        <v>6</v>
      </c>
      <c r="D1186" s="617" t="s">
        <v>1403</v>
      </c>
      <c r="E1186" s="455" t="s">
        <v>1403</v>
      </c>
      <c r="F1186" s="449" t="s">
        <v>1403</v>
      </c>
      <c r="G1186" s="449" t="s">
        <v>1403</v>
      </c>
      <c r="H1186" s="778" t="s">
        <v>1403</v>
      </c>
      <c r="I1186" s="779"/>
      <c r="J1186" s="450" t="s">
        <v>1403</v>
      </c>
      <c r="K1186" s="81" t="s">
        <v>1403</v>
      </c>
      <c r="L1186" s="393"/>
      <c r="M1186" s="394" t="s">
        <v>1403</v>
      </c>
      <c r="N1186" s="391"/>
      <c r="O1186" s="293" t="s">
        <v>1197</v>
      </c>
      <c r="P1186" s="223">
        <v>1</v>
      </c>
      <c r="Q1186" s="456">
        <v>7082.0518531999996</v>
      </c>
      <c r="R1186" s="777">
        <v>16546.504099999998</v>
      </c>
      <c r="S1186" s="777"/>
      <c r="T1186" s="453"/>
      <c r="U1186" s="453"/>
      <c r="V1186" s="454"/>
    </row>
    <row r="1187" spans="1:22" s="26" customFormat="1" ht="25.2" customHeight="1" thickBot="1">
      <c r="A1187" s="83" t="s">
        <v>2229</v>
      </c>
      <c r="B1187" s="745"/>
      <c r="C1187" s="749" t="s">
        <v>373</v>
      </c>
      <c r="D1187" s="750"/>
      <c r="E1187" s="467"/>
      <c r="F1187" s="751" t="s">
        <v>1403</v>
      </c>
      <c r="G1187" s="752"/>
      <c r="H1187" s="793" t="s">
        <v>1197</v>
      </c>
      <c r="I1187" s="794"/>
      <c r="J1187" s="369" t="s">
        <v>1197</v>
      </c>
      <c r="K1187" s="293" t="s">
        <v>1197</v>
      </c>
      <c r="L1187" s="293" t="s">
        <v>1197</v>
      </c>
      <c r="M1187" s="528"/>
      <c r="N1187" s="524"/>
      <c r="O1187" s="797" t="s">
        <v>1403</v>
      </c>
      <c r="P1187" s="797"/>
      <c r="Q1187" s="797"/>
      <c r="R1187" s="797"/>
      <c r="S1187" s="797"/>
      <c r="T1187" s="525"/>
      <c r="U1187" s="526"/>
      <c r="V1187" s="527"/>
    </row>
    <row r="1188" spans="1:22" ht="19.95" customHeight="1"/>
    <row r="1189" spans="1:22" ht="19.95" customHeight="1"/>
    <row r="1190" spans="1:22" s="30" customFormat="1" ht="19.95" customHeight="1" thickBot="1">
      <c r="A1190" s="27">
        <v>40</v>
      </c>
      <c r="B1190" s="753" t="s">
        <v>312</v>
      </c>
      <c r="C1190" s="753"/>
      <c r="D1190" s="753"/>
      <c r="E1190" s="28">
        <v>40</v>
      </c>
      <c r="F1190" s="582" t="s">
        <v>84</v>
      </c>
      <c r="G1190" s="416"/>
      <c r="H1190" s="416"/>
      <c r="I1190" s="414"/>
      <c r="J1190" s="414"/>
      <c r="K1190" s="414"/>
      <c r="L1190" s="414"/>
      <c r="M1190" s="29"/>
      <c r="N1190" s="29"/>
      <c r="O1190" s="416"/>
      <c r="P1190" s="416"/>
      <c r="Q1190" s="416"/>
      <c r="R1190" s="416"/>
      <c r="S1190" s="416"/>
      <c r="T1190" s="416"/>
      <c r="U1190" s="416"/>
      <c r="V1190" s="416"/>
    </row>
    <row r="1191" spans="1:22" s="23" customFormat="1" ht="25.2" customHeight="1">
      <c r="A1191" s="22"/>
      <c r="B1191" s="755" t="s">
        <v>313</v>
      </c>
      <c r="C1191" s="621" t="s">
        <v>314</v>
      </c>
      <c r="D1191" s="609" t="s">
        <v>315</v>
      </c>
      <c r="E1191" s="498"/>
      <c r="F1191" s="498" t="s">
        <v>316</v>
      </c>
      <c r="G1191" s="499"/>
      <c r="H1191" s="497" t="s">
        <v>317</v>
      </c>
      <c r="I1191" s="772" t="s">
        <v>318</v>
      </c>
      <c r="J1191" s="754" t="s">
        <v>319</v>
      </c>
      <c r="K1191" s="754" t="s">
        <v>320</v>
      </c>
      <c r="L1191" s="754" t="s">
        <v>321</v>
      </c>
      <c r="M1191" s="754" t="s">
        <v>322</v>
      </c>
      <c r="N1191" s="765" t="s">
        <v>323</v>
      </c>
      <c r="O1191" s="766"/>
      <c r="P1191" s="767" t="s">
        <v>324</v>
      </c>
      <c r="Q1191" s="768"/>
      <c r="R1191" s="769" t="s">
        <v>325</v>
      </c>
      <c r="S1191" s="736"/>
      <c r="T1191" s="783" t="s">
        <v>326</v>
      </c>
      <c r="U1191" s="784"/>
      <c r="V1191" s="785"/>
    </row>
    <row r="1192" spans="1:22" s="23" customFormat="1" ht="90" customHeight="1">
      <c r="A1192" s="22"/>
      <c r="B1192" s="756"/>
      <c r="C1192" s="622" t="s">
        <v>327</v>
      </c>
      <c r="D1192" s="610" t="s">
        <v>42</v>
      </c>
      <c r="E1192" s="501" t="s">
        <v>328</v>
      </c>
      <c r="F1192" s="501" t="s">
        <v>329</v>
      </c>
      <c r="G1192" s="571" t="s">
        <v>330</v>
      </c>
      <c r="H1192" s="570" t="s">
        <v>331</v>
      </c>
      <c r="I1192" s="773"/>
      <c r="J1192" s="748"/>
      <c r="K1192" s="748"/>
      <c r="L1192" s="748"/>
      <c r="M1192" s="748"/>
      <c r="N1192" s="500" t="s">
        <v>332</v>
      </c>
      <c r="O1192" s="501" t="s">
        <v>333</v>
      </c>
      <c r="P1192" s="781"/>
      <c r="Q1192" s="782"/>
      <c r="R1192" s="770"/>
      <c r="S1192" s="771"/>
      <c r="T1192" s="502" t="s">
        <v>334</v>
      </c>
      <c r="U1192" s="503" t="s">
        <v>335</v>
      </c>
      <c r="V1192" s="504" t="s">
        <v>336</v>
      </c>
    </row>
    <row r="1193" spans="1:22" s="23" customFormat="1" ht="25.2" customHeight="1">
      <c r="A1193" s="22"/>
      <c r="B1193" s="417"/>
      <c r="C1193" s="611">
        <v>3</v>
      </c>
      <c r="D1193" s="611">
        <v>4</v>
      </c>
      <c r="E1193" s="418">
        <v>5</v>
      </c>
      <c r="F1193" s="418">
        <v>6</v>
      </c>
      <c r="G1193" s="418">
        <v>7</v>
      </c>
      <c r="H1193" s="418">
        <v>8</v>
      </c>
      <c r="I1193" s="418">
        <v>9</v>
      </c>
      <c r="J1193" s="469"/>
      <c r="K1193" s="469"/>
      <c r="L1193" s="435"/>
      <c r="M1193" s="418"/>
      <c r="N1193" s="418">
        <v>14</v>
      </c>
      <c r="O1193" s="418">
        <v>15</v>
      </c>
      <c r="P1193" s="419">
        <v>16</v>
      </c>
      <c r="Q1193" s="463">
        <v>17</v>
      </c>
      <c r="R1193" s="419">
        <v>18</v>
      </c>
      <c r="S1193" s="463">
        <v>19</v>
      </c>
      <c r="T1193" s="420">
        <v>20</v>
      </c>
      <c r="U1193" s="421">
        <v>21</v>
      </c>
      <c r="V1193" s="422">
        <v>22</v>
      </c>
    </row>
    <row r="1194" spans="1:22" s="32" customFormat="1" ht="49.95" customHeight="1">
      <c r="A1194" s="31" t="s">
        <v>2230</v>
      </c>
      <c r="B1194" s="423">
        <v>1</v>
      </c>
      <c r="C1194" s="612" t="s">
        <v>709</v>
      </c>
      <c r="D1194" s="612" t="s">
        <v>710</v>
      </c>
      <c r="E1194" s="424" t="s">
        <v>711</v>
      </c>
      <c r="F1194" s="424" t="s">
        <v>376</v>
      </c>
      <c r="G1194" s="425">
        <v>1</v>
      </c>
      <c r="H1194" s="426" t="s">
        <v>341</v>
      </c>
      <c r="I1194" s="427">
        <v>1</v>
      </c>
      <c r="J1194" s="428" t="s">
        <v>215</v>
      </c>
      <c r="K1194" s="429">
        <v>42290</v>
      </c>
      <c r="L1194" s="429">
        <v>43902</v>
      </c>
      <c r="M1194" s="430">
        <v>22647.66</v>
      </c>
      <c r="N1194" s="431">
        <v>22647.66</v>
      </c>
      <c r="O1194" s="432">
        <v>22647.66</v>
      </c>
      <c r="P1194" s="731"/>
      <c r="Q1194" s="732"/>
      <c r="R1194" s="746"/>
      <c r="S1194" s="747"/>
      <c r="T1194" s="433" t="s">
        <v>341</v>
      </c>
      <c r="U1194" s="363">
        <v>168</v>
      </c>
      <c r="V1194" s="434" t="s">
        <v>341</v>
      </c>
    </row>
    <row r="1195" spans="1:22" s="32" customFormat="1" ht="49.95" customHeight="1">
      <c r="A1195" s="31" t="s">
        <v>2231</v>
      </c>
      <c r="B1195" s="423">
        <v>2</v>
      </c>
      <c r="C1195" s="612" t="s">
        <v>399</v>
      </c>
      <c r="D1195" s="612" t="s">
        <v>712</v>
      </c>
      <c r="E1195" s="424" t="s">
        <v>713</v>
      </c>
      <c r="F1195" s="424" t="s">
        <v>340</v>
      </c>
      <c r="G1195" s="425">
        <v>0.6</v>
      </c>
      <c r="H1195" s="426" t="s">
        <v>341</v>
      </c>
      <c r="I1195" s="427">
        <v>1</v>
      </c>
      <c r="J1195" s="428" t="s">
        <v>215</v>
      </c>
      <c r="K1195" s="429">
        <v>42401</v>
      </c>
      <c r="L1195" s="429">
        <v>43312</v>
      </c>
      <c r="M1195" s="430">
        <v>9212.4500000000007</v>
      </c>
      <c r="N1195" s="431">
        <v>5527.47</v>
      </c>
      <c r="O1195" s="432">
        <v>5527.47</v>
      </c>
      <c r="P1195" s="731"/>
      <c r="Q1195" s="732"/>
      <c r="R1195" s="746"/>
      <c r="S1195" s="747"/>
      <c r="T1195" s="433" t="s">
        <v>341</v>
      </c>
      <c r="U1195" s="363">
        <v>149</v>
      </c>
      <c r="V1195" s="434" t="s">
        <v>341</v>
      </c>
    </row>
    <row r="1196" spans="1:22" s="32" customFormat="1" ht="49.95" customHeight="1">
      <c r="A1196" s="31" t="s">
        <v>2232</v>
      </c>
      <c r="B1196" s="423">
        <v>3</v>
      </c>
      <c r="C1196" s="612" t="s">
        <v>388</v>
      </c>
      <c r="D1196" s="612" t="s">
        <v>433</v>
      </c>
      <c r="E1196" s="424" t="s">
        <v>714</v>
      </c>
      <c r="F1196" s="424" t="s">
        <v>345</v>
      </c>
      <c r="G1196" s="425">
        <v>0.5</v>
      </c>
      <c r="H1196" s="426" t="s">
        <v>341</v>
      </c>
      <c r="I1196" s="427">
        <v>3</v>
      </c>
      <c r="J1196" s="428" t="s">
        <v>217</v>
      </c>
      <c r="K1196" s="429">
        <v>40129</v>
      </c>
      <c r="L1196" s="429">
        <v>42429</v>
      </c>
      <c r="M1196" s="596">
        <v>7713.46</v>
      </c>
      <c r="N1196" s="431">
        <v>3856.73</v>
      </c>
      <c r="O1196" s="432">
        <v>3856.73</v>
      </c>
      <c r="P1196" s="824"/>
      <c r="Q1196" s="825"/>
      <c r="R1196" s="746"/>
      <c r="S1196" s="747"/>
      <c r="T1196" s="433" t="s">
        <v>341</v>
      </c>
      <c r="U1196" s="363">
        <v>160</v>
      </c>
      <c r="V1196" s="434" t="s">
        <v>341</v>
      </c>
    </row>
    <row r="1197" spans="1:22" s="32" customFormat="1" ht="49.95" customHeight="1">
      <c r="A1197" s="31" t="s">
        <v>2233</v>
      </c>
      <c r="B1197" s="423">
        <v>4</v>
      </c>
      <c r="C1197" s="612" t="s">
        <v>715</v>
      </c>
      <c r="D1197" s="612" t="s">
        <v>433</v>
      </c>
      <c r="E1197" s="424" t="s">
        <v>716</v>
      </c>
      <c r="F1197" s="424" t="s">
        <v>345</v>
      </c>
      <c r="G1197" s="425">
        <v>0.5</v>
      </c>
      <c r="H1197" s="426" t="s">
        <v>341</v>
      </c>
      <c r="I1197" s="427">
        <v>3</v>
      </c>
      <c r="J1197" s="428" t="s">
        <v>217</v>
      </c>
      <c r="K1197" s="429">
        <v>39032</v>
      </c>
      <c r="L1197" s="429">
        <v>40354</v>
      </c>
      <c r="M1197" s="596">
        <v>3999.87</v>
      </c>
      <c r="N1197" s="431">
        <v>1999.9349999999999</v>
      </c>
      <c r="O1197" s="432">
        <v>1999.9349999999999</v>
      </c>
      <c r="P1197" s="820"/>
      <c r="Q1197" s="826"/>
      <c r="R1197" s="746"/>
      <c r="S1197" s="747"/>
      <c r="T1197" s="433" t="s">
        <v>341</v>
      </c>
      <c r="U1197" s="363">
        <v>134</v>
      </c>
      <c r="V1197" s="434" t="s">
        <v>341</v>
      </c>
    </row>
    <row r="1198" spans="1:22" s="32" customFormat="1" ht="49.95" customHeight="1">
      <c r="A1198" s="31" t="s">
        <v>2234</v>
      </c>
      <c r="B1198" s="423">
        <v>5</v>
      </c>
      <c r="C1198" s="612" t="s">
        <v>399</v>
      </c>
      <c r="D1198" s="612" t="s">
        <v>717</v>
      </c>
      <c r="E1198" s="424" t="s">
        <v>718</v>
      </c>
      <c r="F1198" s="424" t="s">
        <v>340</v>
      </c>
      <c r="G1198" s="425">
        <v>0.6</v>
      </c>
      <c r="H1198" s="426" t="s">
        <v>341</v>
      </c>
      <c r="I1198" s="427">
        <v>2</v>
      </c>
      <c r="J1198" s="428" t="s">
        <v>216</v>
      </c>
      <c r="K1198" s="429">
        <v>43403</v>
      </c>
      <c r="L1198" s="429">
        <v>44043</v>
      </c>
      <c r="M1198" s="430">
        <v>3633.57</v>
      </c>
      <c r="N1198" s="431">
        <v>2180.1419999999998</v>
      </c>
      <c r="O1198" s="432">
        <v>2180.1419999999998</v>
      </c>
      <c r="P1198" s="731"/>
      <c r="Q1198" s="732"/>
      <c r="R1198" s="746"/>
      <c r="S1198" s="747"/>
      <c r="T1198" s="433" t="s">
        <v>341</v>
      </c>
      <c r="U1198" s="363">
        <v>268</v>
      </c>
      <c r="V1198" s="434" t="s">
        <v>341</v>
      </c>
    </row>
    <row r="1199" spans="1:22" s="32" customFormat="1" ht="49.95" customHeight="1">
      <c r="A1199" s="31" t="s">
        <v>2235</v>
      </c>
      <c r="B1199" s="423">
        <v>6</v>
      </c>
      <c r="C1199" s="612" t="s">
        <v>719</v>
      </c>
      <c r="D1199" s="612" t="s">
        <v>433</v>
      </c>
      <c r="E1199" s="424" t="s">
        <v>720</v>
      </c>
      <c r="F1199" s="424" t="s">
        <v>345</v>
      </c>
      <c r="G1199" s="425">
        <v>0.5</v>
      </c>
      <c r="H1199" s="426" t="s">
        <v>341</v>
      </c>
      <c r="I1199" s="427">
        <v>2</v>
      </c>
      <c r="J1199" s="428" t="s">
        <v>216</v>
      </c>
      <c r="K1199" s="429">
        <v>39400</v>
      </c>
      <c r="L1199" s="429">
        <v>40968</v>
      </c>
      <c r="M1199" s="430">
        <v>8485.59</v>
      </c>
      <c r="N1199" s="431">
        <v>4242.7950000000001</v>
      </c>
      <c r="O1199" s="432">
        <v>4242.7950000000001</v>
      </c>
      <c r="P1199" s="731"/>
      <c r="Q1199" s="732"/>
      <c r="R1199" s="746"/>
      <c r="S1199" s="747"/>
      <c r="T1199" s="433" t="s">
        <v>341</v>
      </c>
      <c r="U1199" s="363">
        <v>15</v>
      </c>
      <c r="V1199" s="434" t="s">
        <v>341</v>
      </c>
    </row>
    <row r="1200" spans="1:22" s="32" customFormat="1" ht="19.95" customHeight="1">
      <c r="A1200" s="31" t="s">
        <v>2236</v>
      </c>
      <c r="B1200" s="423" t="s">
        <v>1403</v>
      </c>
      <c r="C1200" s="612"/>
      <c r="D1200" s="612"/>
      <c r="E1200" s="424"/>
      <c r="F1200" s="424"/>
      <c r="G1200" s="425"/>
      <c r="H1200" s="426"/>
      <c r="I1200" s="427"/>
      <c r="J1200" s="428" t="s">
        <v>1403</v>
      </c>
      <c r="K1200" s="429"/>
      <c r="L1200" s="429"/>
      <c r="M1200" s="430"/>
      <c r="N1200" s="435" t="s">
        <v>1403</v>
      </c>
      <c r="O1200" s="432" t="s">
        <v>1403</v>
      </c>
      <c r="P1200" s="731"/>
      <c r="Q1200" s="732"/>
      <c r="R1200" s="746"/>
      <c r="S1200" s="747"/>
      <c r="T1200" s="433"/>
      <c r="U1200" s="363"/>
      <c r="V1200" s="434"/>
    </row>
    <row r="1201" spans="1:22" s="32" customFormat="1" ht="19.95" customHeight="1">
      <c r="A1201" s="31" t="s">
        <v>2237</v>
      </c>
      <c r="B1201" s="423" t="s">
        <v>1403</v>
      </c>
      <c r="C1201" s="612"/>
      <c r="D1201" s="612"/>
      <c r="E1201" s="424"/>
      <c r="F1201" s="424"/>
      <c r="G1201" s="425"/>
      <c r="H1201" s="426"/>
      <c r="I1201" s="427"/>
      <c r="J1201" s="428" t="s">
        <v>1403</v>
      </c>
      <c r="K1201" s="429"/>
      <c r="L1201" s="429"/>
      <c r="M1201" s="436"/>
      <c r="N1201" s="435" t="s">
        <v>1403</v>
      </c>
      <c r="O1201" s="432" t="s">
        <v>1403</v>
      </c>
      <c r="P1201" s="731"/>
      <c r="Q1201" s="732"/>
      <c r="R1201" s="746"/>
      <c r="S1201" s="747"/>
      <c r="T1201" s="433"/>
      <c r="U1201" s="363"/>
      <c r="V1201" s="434"/>
    </row>
    <row r="1202" spans="1:22" s="32" customFormat="1" ht="19.95" customHeight="1">
      <c r="A1202" s="31" t="s">
        <v>2238</v>
      </c>
      <c r="B1202" s="423" t="s">
        <v>1403</v>
      </c>
      <c r="C1202" s="612"/>
      <c r="D1202" s="612"/>
      <c r="E1202" s="424"/>
      <c r="F1202" s="424"/>
      <c r="G1202" s="425"/>
      <c r="H1202" s="426"/>
      <c r="I1202" s="427"/>
      <c r="J1202" s="428" t="s">
        <v>1403</v>
      </c>
      <c r="K1202" s="429"/>
      <c r="L1202" s="429"/>
      <c r="M1202" s="436"/>
      <c r="N1202" s="435" t="s">
        <v>1403</v>
      </c>
      <c r="O1202" s="432" t="s">
        <v>1403</v>
      </c>
      <c r="P1202" s="731"/>
      <c r="Q1202" s="732"/>
      <c r="R1202" s="746"/>
      <c r="S1202" s="747"/>
      <c r="T1202" s="433"/>
      <c r="U1202" s="363"/>
      <c r="V1202" s="434"/>
    </row>
    <row r="1203" spans="1:22" s="32" customFormat="1" ht="19.95" customHeight="1" thickBot="1">
      <c r="A1203" s="31" t="s">
        <v>2239</v>
      </c>
      <c r="B1203" s="437" t="s">
        <v>1403</v>
      </c>
      <c r="C1203" s="613"/>
      <c r="D1203" s="613"/>
      <c r="E1203" s="438"/>
      <c r="F1203" s="438"/>
      <c r="G1203" s="439"/>
      <c r="H1203" s="440"/>
      <c r="I1203" s="441"/>
      <c r="J1203" s="442" t="s">
        <v>1403</v>
      </c>
      <c r="K1203" s="443"/>
      <c r="L1203" s="443"/>
      <c r="M1203" s="444"/>
      <c r="N1203" s="435" t="s">
        <v>1403</v>
      </c>
      <c r="O1203" s="432" t="s">
        <v>1403</v>
      </c>
      <c r="P1203" s="731"/>
      <c r="Q1203" s="732"/>
      <c r="R1203" s="746"/>
      <c r="S1203" s="747"/>
      <c r="T1203" s="433"/>
      <c r="U1203" s="363"/>
      <c r="V1203" s="434"/>
    </row>
    <row r="1204" spans="1:22" s="23" customFormat="1" ht="10.199999999999999" customHeight="1">
      <c r="A1204" s="31"/>
      <c r="B1204" s="459"/>
      <c r="C1204" s="614"/>
      <c r="D1204" s="614"/>
      <c r="E1204" s="445"/>
      <c r="F1204" s="445"/>
      <c r="G1204" s="445"/>
      <c r="H1204" s="445"/>
      <c r="I1204" s="445"/>
      <c r="J1204" s="445"/>
      <c r="K1204" s="445"/>
      <c r="L1204" s="445"/>
      <c r="M1204" s="445"/>
      <c r="N1204" s="445"/>
      <c r="O1204" s="460"/>
      <c r="P1204" s="445"/>
      <c r="Q1204" s="445"/>
      <c r="R1204" s="460"/>
      <c r="S1204" s="445"/>
      <c r="T1204" s="445"/>
      <c r="U1204" s="461"/>
      <c r="V1204" s="464"/>
    </row>
    <row r="1205" spans="1:22" s="23" customFormat="1" ht="19.95" customHeight="1" thickBot="1">
      <c r="A1205" s="31" t="s">
        <v>2240</v>
      </c>
      <c r="B1205" s="505"/>
      <c r="C1205" s="615"/>
      <c r="D1205" s="615"/>
      <c r="E1205" s="506"/>
      <c r="F1205" s="506"/>
      <c r="G1205" s="506"/>
      <c r="H1205" s="506"/>
      <c r="I1205" s="506"/>
      <c r="J1205" s="506"/>
      <c r="K1205" s="506"/>
      <c r="L1205" s="506"/>
      <c r="M1205" s="506"/>
      <c r="N1205" s="507" t="s">
        <v>346</v>
      </c>
      <c r="O1205" s="508">
        <v>6742.4553333333324</v>
      </c>
      <c r="P1205" s="506"/>
      <c r="Q1205" s="506"/>
      <c r="R1205" s="509"/>
      <c r="S1205" s="509"/>
      <c r="T1205" s="510"/>
      <c r="U1205" s="506"/>
      <c r="V1205" s="511"/>
    </row>
    <row r="1206" spans="1:22" ht="19.95" customHeight="1">
      <c r="B1206" s="446"/>
      <c r="C1206" s="34"/>
      <c r="D1206" s="34"/>
      <c r="E1206" s="446"/>
      <c r="F1206" s="446"/>
      <c r="G1206" s="446"/>
      <c r="H1206" s="446"/>
      <c r="I1206" s="446"/>
      <c r="J1206" s="446"/>
      <c r="K1206" s="446"/>
      <c r="L1206" s="446"/>
      <c r="M1206" s="446"/>
      <c r="N1206" s="446"/>
      <c r="O1206" s="446"/>
      <c r="P1206" s="446"/>
      <c r="Q1206" s="446"/>
      <c r="R1206" s="446"/>
      <c r="S1206" s="446"/>
      <c r="T1206" s="446"/>
      <c r="U1206" s="446"/>
      <c r="V1206" s="446"/>
    </row>
    <row r="1207" spans="1:22" s="23" customFormat="1" ht="19.95" customHeight="1" thickBot="1">
      <c r="A1207" s="22"/>
      <c r="B1207" s="733" t="s">
        <v>347</v>
      </c>
      <c r="C1207" s="733"/>
      <c r="D1207" s="733"/>
      <c r="E1207" s="733"/>
      <c r="F1207" s="733"/>
      <c r="G1207" s="733"/>
      <c r="H1207" s="733"/>
      <c r="I1207" s="733"/>
      <c r="J1207" s="733"/>
      <c r="K1207" s="733"/>
      <c r="L1207" s="733"/>
      <c r="M1207" s="733"/>
      <c r="N1207" s="733"/>
      <c r="O1207" s="733"/>
      <c r="P1207" s="733"/>
      <c r="Q1207" s="733"/>
      <c r="R1207" s="733"/>
      <c r="S1207" s="733"/>
      <c r="T1207" s="733"/>
      <c r="U1207" s="733"/>
      <c r="V1207" s="733"/>
    </row>
    <row r="1208" spans="1:22" s="26" customFormat="1" ht="19.95" customHeight="1">
      <c r="A1208" s="83" t="s">
        <v>2241</v>
      </c>
      <c r="B1208" s="743" t="s">
        <v>348</v>
      </c>
      <c r="C1208" s="734" t="s">
        <v>349</v>
      </c>
      <c r="D1208" s="735"/>
      <c r="E1208" s="735"/>
      <c r="F1208" s="735"/>
      <c r="G1208" s="735"/>
      <c r="H1208" s="735"/>
      <c r="I1208" s="735"/>
      <c r="J1208" s="735"/>
      <c r="K1208" s="735"/>
      <c r="L1208" s="735"/>
      <c r="M1208" s="736"/>
      <c r="N1208" s="518"/>
      <c r="O1208" s="519"/>
      <c r="P1208" s="734" t="s">
        <v>350</v>
      </c>
      <c r="Q1208" s="735"/>
      <c r="R1208" s="735"/>
      <c r="S1208" s="736"/>
      <c r="T1208" s="769" t="s">
        <v>351</v>
      </c>
      <c r="U1208" s="736"/>
      <c r="V1208" s="788" t="s">
        <v>1197</v>
      </c>
    </row>
    <row r="1209" spans="1:22" s="26" customFormat="1" ht="25.2" customHeight="1">
      <c r="A1209" s="83" t="s">
        <v>2242</v>
      </c>
      <c r="B1209" s="744"/>
      <c r="C1209" s="740" t="s">
        <v>352</v>
      </c>
      <c r="D1209" s="741"/>
      <c r="E1209" s="742"/>
      <c r="F1209" s="514">
        <v>3</v>
      </c>
      <c r="G1209" s="774" t="s">
        <v>353</v>
      </c>
      <c r="H1209" s="748" t="s">
        <v>354</v>
      </c>
      <c r="I1209" s="748"/>
      <c r="J1209" s="740" t="s">
        <v>355</v>
      </c>
      <c r="K1209" s="795"/>
      <c r="L1209" s="515"/>
      <c r="M1209" s="515"/>
      <c r="N1209" s="520"/>
      <c r="O1209" s="521"/>
      <c r="P1209" s="737"/>
      <c r="Q1209" s="738"/>
      <c r="R1209" s="738"/>
      <c r="S1209" s="739"/>
      <c r="T1209" s="770"/>
      <c r="U1209" s="771"/>
      <c r="V1209" s="789"/>
    </row>
    <row r="1210" spans="1:22" s="26" customFormat="1" ht="30" customHeight="1" thickBot="1">
      <c r="A1210" s="83" t="s">
        <v>2243</v>
      </c>
      <c r="B1210" s="744"/>
      <c r="C1210" s="741" t="s">
        <v>356</v>
      </c>
      <c r="D1210" s="742"/>
      <c r="E1210" s="516" t="s">
        <v>357</v>
      </c>
      <c r="F1210" s="512" t="s">
        <v>358</v>
      </c>
      <c r="G1210" s="774"/>
      <c r="H1210" s="748"/>
      <c r="I1210" s="748"/>
      <c r="J1210" s="500" t="s">
        <v>359</v>
      </c>
      <c r="K1210" s="513" t="s">
        <v>360</v>
      </c>
      <c r="L1210" s="517" t="s">
        <v>361</v>
      </c>
      <c r="M1210" s="517"/>
      <c r="N1210" s="522" t="s">
        <v>362</v>
      </c>
      <c r="O1210" s="523"/>
      <c r="P1210" s="529" t="s">
        <v>363</v>
      </c>
      <c r="Q1210" s="447">
        <v>6</v>
      </c>
      <c r="R1210" s="530" t="s">
        <v>364</v>
      </c>
      <c r="S1210" s="447">
        <v>6</v>
      </c>
      <c r="T1210" s="791"/>
      <c r="U1210" s="792"/>
      <c r="V1210" s="790"/>
    </row>
    <row r="1211" spans="1:22" s="26" customFormat="1" ht="19.95" customHeight="1">
      <c r="A1211" s="83" t="s">
        <v>2244</v>
      </c>
      <c r="B1211" s="744"/>
      <c r="C1211" s="623">
        <v>1</v>
      </c>
      <c r="D1211" s="616" t="s">
        <v>215</v>
      </c>
      <c r="E1211" s="448">
        <v>0.6</v>
      </c>
      <c r="F1211" s="449">
        <v>28175.13</v>
      </c>
      <c r="G1211" s="449">
        <v>3541.03</v>
      </c>
      <c r="H1211" s="778" t="s">
        <v>1197</v>
      </c>
      <c r="I1211" s="779"/>
      <c r="J1211" s="450" t="s">
        <v>1197</v>
      </c>
      <c r="K1211" s="81" t="s">
        <v>1403</v>
      </c>
      <c r="L1211" s="393"/>
      <c r="M1211" s="394" t="s">
        <v>1403</v>
      </c>
      <c r="N1211" s="345" t="s">
        <v>341</v>
      </c>
      <c r="O1211" s="807" t="s">
        <v>130</v>
      </c>
      <c r="P1211" s="808"/>
      <c r="Q1211" s="798">
        <v>40</v>
      </c>
      <c r="R1211" s="801" t="s">
        <v>365</v>
      </c>
      <c r="S1211" s="802"/>
      <c r="T1211" s="769" t="s">
        <v>366</v>
      </c>
      <c r="U1211" s="735"/>
      <c r="V1211" s="736"/>
    </row>
    <row r="1212" spans="1:22" s="26" customFormat="1" ht="19.95" customHeight="1" thickBot="1">
      <c r="A1212" s="83" t="s">
        <v>2245</v>
      </c>
      <c r="B1212" s="744"/>
      <c r="C1212" s="623">
        <v>2</v>
      </c>
      <c r="D1212" s="616" t="s">
        <v>216</v>
      </c>
      <c r="E1212" s="448">
        <v>0.3</v>
      </c>
      <c r="F1212" s="449">
        <v>6422.9369999999999</v>
      </c>
      <c r="G1212" s="449">
        <v>3541.03</v>
      </c>
      <c r="H1212" s="778" t="s">
        <v>1197</v>
      </c>
      <c r="I1212" s="779"/>
      <c r="J1212" s="450" t="s">
        <v>1197</v>
      </c>
      <c r="K1212" s="81" t="s">
        <v>1403</v>
      </c>
      <c r="L1212" s="393"/>
      <c r="M1212" s="394" t="s">
        <v>1403</v>
      </c>
      <c r="N1212" s="345" t="s">
        <v>341</v>
      </c>
      <c r="O1212" s="807"/>
      <c r="P1212" s="808"/>
      <c r="Q1212" s="799"/>
      <c r="R1212" s="803"/>
      <c r="S1212" s="804"/>
      <c r="T1212" s="791"/>
      <c r="U1212" s="796"/>
      <c r="V1212" s="792"/>
    </row>
    <row r="1213" spans="1:22" s="26" customFormat="1" ht="19.95" customHeight="1">
      <c r="A1213" s="83" t="s">
        <v>2246</v>
      </c>
      <c r="B1213" s="744"/>
      <c r="C1213" s="623">
        <v>3</v>
      </c>
      <c r="D1213" s="616" t="s">
        <v>217</v>
      </c>
      <c r="E1213" s="448">
        <v>0.1</v>
      </c>
      <c r="F1213" s="449">
        <v>5856.665</v>
      </c>
      <c r="G1213" s="449">
        <v>3541.03</v>
      </c>
      <c r="H1213" s="778" t="s">
        <v>1197</v>
      </c>
      <c r="I1213" s="779"/>
      <c r="J1213" s="450" t="s">
        <v>1197</v>
      </c>
      <c r="K1213" s="81" t="s">
        <v>1403</v>
      </c>
      <c r="L1213" s="393" t="s">
        <v>365</v>
      </c>
      <c r="M1213" s="394" t="s">
        <v>1421</v>
      </c>
      <c r="N1213" s="345" t="s">
        <v>341</v>
      </c>
      <c r="O1213" s="809"/>
      <c r="P1213" s="810"/>
      <c r="Q1213" s="800"/>
      <c r="R1213" s="805"/>
      <c r="S1213" s="806"/>
      <c r="T1213" s="451"/>
      <c r="U1213" s="451"/>
      <c r="V1213" s="452"/>
    </row>
    <row r="1214" spans="1:22" s="26" customFormat="1" ht="19.95" customHeight="1">
      <c r="A1214" s="83" t="s">
        <v>2247</v>
      </c>
      <c r="B1214" s="744"/>
      <c r="C1214" s="623">
        <v>4</v>
      </c>
      <c r="D1214" s="616" t="s">
        <v>1403</v>
      </c>
      <c r="E1214" s="448" t="s">
        <v>1403</v>
      </c>
      <c r="F1214" s="449" t="s">
        <v>1403</v>
      </c>
      <c r="G1214" s="449" t="s">
        <v>1403</v>
      </c>
      <c r="H1214" s="778" t="s">
        <v>1403</v>
      </c>
      <c r="I1214" s="779"/>
      <c r="J1214" s="450" t="s">
        <v>1403</v>
      </c>
      <c r="K1214" s="81" t="s">
        <v>1403</v>
      </c>
      <c r="L1214" s="393"/>
      <c r="M1214" s="394" t="s">
        <v>1403</v>
      </c>
      <c r="N1214" s="345"/>
      <c r="O1214" s="775" t="s">
        <v>368</v>
      </c>
      <c r="P1214" s="740" t="s">
        <v>369</v>
      </c>
      <c r="Q1214" s="741"/>
      <c r="R1214" s="741"/>
      <c r="S1214" s="742"/>
      <c r="T1214" s="453"/>
      <c r="U1214" s="453"/>
      <c r="V1214" s="454"/>
    </row>
    <row r="1215" spans="1:22" s="26" customFormat="1" ht="19.95" customHeight="1">
      <c r="A1215" s="83" t="s">
        <v>2248</v>
      </c>
      <c r="B1215" s="744"/>
      <c r="C1215" s="623">
        <v>5</v>
      </c>
      <c r="D1215" s="616" t="s">
        <v>1403</v>
      </c>
      <c r="E1215" s="448" t="s">
        <v>1403</v>
      </c>
      <c r="F1215" s="449" t="s">
        <v>1403</v>
      </c>
      <c r="G1215" s="449" t="s">
        <v>1403</v>
      </c>
      <c r="H1215" s="778" t="s">
        <v>1403</v>
      </c>
      <c r="I1215" s="779"/>
      <c r="J1215" s="450" t="s">
        <v>1403</v>
      </c>
      <c r="K1215" s="81" t="s">
        <v>1403</v>
      </c>
      <c r="L1215" s="393"/>
      <c r="M1215" s="394" t="s">
        <v>1403</v>
      </c>
      <c r="N1215" s="345"/>
      <c r="O1215" s="776"/>
      <c r="P1215" s="500" t="s">
        <v>370</v>
      </c>
      <c r="Q1215" s="500" t="s">
        <v>371</v>
      </c>
      <c r="R1215" s="748" t="s">
        <v>372</v>
      </c>
      <c r="S1215" s="748"/>
      <c r="T1215" s="453"/>
      <c r="U1215" s="453"/>
      <c r="V1215" s="454"/>
    </row>
    <row r="1216" spans="1:22" s="26" customFormat="1" ht="19.95" customHeight="1" thickBot="1">
      <c r="A1216" s="83" t="s">
        <v>2249</v>
      </c>
      <c r="B1216" s="744"/>
      <c r="C1216" s="624">
        <v>6</v>
      </c>
      <c r="D1216" s="617" t="s">
        <v>1403</v>
      </c>
      <c r="E1216" s="455" t="s">
        <v>1403</v>
      </c>
      <c r="F1216" s="449" t="s">
        <v>1403</v>
      </c>
      <c r="G1216" s="449" t="s">
        <v>1403</v>
      </c>
      <c r="H1216" s="778" t="s">
        <v>1403</v>
      </c>
      <c r="I1216" s="779"/>
      <c r="J1216" s="450" t="s">
        <v>1403</v>
      </c>
      <c r="K1216" s="81" t="s">
        <v>1403</v>
      </c>
      <c r="L1216" s="393"/>
      <c r="M1216" s="394" t="s">
        <v>1403</v>
      </c>
      <c r="N1216" s="391"/>
      <c r="O1216" s="293" t="s">
        <v>1197</v>
      </c>
      <c r="P1216" s="223">
        <v>1</v>
      </c>
      <c r="Q1216" s="456">
        <v>7082.0518531999996</v>
      </c>
      <c r="R1216" s="777">
        <v>40454.731999999996</v>
      </c>
      <c r="S1216" s="777"/>
      <c r="T1216" s="453"/>
      <c r="U1216" s="453"/>
      <c r="V1216" s="454"/>
    </row>
    <row r="1217" spans="1:22" s="26" customFormat="1" ht="25.2" customHeight="1" thickBot="1">
      <c r="A1217" s="83" t="s">
        <v>2250</v>
      </c>
      <c r="B1217" s="745"/>
      <c r="C1217" s="749" t="s">
        <v>373</v>
      </c>
      <c r="D1217" s="750"/>
      <c r="E1217" s="467"/>
      <c r="F1217" s="751" t="s">
        <v>1403</v>
      </c>
      <c r="G1217" s="752"/>
      <c r="H1217" s="793" t="s">
        <v>1197</v>
      </c>
      <c r="I1217" s="794"/>
      <c r="J1217" s="369" t="s">
        <v>1197</v>
      </c>
      <c r="K1217" s="293" t="s">
        <v>1197</v>
      </c>
      <c r="L1217" s="293" t="s">
        <v>1197</v>
      </c>
      <c r="M1217" s="528"/>
      <c r="N1217" s="524"/>
      <c r="O1217" s="797" t="s">
        <v>1403</v>
      </c>
      <c r="P1217" s="797"/>
      <c r="Q1217" s="797"/>
      <c r="R1217" s="797"/>
      <c r="S1217" s="797"/>
      <c r="T1217" s="525"/>
      <c r="U1217" s="526"/>
      <c r="V1217" s="527"/>
    </row>
    <row r="1218" spans="1:22" ht="19.95" customHeight="1"/>
    <row r="1219" spans="1:22" ht="19.95" customHeight="1"/>
    <row r="1220" spans="1:22" s="30" customFormat="1" ht="19.95" customHeight="1" thickBot="1">
      <c r="A1220" s="27">
        <v>41</v>
      </c>
      <c r="B1220" s="753" t="s">
        <v>312</v>
      </c>
      <c r="C1220" s="753"/>
      <c r="D1220" s="753"/>
      <c r="E1220" s="28">
        <v>41</v>
      </c>
      <c r="F1220" s="582" t="s">
        <v>85</v>
      </c>
      <c r="G1220" s="416"/>
      <c r="H1220" s="416"/>
      <c r="I1220" s="414"/>
      <c r="J1220" s="414"/>
      <c r="K1220" s="414"/>
      <c r="L1220" s="414"/>
      <c r="M1220" s="29"/>
      <c r="N1220" s="29"/>
      <c r="O1220" s="416"/>
      <c r="P1220" s="416"/>
      <c r="Q1220" s="416"/>
      <c r="R1220" s="416"/>
      <c r="S1220" s="416"/>
      <c r="T1220" s="416"/>
      <c r="U1220" s="416"/>
      <c r="V1220" s="416"/>
    </row>
    <row r="1221" spans="1:22" s="23" customFormat="1" ht="25.2" customHeight="1">
      <c r="A1221" s="22"/>
      <c r="B1221" s="755" t="s">
        <v>313</v>
      </c>
      <c r="C1221" s="621" t="s">
        <v>314</v>
      </c>
      <c r="D1221" s="609" t="s">
        <v>315</v>
      </c>
      <c r="E1221" s="498"/>
      <c r="F1221" s="498" t="s">
        <v>316</v>
      </c>
      <c r="G1221" s="499"/>
      <c r="H1221" s="497" t="s">
        <v>317</v>
      </c>
      <c r="I1221" s="772" t="s">
        <v>318</v>
      </c>
      <c r="J1221" s="754" t="s">
        <v>319</v>
      </c>
      <c r="K1221" s="754" t="s">
        <v>320</v>
      </c>
      <c r="L1221" s="754" t="s">
        <v>321</v>
      </c>
      <c r="M1221" s="754" t="s">
        <v>322</v>
      </c>
      <c r="N1221" s="765" t="s">
        <v>323</v>
      </c>
      <c r="O1221" s="766"/>
      <c r="P1221" s="767" t="s">
        <v>324</v>
      </c>
      <c r="Q1221" s="768"/>
      <c r="R1221" s="769" t="s">
        <v>325</v>
      </c>
      <c r="S1221" s="736"/>
      <c r="T1221" s="783" t="s">
        <v>326</v>
      </c>
      <c r="U1221" s="784"/>
      <c r="V1221" s="785"/>
    </row>
    <row r="1222" spans="1:22" s="23" customFormat="1" ht="90" customHeight="1">
      <c r="A1222" s="22"/>
      <c r="B1222" s="756"/>
      <c r="C1222" s="622" t="s">
        <v>327</v>
      </c>
      <c r="D1222" s="610" t="s">
        <v>42</v>
      </c>
      <c r="E1222" s="501" t="s">
        <v>328</v>
      </c>
      <c r="F1222" s="501" t="s">
        <v>329</v>
      </c>
      <c r="G1222" s="571" t="s">
        <v>330</v>
      </c>
      <c r="H1222" s="570" t="s">
        <v>331</v>
      </c>
      <c r="I1222" s="773"/>
      <c r="J1222" s="748"/>
      <c r="K1222" s="748"/>
      <c r="L1222" s="748"/>
      <c r="M1222" s="748"/>
      <c r="N1222" s="500" t="s">
        <v>332</v>
      </c>
      <c r="O1222" s="501" t="s">
        <v>333</v>
      </c>
      <c r="P1222" s="781"/>
      <c r="Q1222" s="782"/>
      <c r="R1222" s="770"/>
      <c r="S1222" s="771"/>
      <c r="T1222" s="502" t="s">
        <v>334</v>
      </c>
      <c r="U1222" s="503" t="s">
        <v>335</v>
      </c>
      <c r="V1222" s="504" t="s">
        <v>336</v>
      </c>
    </row>
    <row r="1223" spans="1:22" s="23" customFormat="1" ht="25.2" customHeight="1">
      <c r="A1223" s="22"/>
      <c r="B1223" s="417"/>
      <c r="C1223" s="611">
        <v>3</v>
      </c>
      <c r="D1223" s="611">
        <v>4</v>
      </c>
      <c r="E1223" s="418">
        <v>5</v>
      </c>
      <c r="F1223" s="418">
        <v>6</v>
      </c>
      <c r="G1223" s="418">
        <v>7</v>
      </c>
      <c r="H1223" s="418">
        <v>8</v>
      </c>
      <c r="I1223" s="418">
        <v>9</v>
      </c>
      <c r="J1223" s="469"/>
      <c r="K1223" s="469"/>
      <c r="L1223" s="435"/>
      <c r="M1223" s="418"/>
      <c r="N1223" s="418">
        <v>14</v>
      </c>
      <c r="O1223" s="418">
        <v>15</v>
      </c>
      <c r="P1223" s="419">
        <v>16</v>
      </c>
      <c r="Q1223" s="463">
        <v>17</v>
      </c>
      <c r="R1223" s="419">
        <v>18</v>
      </c>
      <c r="S1223" s="463">
        <v>19</v>
      </c>
      <c r="T1223" s="420">
        <v>20</v>
      </c>
      <c r="U1223" s="421">
        <v>21</v>
      </c>
      <c r="V1223" s="422">
        <v>22</v>
      </c>
    </row>
    <row r="1224" spans="1:22" s="32" customFormat="1" ht="219" customHeight="1">
      <c r="A1224" s="31" t="s">
        <v>2251</v>
      </c>
      <c r="B1224" s="423">
        <v>1</v>
      </c>
      <c r="C1224" s="612" t="s">
        <v>721</v>
      </c>
      <c r="D1224" s="612" t="s">
        <v>722</v>
      </c>
      <c r="E1224" s="424" t="s">
        <v>723</v>
      </c>
      <c r="F1224" s="424" t="s">
        <v>376</v>
      </c>
      <c r="G1224" s="425">
        <v>1</v>
      </c>
      <c r="H1224" s="426" t="s">
        <v>674</v>
      </c>
      <c r="I1224" s="427">
        <v>2</v>
      </c>
      <c r="J1224" s="428" t="s">
        <v>219</v>
      </c>
      <c r="K1224" s="591">
        <v>40444</v>
      </c>
      <c r="L1224" s="429">
        <v>42782</v>
      </c>
      <c r="M1224" s="430">
        <v>13947.69</v>
      </c>
      <c r="N1224" s="431">
        <v>13947.69</v>
      </c>
      <c r="O1224" s="432" t="s">
        <v>1403</v>
      </c>
      <c r="P1224" s="827"/>
      <c r="Q1224" s="828"/>
      <c r="R1224" s="746"/>
      <c r="S1224" s="747"/>
      <c r="T1224" s="433" t="s">
        <v>341</v>
      </c>
      <c r="U1224" s="363">
        <v>83</v>
      </c>
      <c r="V1224" s="434" t="s">
        <v>341</v>
      </c>
    </row>
    <row r="1225" spans="1:22" s="32" customFormat="1" ht="87.75" customHeight="1">
      <c r="A1225" s="31" t="s">
        <v>2252</v>
      </c>
      <c r="B1225" s="423">
        <v>2</v>
      </c>
      <c r="C1225" s="612" t="s">
        <v>724</v>
      </c>
      <c r="D1225" s="612" t="s">
        <v>725</v>
      </c>
      <c r="E1225" s="424" t="s">
        <v>726</v>
      </c>
      <c r="F1225" s="424" t="s">
        <v>340</v>
      </c>
      <c r="G1225" s="425">
        <v>0.9</v>
      </c>
      <c r="H1225" s="426" t="s">
        <v>341</v>
      </c>
      <c r="I1225" s="427">
        <v>1</v>
      </c>
      <c r="J1225" s="428" t="s">
        <v>218</v>
      </c>
      <c r="K1225" s="429">
        <v>43202</v>
      </c>
      <c r="L1225" s="429">
        <v>44196</v>
      </c>
      <c r="M1225" s="430">
        <v>2979.27</v>
      </c>
      <c r="N1225" s="431">
        <v>2681.3429999999998</v>
      </c>
      <c r="O1225" s="432">
        <v>2681.3429999999998</v>
      </c>
      <c r="P1225" s="827"/>
      <c r="Q1225" s="828"/>
      <c r="R1225" s="746"/>
      <c r="S1225" s="747"/>
      <c r="T1225" s="433" t="s">
        <v>341</v>
      </c>
      <c r="U1225" s="363">
        <v>23</v>
      </c>
      <c r="V1225" s="434" t="s">
        <v>341</v>
      </c>
    </row>
    <row r="1226" spans="1:22" s="32" customFormat="1" ht="19.95" customHeight="1">
      <c r="A1226" s="31" t="s">
        <v>2253</v>
      </c>
      <c r="B1226" s="423" t="s">
        <v>1403</v>
      </c>
      <c r="C1226" s="612"/>
      <c r="D1226" s="612"/>
      <c r="E1226" s="424"/>
      <c r="F1226" s="424"/>
      <c r="G1226" s="425"/>
      <c r="H1226" s="426"/>
      <c r="I1226" s="427"/>
      <c r="J1226" s="428" t="s">
        <v>1403</v>
      </c>
      <c r="K1226" s="429"/>
      <c r="L1226" s="429"/>
      <c r="M1226" s="430"/>
      <c r="N1226" s="431" t="s">
        <v>1403</v>
      </c>
      <c r="O1226" s="432" t="s">
        <v>1403</v>
      </c>
      <c r="P1226" s="731"/>
      <c r="Q1226" s="732"/>
      <c r="R1226" s="746"/>
      <c r="S1226" s="747"/>
      <c r="T1226" s="433"/>
      <c r="U1226" s="363"/>
      <c r="V1226" s="434"/>
    </row>
    <row r="1227" spans="1:22" s="32" customFormat="1" ht="19.95" customHeight="1">
      <c r="A1227" s="31" t="s">
        <v>2254</v>
      </c>
      <c r="B1227" s="423" t="s">
        <v>1403</v>
      </c>
      <c r="C1227" s="612"/>
      <c r="D1227" s="612"/>
      <c r="E1227" s="424"/>
      <c r="F1227" s="424"/>
      <c r="G1227" s="425"/>
      <c r="H1227" s="426"/>
      <c r="I1227" s="427"/>
      <c r="J1227" s="428" t="s">
        <v>1403</v>
      </c>
      <c r="K1227" s="429"/>
      <c r="L1227" s="429"/>
      <c r="M1227" s="430"/>
      <c r="N1227" s="431" t="s">
        <v>1403</v>
      </c>
      <c r="O1227" s="432" t="s">
        <v>1403</v>
      </c>
      <c r="P1227" s="731"/>
      <c r="Q1227" s="732"/>
      <c r="R1227" s="746"/>
      <c r="S1227" s="747"/>
      <c r="T1227" s="433"/>
      <c r="U1227" s="363"/>
      <c r="V1227" s="434"/>
    </row>
    <row r="1228" spans="1:22" s="32" customFormat="1" ht="19.95" customHeight="1">
      <c r="A1228" s="31" t="s">
        <v>2255</v>
      </c>
      <c r="B1228" s="423" t="s">
        <v>1403</v>
      </c>
      <c r="C1228" s="612"/>
      <c r="D1228" s="612"/>
      <c r="E1228" s="424"/>
      <c r="F1228" s="424"/>
      <c r="G1228" s="425"/>
      <c r="H1228" s="426"/>
      <c r="I1228" s="427"/>
      <c r="J1228" s="428" t="s">
        <v>1403</v>
      </c>
      <c r="K1228" s="429"/>
      <c r="L1228" s="429"/>
      <c r="M1228" s="430"/>
      <c r="N1228" s="431" t="s">
        <v>1403</v>
      </c>
      <c r="O1228" s="432" t="s">
        <v>1403</v>
      </c>
      <c r="P1228" s="731"/>
      <c r="Q1228" s="732"/>
      <c r="R1228" s="746"/>
      <c r="S1228" s="747"/>
      <c r="T1228" s="433"/>
      <c r="U1228" s="363"/>
      <c r="V1228" s="434"/>
    </row>
    <row r="1229" spans="1:22" s="32" customFormat="1" ht="19.95" customHeight="1">
      <c r="A1229" s="31" t="s">
        <v>2256</v>
      </c>
      <c r="B1229" s="423" t="s">
        <v>1403</v>
      </c>
      <c r="C1229" s="612"/>
      <c r="D1229" s="612"/>
      <c r="E1229" s="424"/>
      <c r="F1229" s="424"/>
      <c r="G1229" s="425"/>
      <c r="H1229" s="426"/>
      <c r="I1229" s="427"/>
      <c r="J1229" s="428" t="s">
        <v>1403</v>
      </c>
      <c r="K1229" s="429"/>
      <c r="L1229" s="429"/>
      <c r="M1229" s="430"/>
      <c r="N1229" s="431" t="s">
        <v>1403</v>
      </c>
      <c r="O1229" s="432" t="s">
        <v>1403</v>
      </c>
      <c r="P1229" s="731"/>
      <c r="Q1229" s="732"/>
      <c r="R1229" s="746"/>
      <c r="S1229" s="747"/>
      <c r="T1229" s="433"/>
      <c r="U1229" s="363"/>
      <c r="V1229" s="434"/>
    </row>
    <row r="1230" spans="1:22" s="32" customFormat="1" ht="19.95" customHeight="1">
      <c r="A1230" s="31" t="s">
        <v>2257</v>
      </c>
      <c r="B1230" s="423" t="s">
        <v>1403</v>
      </c>
      <c r="C1230" s="612"/>
      <c r="D1230" s="612"/>
      <c r="E1230" s="424"/>
      <c r="F1230" s="424"/>
      <c r="G1230" s="425"/>
      <c r="H1230" s="426"/>
      <c r="I1230" s="427"/>
      <c r="J1230" s="428" t="s">
        <v>1403</v>
      </c>
      <c r="K1230" s="429"/>
      <c r="L1230" s="429"/>
      <c r="M1230" s="430"/>
      <c r="N1230" s="435" t="s">
        <v>1403</v>
      </c>
      <c r="O1230" s="432" t="s">
        <v>1403</v>
      </c>
      <c r="P1230" s="731"/>
      <c r="Q1230" s="732"/>
      <c r="R1230" s="746"/>
      <c r="S1230" s="747"/>
      <c r="T1230" s="433"/>
      <c r="U1230" s="363"/>
      <c r="V1230" s="434"/>
    </row>
    <row r="1231" spans="1:22" s="32" customFormat="1" ht="19.95" customHeight="1">
      <c r="A1231" s="31" t="s">
        <v>2258</v>
      </c>
      <c r="B1231" s="423" t="s">
        <v>1403</v>
      </c>
      <c r="C1231" s="612"/>
      <c r="D1231" s="612"/>
      <c r="E1231" s="424"/>
      <c r="F1231" s="424"/>
      <c r="G1231" s="425"/>
      <c r="H1231" s="426"/>
      <c r="I1231" s="427"/>
      <c r="J1231" s="428" t="s">
        <v>1403</v>
      </c>
      <c r="K1231" s="429"/>
      <c r="L1231" s="429"/>
      <c r="M1231" s="436"/>
      <c r="N1231" s="435" t="s">
        <v>1403</v>
      </c>
      <c r="O1231" s="432" t="s">
        <v>1403</v>
      </c>
      <c r="P1231" s="731"/>
      <c r="Q1231" s="732"/>
      <c r="R1231" s="746"/>
      <c r="S1231" s="747"/>
      <c r="T1231" s="433"/>
      <c r="U1231" s="363"/>
      <c r="V1231" s="434"/>
    </row>
    <row r="1232" spans="1:22" s="32" customFormat="1" ht="19.95" customHeight="1">
      <c r="A1232" s="31" t="s">
        <v>2259</v>
      </c>
      <c r="B1232" s="423" t="s">
        <v>1403</v>
      </c>
      <c r="C1232" s="612"/>
      <c r="D1232" s="612"/>
      <c r="E1232" s="424"/>
      <c r="F1232" s="424"/>
      <c r="G1232" s="425"/>
      <c r="H1232" s="426"/>
      <c r="I1232" s="427"/>
      <c r="J1232" s="428" t="s">
        <v>1403</v>
      </c>
      <c r="K1232" s="429"/>
      <c r="L1232" s="429"/>
      <c r="M1232" s="436"/>
      <c r="N1232" s="435" t="s">
        <v>1403</v>
      </c>
      <c r="O1232" s="432" t="s">
        <v>1403</v>
      </c>
      <c r="P1232" s="731"/>
      <c r="Q1232" s="732"/>
      <c r="R1232" s="746"/>
      <c r="S1232" s="747"/>
      <c r="T1232" s="433"/>
      <c r="U1232" s="363"/>
      <c r="V1232" s="434"/>
    </row>
    <row r="1233" spans="1:22" s="32" customFormat="1" ht="19.95" customHeight="1" thickBot="1">
      <c r="A1233" s="31" t="s">
        <v>2260</v>
      </c>
      <c r="B1233" s="437" t="s">
        <v>1403</v>
      </c>
      <c r="C1233" s="613"/>
      <c r="D1233" s="613"/>
      <c r="E1233" s="438"/>
      <c r="F1233" s="438"/>
      <c r="G1233" s="439"/>
      <c r="H1233" s="440"/>
      <c r="I1233" s="441"/>
      <c r="J1233" s="442" t="s">
        <v>1403</v>
      </c>
      <c r="K1233" s="443"/>
      <c r="L1233" s="443"/>
      <c r="M1233" s="444"/>
      <c r="N1233" s="435" t="s">
        <v>1403</v>
      </c>
      <c r="O1233" s="432" t="s">
        <v>1403</v>
      </c>
      <c r="P1233" s="731"/>
      <c r="Q1233" s="732"/>
      <c r="R1233" s="746"/>
      <c r="S1233" s="747"/>
      <c r="T1233" s="433"/>
      <c r="U1233" s="363"/>
      <c r="V1233" s="434"/>
    </row>
    <row r="1234" spans="1:22" s="23" customFormat="1" ht="10.199999999999999" customHeight="1">
      <c r="A1234" s="31"/>
      <c r="B1234" s="459"/>
      <c r="C1234" s="614"/>
      <c r="D1234" s="614"/>
      <c r="E1234" s="445"/>
      <c r="F1234" s="445"/>
      <c r="G1234" s="445"/>
      <c r="H1234" s="445"/>
      <c r="I1234" s="445"/>
      <c r="J1234" s="445"/>
      <c r="K1234" s="445"/>
      <c r="L1234" s="445"/>
      <c r="M1234" s="445"/>
      <c r="N1234" s="445"/>
      <c r="O1234" s="460"/>
      <c r="P1234" s="445"/>
      <c r="Q1234" s="445"/>
      <c r="R1234" s="460"/>
      <c r="S1234" s="445"/>
      <c r="T1234" s="445"/>
      <c r="U1234" s="461"/>
      <c r="V1234" s="464"/>
    </row>
    <row r="1235" spans="1:22" s="23" customFormat="1" ht="19.95" customHeight="1" thickBot="1">
      <c r="A1235" s="31" t="s">
        <v>2261</v>
      </c>
      <c r="B1235" s="505"/>
      <c r="C1235" s="615"/>
      <c r="D1235" s="615"/>
      <c r="E1235" s="506"/>
      <c r="F1235" s="506"/>
      <c r="G1235" s="506"/>
      <c r="H1235" s="506"/>
      <c r="I1235" s="506"/>
      <c r="J1235" s="506"/>
      <c r="K1235" s="506"/>
      <c r="L1235" s="506"/>
      <c r="M1235" s="506"/>
      <c r="N1235" s="507" t="s">
        <v>346</v>
      </c>
      <c r="O1235" s="508">
        <v>2681.3429999999998</v>
      </c>
      <c r="P1235" s="506"/>
      <c r="Q1235" s="506"/>
      <c r="R1235" s="509"/>
      <c r="S1235" s="509"/>
      <c r="T1235" s="510"/>
      <c r="U1235" s="506"/>
      <c r="V1235" s="511"/>
    </row>
    <row r="1236" spans="1:22" ht="19.95" customHeight="1">
      <c r="B1236" s="446"/>
      <c r="C1236" s="34"/>
      <c r="D1236" s="34"/>
      <c r="E1236" s="446"/>
      <c r="F1236" s="446"/>
      <c r="G1236" s="446"/>
      <c r="H1236" s="446"/>
      <c r="I1236" s="446"/>
      <c r="J1236" s="446"/>
      <c r="K1236" s="446"/>
      <c r="L1236" s="446"/>
      <c r="M1236" s="446"/>
      <c r="N1236" s="446"/>
      <c r="O1236" s="446"/>
      <c r="P1236" s="446"/>
      <c r="Q1236" s="446"/>
      <c r="R1236" s="446"/>
      <c r="S1236" s="446"/>
      <c r="T1236" s="446"/>
      <c r="U1236" s="446"/>
      <c r="V1236" s="446"/>
    </row>
    <row r="1237" spans="1:22" s="23" customFormat="1" ht="19.95" customHeight="1" thickBot="1">
      <c r="A1237" s="22"/>
      <c r="B1237" s="733" t="s">
        <v>347</v>
      </c>
      <c r="C1237" s="733"/>
      <c r="D1237" s="733"/>
      <c r="E1237" s="733"/>
      <c r="F1237" s="733"/>
      <c r="G1237" s="733"/>
      <c r="H1237" s="733"/>
      <c r="I1237" s="733"/>
      <c r="J1237" s="733"/>
      <c r="K1237" s="733"/>
      <c r="L1237" s="733"/>
      <c r="M1237" s="733"/>
      <c r="N1237" s="733"/>
      <c r="O1237" s="733"/>
      <c r="P1237" s="733"/>
      <c r="Q1237" s="733"/>
      <c r="R1237" s="733"/>
      <c r="S1237" s="733"/>
      <c r="T1237" s="733"/>
      <c r="U1237" s="733"/>
      <c r="V1237" s="733"/>
    </row>
    <row r="1238" spans="1:22" s="26" customFormat="1" ht="19.95" customHeight="1">
      <c r="A1238" s="83" t="s">
        <v>2262</v>
      </c>
      <c r="B1238" s="743" t="s">
        <v>348</v>
      </c>
      <c r="C1238" s="734" t="s">
        <v>349</v>
      </c>
      <c r="D1238" s="735"/>
      <c r="E1238" s="735"/>
      <c r="F1238" s="735"/>
      <c r="G1238" s="735"/>
      <c r="H1238" s="735"/>
      <c r="I1238" s="735"/>
      <c r="J1238" s="735"/>
      <c r="K1238" s="735"/>
      <c r="L1238" s="735"/>
      <c r="M1238" s="736"/>
      <c r="N1238" s="518"/>
      <c r="O1238" s="519"/>
      <c r="P1238" s="734" t="s">
        <v>350</v>
      </c>
      <c r="Q1238" s="735"/>
      <c r="R1238" s="735"/>
      <c r="S1238" s="736"/>
      <c r="T1238" s="769" t="s">
        <v>351</v>
      </c>
      <c r="U1238" s="736"/>
      <c r="V1238" s="788" t="s">
        <v>1238</v>
      </c>
    </row>
    <row r="1239" spans="1:22" s="26" customFormat="1" ht="25.2" customHeight="1">
      <c r="A1239" s="83" t="s">
        <v>2263</v>
      </c>
      <c r="B1239" s="744"/>
      <c r="C1239" s="740" t="s">
        <v>352</v>
      </c>
      <c r="D1239" s="741"/>
      <c r="E1239" s="742"/>
      <c r="F1239" s="514">
        <v>2</v>
      </c>
      <c r="G1239" s="774" t="s">
        <v>353</v>
      </c>
      <c r="H1239" s="748" t="s">
        <v>354</v>
      </c>
      <c r="I1239" s="748"/>
      <c r="J1239" s="740" t="s">
        <v>355</v>
      </c>
      <c r="K1239" s="795"/>
      <c r="L1239" s="515"/>
      <c r="M1239" s="515"/>
      <c r="N1239" s="520"/>
      <c r="O1239" s="521"/>
      <c r="P1239" s="737"/>
      <c r="Q1239" s="738"/>
      <c r="R1239" s="738"/>
      <c r="S1239" s="739"/>
      <c r="T1239" s="770"/>
      <c r="U1239" s="771"/>
      <c r="V1239" s="789"/>
    </row>
    <row r="1240" spans="1:22" s="26" customFormat="1" ht="30" customHeight="1" thickBot="1">
      <c r="A1240" s="83" t="s">
        <v>2264</v>
      </c>
      <c r="B1240" s="744"/>
      <c r="C1240" s="741" t="s">
        <v>356</v>
      </c>
      <c r="D1240" s="742"/>
      <c r="E1240" s="516" t="s">
        <v>357</v>
      </c>
      <c r="F1240" s="512" t="s">
        <v>358</v>
      </c>
      <c r="G1240" s="774"/>
      <c r="H1240" s="748"/>
      <c r="I1240" s="748"/>
      <c r="J1240" s="500" t="s">
        <v>359</v>
      </c>
      <c r="K1240" s="513" t="s">
        <v>360</v>
      </c>
      <c r="L1240" s="517" t="s">
        <v>361</v>
      </c>
      <c r="M1240" s="517"/>
      <c r="N1240" s="522" t="s">
        <v>362</v>
      </c>
      <c r="O1240" s="523"/>
      <c r="P1240" s="529" t="s">
        <v>363</v>
      </c>
      <c r="Q1240" s="447">
        <v>2</v>
      </c>
      <c r="R1240" s="530" t="s">
        <v>364</v>
      </c>
      <c r="S1240" s="447">
        <v>1</v>
      </c>
      <c r="T1240" s="791"/>
      <c r="U1240" s="792"/>
      <c r="V1240" s="790"/>
    </row>
    <row r="1241" spans="1:22" s="26" customFormat="1" ht="19.95" customHeight="1">
      <c r="A1241" s="83" t="s">
        <v>2265</v>
      </c>
      <c r="B1241" s="744"/>
      <c r="C1241" s="623">
        <v>1</v>
      </c>
      <c r="D1241" s="616" t="s">
        <v>218</v>
      </c>
      <c r="E1241" s="448">
        <v>0.5</v>
      </c>
      <c r="F1241" s="449">
        <v>2681.3429999999998</v>
      </c>
      <c r="G1241" s="449">
        <v>3541.03</v>
      </c>
      <c r="H1241" s="778" t="s">
        <v>1238</v>
      </c>
      <c r="I1241" s="779"/>
      <c r="J1241" s="450" t="s">
        <v>1197</v>
      </c>
      <c r="K1241" s="81" t="s">
        <v>1403</v>
      </c>
      <c r="L1241" s="393" t="s">
        <v>365</v>
      </c>
      <c r="M1241" s="394" t="s">
        <v>1421</v>
      </c>
      <c r="N1241" s="345" t="s">
        <v>341</v>
      </c>
      <c r="O1241" s="807" t="s">
        <v>130</v>
      </c>
      <c r="P1241" s="808"/>
      <c r="Q1241" s="798">
        <v>41</v>
      </c>
      <c r="R1241" s="801" t="s">
        <v>365</v>
      </c>
      <c r="S1241" s="802"/>
      <c r="T1241" s="769" t="s">
        <v>366</v>
      </c>
      <c r="U1241" s="735"/>
      <c r="V1241" s="736"/>
    </row>
    <row r="1242" spans="1:22" s="26" customFormat="1" ht="19.95" customHeight="1" thickBot="1">
      <c r="A1242" s="83" t="s">
        <v>2266</v>
      </c>
      <c r="B1242" s="744"/>
      <c r="C1242" s="623">
        <v>2</v>
      </c>
      <c r="D1242" s="616" t="s">
        <v>219</v>
      </c>
      <c r="E1242" s="448">
        <v>0.5</v>
      </c>
      <c r="F1242" s="449" t="s">
        <v>1445</v>
      </c>
      <c r="G1242" s="449">
        <v>3541.03</v>
      </c>
      <c r="H1242" s="778" t="s">
        <v>1238</v>
      </c>
      <c r="I1242" s="779"/>
      <c r="J1242" s="450" t="s">
        <v>1238</v>
      </c>
      <c r="K1242" s="81" t="s">
        <v>2140</v>
      </c>
      <c r="L1242" s="393" t="s">
        <v>365</v>
      </c>
      <c r="M1242" s="394" t="s">
        <v>1421</v>
      </c>
      <c r="N1242" s="345" t="s">
        <v>341</v>
      </c>
      <c r="O1242" s="807"/>
      <c r="P1242" s="808"/>
      <c r="Q1242" s="799"/>
      <c r="R1242" s="803"/>
      <c r="S1242" s="804"/>
      <c r="T1242" s="791"/>
      <c r="U1242" s="796"/>
      <c r="V1242" s="792"/>
    </row>
    <row r="1243" spans="1:22" s="26" customFormat="1" ht="19.95" customHeight="1">
      <c r="A1243" s="83" t="s">
        <v>2267</v>
      </c>
      <c r="B1243" s="744"/>
      <c r="C1243" s="623">
        <v>3</v>
      </c>
      <c r="D1243" s="616" t="s">
        <v>1403</v>
      </c>
      <c r="E1243" s="448" t="s">
        <v>1403</v>
      </c>
      <c r="F1243" s="449" t="s">
        <v>1403</v>
      </c>
      <c r="G1243" s="449" t="s">
        <v>1403</v>
      </c>
      <c r="H1243" s="778" t="s">
        <v>1403</v>
      </c>
      <c r="I1243" s="779"/>
      <c r="J1243" s="450" t="s">
        <v>1403</v>
      </c>
      <c r="K1243" s="81" t="s">
        <v>1403</v>
      </c>
      <c r="L1243" s="393"/>
      <c r="M1243" s="394" t="s">
        <v>1403</v>
      </c>
      <c r="N1243" s="345"/>
      <c r="O1243" s="809"/>
      <c r="P1243" s="810"/>
      <c r="Q1243" s="800"/>
      <c r="R1243" s="805"/>
      <c r="S1243" s="806"/>
      <c r="T1243" s="451"/>
      <c r="U1243" s="451"/>
      <c r="V1243" s="452"/>
    </row>
    <row r="1244" spans="1:22" s="26" customFormat="1" ht="19.95" customHeight="1">
      <c r="A1244" s="83" t="s">
        <v>2268</v>
      </c>
      <c r="B1244" s="744"/>
      <c r="C1244" s="623">
        <v>4</v>
      </c>
      <c r="D1244" s="616" t="s">
        <v>1403</v>
      </c>
      <c r="E1244" s="448" t="s">
        <v>1403</v>
      </c>
      <c r="F1244" s="449" t="s">
        <v>1403</v>
      </c>
      <c r="G1244" s="449" t="s">
        <v>1403</v>
      </c>
      <c r="H1244" s="778" t="s">
        <v>1403</v>
      </c>
      <c r="I1244" s="779"/>
      <c r="J1244" s="450" t="s">
        <v>1403</v>
      </c>
      <c r="K1244" s="81" t="s">
        <v>1403</v>
      </c>
      <c r="L1244" s="393"/>
      <c r="M1244" s="394" t="s">
        <v>1403</v>
      </c>
      <c r="N1244" s="345"/>
      <c r="O1244" s="775" t="s">
        <v>368</v>
      </c>
      <c r="P1244" s="740" t="s">
        <v>369</v>
      </c>
      <c r="Q1244" s="741"/>
      <c r="R1244" s="741"/>
      <c r="S1244" s="742"/>
      <c r="T1244" s="453"/>
      <c r="U1244" s="453"/>
      <c r="V1244" s="454"/>
    </row>
    <row r="1245" spans="1:22" s="26" customFormat="1" ht="19.95" customHeight="1">
      <c r="A1245" s="83" t="s">
        <v>2269</v>
      </c>
      <c r="B1245" s="744"/>
      <c r="C1245" s="623">
        <v>5</v>
      </c>
      <c r="D1245" s="616" t="s">
        <v>1403</v>
      </c>
      <c r="E1245" s="448" t="s">
        <v>1403</v>
      </c>
      <c r="F1245" s="449" t="s">
        <v>1403</v>
      </c>
      <c r="G1245" s="449" t="s">
        <v>1403</v>
      </c>
      <c r="H1245" s="778" t="s">
        <v>1403</v>
      </c>
      <c r="I1245" s="779"/>
      <c r="J1245" s="450" t="s">
        <v>1403</v>
      </c>
      <c r="K1245" s="81" t="s">
        <v>1403</v>
      </c>
      <c r="L1245" s="393"/>
      <c r="M1245" s="394" t="s">
        <v>1403</v>
      </c>
      <c r="N1245" s="345"/>
      <c r="O1245" s="776"/>
      <c r="P1245" s="500" t="s">
        <v>370</v>
      </c>
      <c r="Q1245" s="500" t="s">
        <v>371</v>
      </c>
      <c r="R1245" s="748" t="s">
        <v>372</v>
      </c>
      <c r="S1245" s="748"/>
      <c r="T1245" s="453"/>
      <c r="U1245" s="453"/>
      <c r="V1245" s="454"/>
    </row>
    <row r="1246" spans="1:22" s="26" customFormat="1" ht="19.95" customHeight="1" thickBot="1">
      <c r="A1246" s="83" t="s">
        <v>2270</v>
      </c>
      <c r="B1246" s="744"/>
      <c r="C1246" s="624">
        <v>6</v>
      </c>
      <c r="D1246" s="617" t="s">
        <v>1403</v>
      </c>
      <c r="E1246" s="455" t="s">
        <v>1403</v>
      </c>
      <c r="F1246" s="449" t="s">
        <v>1403</v>
      </c>
      <c r="G1246" s="449" t="s">
        <v>1403</v>
      </c>
      <c r="H1246" s="778" t="s">
        <v>1403</v>
      </c>
      <c r="I1246" s="779"/>
      <c r="J1246" s="450" t="s">
        <v>1403</v>
      </c>
      <c r="K1246" s="81" t="s">
        <v>1403</v>
      </c>
      <c r="L1246" s="393"/>
      <c r="M1246" s="394" t="s">
        <v>1403</v>
      </c>
      <c r="N1246" s="391"/>
      <c r="O1246" s="293" t="s">
        <v>1238</v>
      </c>
      <c r="P1246" s="223">
        <v>1</v>
      </c>
      <c r="Q1246" s="456">
        <v>7082.0518531999996</v>
      </c>
      <c r="R1246" s="777">
        <v>2681.3429999999998</v>
      </c>
      <c r="S1246" s="777"/>
      <c r="T1246" s="453"/>
      <c r="U1246" s="453"/>
      <c r="V1246" s="454"/>
    </row>
    <row r="1247" spans="1:22" s="26" customFormat="1" ht="25.2" customHeight="1" thickBot="1">
      <c r="A1247" s="83" t="s">
        <v>2271</v>
      </c>
      <c r="B1247" s="745"/>
      <c r="C1247" s="749" t="s">
        <v>373</v>
      </c>
      <c r="D1247" s="750"/>
      <c r="E1247" s="467"/>
      <c r="F1247" s="751" t="s">
        <v>1403</v>
      </c>
      <c r="G1247" s="752"/>
      <c r="H1247" s="793" t="s">
        <v>1238</v>
      </c>
      <c r="I1247" s="794"/>
      <c r="J1247" s="369" t="s">
        <v>1238</v>
      </c>
      <c r="K1247" s="293" t="s">
        <v>1197</v>
      </c>
      <c r="L1247" s="293" t="s">
        <v>1238</v>
      </c>
      <c r="M1247" s="528"/>
      <c r="N1247" s="524"/>
      <c r="O1247" s="797" t="s">
        <v>1403</v>
      </c>
      <c r="P1247" s="797"/>
      <c r="Q1247" s="797"/>
      <c r="R1247" s="797"/>
      <c r="S1247" s="797"/>
      <c r="T1247" s="525"/>
      <c r="U1247" s="526"/>
      <c r="V1247" s="527" t="s">
        <v>677</v>
      </c>
    </row>
    <row r="1248" spans="1:22" ht="19.95" customHeight="1"/>
    <row r="1249" spans="1:22" ht="19.95" customHeight="1"/>
    <row r="1250" spans="1:22" s="30" customFormat="1" ht="19.95" customHeight="1" thickBot="1">
      <c r="A1250" s="27">
        <v>42</v>
      </c>
      <c r="B1250" s="753" t="s">
        <v>312</v>
      </c>
      <c r="C1250" s="753"/>
      <c r="D1250" s="753"/>
      <c r="E1250" s="28">
        <v>42</v>
      </c>
      <c r="F1250" s="582" t="s">
        <v>86</v>
      </c>
      <c r="G1250" s="416"/>
      <c r="H1250" s="416"/>
      <c r="I1250" s="414"/>
      <c r="J1250" s="414"/>
      <c r="K1250" s="414"/>
      <c r="L1250" s="414"/>
      <c r="M1250" s="29"/>
      <c r="N1250" s="29"/>
      <c r="O1250" s="416"/>
      <c r="P1250" s="416"/>
      <c r="Q1250" s="416"/>
      <c r="R1250" s="416"/>
      <c r="S1250" s="416"/>
      <c r="T1250" s="416"/>
      <c r="U1250" s="416"/>
      <c r="V1250" s="416"/>
    </row>
    <row r="1251" spans="1:22" s="23" customFormat="1" ht="25.2" customHeight="1">
      <c r="A1251" s="22"/>
      <c r="B1251" s="755" t="s">
        <v>313</v>
      </c>
      <c r="C1251" s="621" t="s">
        <v>314</v>
      </c>
      <c r="D1251" s="609" t="s">
        <v>315</v>
      </c>
      <c r="E1251" s="498"/>
      <c r="F1251" s="498" t="s">
        <v>316</v>
      </c>
      <c r="G1251" s="499"/>
      <c r="H1251" s="497" t="s">
        <v>317</v>
      </c>
      <c r="I1251" s="772" t="s">
        <v>318</v>
      </c>
      <c r="J1251" s="754" t="s">
        <v>319</v>
      </c>
      <c r="K1251" s="754" t="s">
        <v>320</v>
      </c>
      <c r="L1251" s="754" t="s">
        <v>321</v>
      </c>
      <c r="M1251" s="754" t="s">
        <v>322</v>
      </c>
      <c r="N1251" s="765" t="s">
        <v>323</v>
      </c>
      <c r="O1251" s="766"/>
      <c r="P1251" s="767" t="s">
        <v>324</v>
      </c>
      <c r="Q1251" s="768"/>
      <c r="R1251" s="769" t="s">
        <v>325</v>
      </c>
      <c r="S1251" s="736"/>
      <c r="T1251" s="783" t="s">
        <v>326</v>
      </c>
      <c r="U1251" s="784"/>
      <c r="V1251" s="785"/>
    </row>
    <row r="1252" spans="1:22" s="23" customFormat="1" ht="90" customHeight="1">
      <c r="A1252" s="22"/>
      <c r="B1252" s="756"/>
      <c r="C1252" s="622" t="s">
        <v>327</v>
      </c>
      <c r="D1252" s="610" t="s">
        <v>42</v>
      </c>
      <c r="E1252" s="501" t="s">
        <v>328</v>
      </c>
      <c r="F1252" s="501" t="s">
        <v>329</v>
      </c>
      <c r="G1252" s="571" t="s">
        <v>330</v>
      </c>
      <c r="H1252" s="570" t="s">
        <v>331</v>
      </c>
      <c r="I1252" s="773"/>
      <c r="J1252" s="748"/>
      <c r="K1252" s="748"/>
      <c r="L1252" s="748"/>
      <c r="M1252" s="748"/>
      <c r="N1252" s="500" t="s">
        <v>332</v>
      </c>
      <c r="O1252" s="501" t="s">
        <v>333</v>
      </c>
      <c r="P1252" s="781"/>
      <c r="Q1252" s="782"/>
      <c r="R1252" s="770"/>
      <c r="S1252" s="771"/>
      <c r="T1252" s="502" t="s">
        <v>334</v>
      </c>
      <c r="U1252" s="503" t="s">
        <v>335</v>
      </c>
      <c r="V1252" s="504" t="s">
        <v>336</v>
      </c>
    </row>
    <row r="1253" spans="1:22" s="23" customFormat="1" ht="25.2" customHeight="1">
      <c r="A1253" s="22"/>
      <c r="B1253" s="417"/>
      <c r="C1253" s="611">
        <v>3</v>
      </c>
      <c r="D1253" s="611">
        <v>4</v>
      </c>
      <c r="E1253" s="418">
        <v>5</v>
      </c>
      <c r="F1253" s="418">
        <v>6</v>
      </c>
      <c r="G1253" s="418">
        <v>7</v>
      </c>
      <c r="H1253" s="418">
        <v>8</v>
      </c>
      <c r="I1253" s="418">
        <v>9</v>
      </c>
      <c r="J1253" s="469"/>
      <c r="K1253" s="469"/>
      <c r="L1253" s="435"/>
      <c r="M1253" s="418"/>
      <c r="N1253" s="418">
        <v>14</v>
      </c>
      <c r="O1253" s="418">
        <v>15</v>
      </c>
      <c r="P1253" s="419">
        <v>16</v>
      </c>
      <c r="Q1253" s="463">
        <v>17</v>
      </c>
      <c r="R1253" s="419">
        <v>18</v>
      </c>
      <c r="S1253" s="463">
        <v>19</v>
      </c>
      <c r="T1253" s="420">
        <v>20</v>
      </c>
      <c r="U1253" s="421">
        <v>21</v>
      </c>
      <c r="V1253" s="422">
        <v>22</v>
      </c>
    </row>
    <row r="1254" spans="1:22" s="32" customFormat="1" ht="81" customHeight="1">
      <c r="A1254" s="31" t="s">
        <v>2272</v>
      </c>
      <c r="B1254" s="423">
        <v>1</v>
      </c>
      <c r="C1254" s="612" t="s">
        <v>388</v>
      </c>
      <c r="D1254" s="612" t="s">
        <v>727</v>
      </c>
      <c r="E1254" s="424" t="s">
        <v>728</v>
      </c>
      <c r="F1254" s="424" t="s">
        <v>340</v>
      </c>
      <c r="G1254" s="425">
        <v>0.5</v>
      </c>
      <c r="H1254" s="426" t="s">
        <v>341</v>
      </c>
      <c r="I1254" s="427" t="s">
        <v>376</v>
      </c>
      <c r="J1254" s="428" t="s">
        <v>86</v>
      </c>
      <c r="K1254" s="429">
        <v>39199</v>
      </c>
      <c r="L1254" s="429">
        <v>41060</v>
      </c>
      <c r="M1254" s="430">
        <v>14404.61</v>
      </c>
      <c r="N1254" s="431">
        <v>7202.3050000000003</v>
      </c>
      <c r="O1254" s="432">
        <v>7202.3050000000003</v>
      </c>
      <c r="P1254" s="827"/>
      <c r="Q1254" s="828"/>
      <c r="R1254" s="746"/>
      <c r="S1254" s="747"/>
      <c r="T1254" s="433" t="s">
        <v>341</v>
      </c>
      <c r="U1254" s="363">
        <v>2</v>
      </c>
      <c r="V1254" s="434" t="s">
        <v>341</v>
      </c>
    </row>
    <row r="1255" spans="1:22" s="32" customFormat="1" ht="81" customHeight="1">
      <c r="A1255" s="31" t="s">
        <v>2273</v>
      </c>
      <c r="B1255" s="423">
        <v>2</v>
      </c>
      <c r="C1255" s="612" t="s">
        <v>729</v>
      </c>
      <c r="D1255" s="612" t="s">
        <v>730</v>
      </c>
      <c r="E1255" s="424" t="s">
        <v>731</v>
      </c>
      <c r="F1255" s="424" t="s">
        <v>376</v>
      </c>
      <c r="G1255" s="425">
        <v>1</v>
      </c>
      <c r="H1255" s="426" t="s">
        <v>341</v>
      </c>
      <c r="I1255" s="427" t="s">
        <v>376</v>
      </c>
      <c r="J1255" s="428" t="s">
        <v>86</v>
      </c>
      <c r="K1255" s="429">
        <v>38824</v>
      </c>
      <c r="L1255" s="429">
        <v>40135</v>
      </c>
      <c r="M1255" s="430">
        <v>7092.56</v>
      </c>
      <c r="N1255" s="431">
        <v>7092.56</v>
      </c>
      <c r="O1255" s="432">
        <v>7092.56</v>
      </c>
      <c r="P1255" s="827"/>
      <c r="Q1255" s="828"/>
      <c r="R1255" s="746"/>
      <c r="S1255" s="747"/>
      <c r="T1255" s="433" t="s">
        <v>341</v>
      </c>
      <c r="U1255" s="363">
        <v>6</v>
      </c>
      <c r="V1255" s="434" t="s">
        <v>341</v>
      </c>
    </row>
    <row r="1256" spans="1:22" s="32" customFormat="1" ht="81" customHeight="1">
      <c r="A1256" s="31" t="s">
        <v>2274</v>
      </c>
      <c r="B1256" s="423">
        <v>3</v>
      </c>
      <c r="C1256" s="612" t="s">
        <v>732</v>
      </c>
      <c r="D1256" s="612" t="s">
        <v>733</v>
      </c>
      <c r="E1256" s="424" t="s">
        <v>734</v>
      </c>
      <c r="F1256" s="424" t="s">
        <v>376</v>
      </c>
      <c r="G1256" s="425">
        <v>1</v>
      </c>
      <c r="H1256" s="426" t="s">
        <v>341</v>
      </c>
      <c r="I1256" s="427" t="s">
        <v>376</v>
      </c>
      <c r="J1256" s="428" t="s">
        <v>86</v>
      </c>
      <c r="K1256" s="429">
        <v>39090</v>
      </c>
      <c r="L1256" s="429">
        <v>39852</v>
      </c>
      <c r="M1256" s="430">
        <v>9399.26</v>
      </c>
      <c r="N1256" s="431">
        <v>9399.26</v>
      </c>
      <c r="O1256" s="432">
        <v>9399.26</v>
      </c>
      <c r="P1256" s="827"/>
      <c r="Q1256" s="828"/>
      <c r="R1256" s="746"/>
      <c r="S1256" s="747"/>
      <c r="T1256" s="433" t="s">
        <v>341</v>
      </c>
      <c r="U1256" s="363">
        <v>7</v>
      </c>
      <c r="V1256" s="434" t="s">
        <v>341</v>
      </c>
    </row>
    <row r="1257" spans="1:22" s="32" customFormat="1" ht="81" customHeight="1">
      <c r="A1257" s="31" t="s">
        <v>2275</v>
      </c>
      <c r="B1257" s="423">
        <v>4</v>
      </c>
      <c r="C1257" s="612" t="s">
        <v>735</v>
      </c>
      <c r="D1257" s="612" t="s">
        <v>736</v>
      </c>
      <c r="E1257" s="424" t="s">
        <v>737</v>
      </c>
      <c r="F1257" s="424" t="s">
        <v>376</v>
      </c>
      <c r="G1257" s="425">
        <v>1</v>
      </c>
      <c r="H1257" s="426" t="s">
        <v>341</v>
      </c>
      <c r="I1257" s="427" t="s">
        <v>376</v>
      </c>
      <c r="J1257" s="428" t="s">
        <v>86</v>
      </c>
      <c r="K1257" s="429">
        <v>37173</v>
      </c>
      <c r="L1257" s="429">
        <v>38198</v>
      </c>
      <c r="M1257" s="430">
        <v>20325.349999999999</v>
      </c>
      <c r="N1257" s="431">
        <v>20325.349999999999</v>
      </c>
      <c r="O1257" s="432">
        <v>20325.349999999999</v>
      </c>
      <c r="P1257" s="827"/>
      <c r="Q1257" s="828"/>
      <c r="R1257" s="746"/>
      <c r="S1257" s="747"/>
      <c r="T1257" s="433" t="s">
        <v>341</v>
      </c>
      <c r="U1257" s="363">
        <v>11</v>
      </c>
      <c r="V1257" s="434" t="s">
        <v>341</v>
      </c>
    </row>
    <row r="1258" spans="1:22" s="32" customFormat="1" ht="81" customHeight="1">
      <c r="A1258" s="31" t="s">
        <v>2276</v>
      </c>
      <c r="B1258" s="423">
        <v>5</v>
      </c>
      <c r="C1258" s="612" t="s">
        <v>738</v>
      </c>
      <c r="D1258" s="612" t="s">
        <v>739</v>
      </c>
      <c r="E1258" s="424" t="s">
        <v>740</v>
      </c>
      <c r="F1258" s="424" t="s">
        <v>376</v>
      </c>
      <c r="G1258" s="425">
        <v>1</v>
      </c>
      <c r="H1258" s="426" t="s">
        <v>341</v>
      </c>
      <c r="I1258" s="427" t="s">
        <v>376</v>
      </c>
      <c r="J1258" s="428" t="s">
        <v>86</v>
      </c>
      <c r="K1258" s="597">
        <v>36313</v>
      </c>
      <c r="L1258" s="429">
        <v>37530</v>
      </c>
      <c r="M1258" s="430">
        <v>11078.52</v>
      </c>
      <c r="N1258" s="431">
        <v>11078.52</v>
      </c>
      <c r="O1258" s="432">
        <v>11078.52</v>
      </c>
      <c r="P1258" s="827"/>
      <c r="Q1258" s="828"/>
      <c r="R1258" s="746"/>
      <c r="S1258" s="747"/>
      <c r="T1258" s="433" t="s">
        <v>341</v>
      </c>
      <c r="U1258" s="363">
        <v>16</v>
      </c>
      <c r="V1258" s="434" t="s">
        <v>341</v>
      </c>
    </row>
    <row r="1259" spans="1:22" s="32" customFormat="1" ht="81" customHeight="1">
      <c r="A1259" s="31" t="s">
        <v>2277</v>
      </c>
      <c r="B1259" s="423">
        <v>6</v>
      </c>
      <c r="C1259" s="612" t="s">
        <v>741</v>
      </c>
      <c r="D1259" s="612" t="s">
        <v>742</v>
      </c>
      <c r="E1259" s="424" t="s">
        <v>743</v>
      </c>
      <c r="F1259" s="424" t="s">
        <v>376</v>
      </c>
      <c r="G1259" s="425">
        <v>1</v>
      </c>
      <c r="H1259" s="426" t="s">
        <v>341</v>
      </c>
      <c r="I1259" s="427" t="s">
        <v>376</v>
      </c>
      <c r="J1259" s="428" t="s">
        <v>86</v>
      </c>
      <c r="K1259" s="429">
        <v>39577</v>
      </c>
      <c r="L1259" s="429">
        <v>40460</v>
      </c>
      <c r="M1259" s="430">
        <v>7067.78</v>
      </c>
      <c r="N1259" s="431">
        <v>7067.78</v>
      </c>
      <c r="O1259" s="432">
        <v>7067.78</v>
      </c>
      <c r="P1259" s="827"/>
      <c r="Q1259" s="828"/>
      <c r="R1259" s="746"/>
      <c r="S1259" s="747"/>
      <c r="T1259" s="433" t="s">
        <v>341</v>
      </c>
      <c r="U1259" s="363">
        <v>19</v>
      </c>
      <c r="V1259" s="434" t="s">
        <v>341</v>
      </c>
    </row>
    <row r="1260" spans="1:22" s="32" customFormat="1" ht="81" customHeight="1">
      <c r="A1260" s="31" t="s">
        <v>2278</v>
      </c>
      <c r="B1260" s="423">
        <v>7</v>
      </c>
      <c r="C1260" s="612" t="s">
        <v>420</v>
      </c>
      <c r="D1260" s="612" t="s">
        <v>744</v>
      </c>
      <c r="E1260" s="424" t="s">
        <v>745</v>
      </c>
      <c r="F1260" s="424" t="s">
        <v>340</v>
      </c>
      <c r="G1260" s="425">
        <v>0.25</v>
      </c>
      <c r="H1260" s="426" t="s">
        <v>341</v>
      </c>
      <c r="I1260" s="427" t="s">
        <v>376</v>
      </c>
      <c r="J1260" s="428" t="s">
        <v>86</v>
      </c>
      <c r="K1260" s="429">
        <v>43878</v>
      </c>
      <c r="L1260" s="429">
        <v>44269</v>
      </c>
      <c r="M1260" s="430">
        <v>820.52</v>
      </c>
      <c r="N1260" s="435">
        <v>205.13</v>
      </c>
      <c r="O1260" s="432">
        <v>205.13</v>
      </c>
      <c r="P1260" s="827"/>
      <c r="Q1260" s="828"/>
      <c r="R1260" s="746"/>
      <c r="S1260" s="747"/>
      <c r="T1260" s="433" t="s">
        <v>341</v>
      </c>
      <c r="U1260" s="363">
        <v>138</v>
      </c>
      <c r="V1260" s="434" t="s">
        <v>341</v>
      </c>
    </row>
    <row r="1261" spans="1:22" s="32" customFormat="1" ht="19.95" customHeight="1">
      <c r="A1261" s="31" t="s">
        <v>2279</v>
      </c>
      <c r="B1261" s="423" t="s">
        <v>1403</v>
      </c>
      <c r="C1261" s="612"/>
      <c r="D1261" s="612"/>
      <c r="E1261" s="424"/>
      <c r="F1261" s="424"/>
      <c r="G1261" s="425"/>
      <c r="H1261" s="426"/>
      <c r="I1261" s="427"/>
      <c r="J1261" s="428" t="s">
        <v>1403</v>
      </c>
      <c r="K1261" s="429"/>
      <c r="L1261" s="429"/>
      <c r="M1261" s="436"/>
      <c r="N1261" s="435" t="s">
        <v>1403</v>
      </c>
      <c r="O1261" s="432" t="s">
        <v>1403</v>
      </c>
      <c r="P1261" s="731"/>
      <c r="Q1261" s="732"/>
      <c r="R1261" s="746"/>
      <c r="S1261" s="747"/>
      <c r="T1261" s="433"/>
      <c r="U1261" s="363"/>
      <c r="V1261" s="434"/>
    </row>
    <row r="1262" spans="1:22" s="32" customFormat="1" ht="19.95" customHeight="1">
      <c r="A1262" s="31" t="s">
        <v>2280</v>
      </c>
      <c r="B1262" s="423" t="s">
        <v>1403</v>
      </c>
      <c r="C1262" s="612"/>
      <c r="D1262" s="612"/>
      <c r="E1262" s="424"/>
      <c r="F1262" s="424"/>
      <c r="G1262" s="425"/>
      <c r="H1262" s="426"/>
      <c r="I1262" s="427"/>
      <c r="J1262" s="428" t="s">
        <v>1403</v>
      </c>
      <c r="K1262" s="429"/>
      <c r="L1262" s="429"/>
      <c r="M1262" s="436"/>
      <c r="N1262" s="435" t="s">
        <v>1403</v>
      </c>
      <c r="O1262" s="432" t="s">
        <v>1403</v>
      </c>
      <c r="P1262" s="731"/>
      <c r="Q1262" s="732"/>
      <c r="R1262" s="746"/>
      <c r="S1262" s="747"/>
      <c r="T1262" s="433"/>
      <c r="U1262" s="363"/>
      <c r="V1262" s="434"/>
    </row>
    <row r="1263" spans="1:22" s="32" customFormat="1" ht="19.95" customHeight="1" thickBot="1">
      <c r="A1263" s="31" t="s">
        <v>2281</v>
      </c>
      <c r="B1263" s="437" t="s">
        <v>1403</v>
      </c>
      <c r="C1263" s="613"/>
      <c r="D1263" s="613"/>
      <c r="E1263" s="438"/>
      <c r="F1263" s="438"/>
      <c r="G1263" s="439"/>
      <c r="H1263" s="440"/>
      <c r="I1263" s="441"/>
      <c r="J1263" s="442" t="s">
        <v>1403</v>
      </c>
      <c r="K1263" s="443"/>
      <c r="L1263" s="443"/>
      <c r="M1263" s="444"/>
      <c r="N1263" s="435" t="s">
        <v>1403</v>
      </c>
      <c r="O1263" s="432" t="s">
        <v>1403</v>
      </c>
      <c r="P1263" s="731"/>
      <c r="Q1263" s="732"/>
      <c r="R1263" s="746"/>
      <c r="S1263" s="747"/>
      <c r="T1263" s="433"/>
      <c r="U1263" s="363"/>
      <c r="V1263" s="434"/>
    </row>
    <row r="1264" spans="1:22" s="23" customFormat="1" ht="10.199999999999999" customHeight="1">
      <c r="A1264" s="31"/>
      <c r="B1264" s="459"/>
      <c r="C1264" s="614"/>
      <c r="D1264" s="614"/>
      <c r="E1264" s="445"/>
      <c r="F1264" s="445"/>
      <c r="G1264" s="445"/>
      <c r="H1264" s="445"/>
      <c r="I1264" s="445"/>
      <c r="J1264" s="445"/>
      <c r="K1264" s="445"/>
      <c r="L1264" s="445"/>
      <c r="M1264" s="445"/>
      <c r="N1264" s="445"/>
      <c r="O1264" s="460"/>
      <c r="P1264" s="445"/>
      <c r="Q1264" s="445"/>
      <c r="R1264" s="460"/>
      <c r="S1264" s="445"/>
      <c r="T1264" s="445"/>
      <c r="U1264" s="461"/>
      <c r="V1264" s="464"/>
    </row>
    <row r="1265" spans="1:22" s="23" customFormat="1" ht="19.95" customHeight="1" thickBot="1">
      <c r="A1265" s="31" t="s">
        <v>2282</v>
      </c>
      <c r="B1265" s="505"/>
      <c r="C1265" s="615"/>
      <c r="D1265" s="615"/>
      <c r="E1265" s="506"/>
      <c r="F1265" s="506"/>
      <c r="G1265" s="506"/>
      <c r="H1265" s="506"/>
      <c r="I1265" s="506"/>
      <c r="J1265" s="506"/>
      <c r="K1265" s="506"/>
      <c r="L1265" s="506"/>
      <c r="M1265" s="506"/>
      <c r="N1265" s="507" t="s">
        <v>346</v>
      </c>
      <c r="O1265" s="508">
        <v>8910.1292857142853</v>
      </c>
      <c r="P1265" s="506"/>
      <c r="Q1265" s="506"/>
      <c r="R1265" s="509"/>
      <c r="S1265" s="509"/>
      <c r="T1265" s="510"/>
      <c r="U1265" s="506"/>
      <c r="V1265" s="511"/>
    </row>
    <row r="1266" spans="1:22" ht="19.95" customHeight="1">
      <c r="B1266" s="446"/>
      <c r="C1266" s="34"/>
      <c r="D1266" s="34"/>
      <c r="E1266" s="446"/>
      <c r="F1266" s="446"/>
      <c r="G1266" s="446"/>
      <c r="H1266" s="446"/>
      <c r="I1266" s="446"/>
      <c r="J1266" s="446"/>
      <c r="K1266" s="446"/>
      <c r="L1266" s="446"/>
      <c r="M1266" s="446"/>
      <c r="N1266" s="446"/>
      <c r="O1266" s="446"/>
      <c r="P1266" s="446"/>
      <c r="Q1266" s="446"/>
      <c r="R1266" s="446"/>
      <c r="S1266" s="446"/>
      <c r="T1266" s="446"/>
      <c r="U1266" s="446"/>
      <c r="V1266" s="446"/>
    </row>
    <row r="1267" spans="1:22" s="23" customFormat="1" ht="19.95" customHeight="1" thickBot="1">
      <c r="A1267" s="22"/>
      <c r="B1267" s="733" t="s">
        <v>347</v>
      </c>
      <c r="C1267" s="733"/>
      <c r="D1267" s="733"/>
      <c r="E1267" s="733"/>
      <c r="F1267" s="733"/>
      <c r="G1267" s="733"/>
      <c r="H1267" s="733"/>
      <c r="I1267" s="733"/>
      <c r="J1267" s="733"/>
      <c r="K1267" s="733"/>
      <c r="L1267" s="733"/>
      <c r="M1267" s="733"/>
      <c r="N1267" s="733"/>
      <c r="O1267" s="733"/>
      <c r="P1267" s="733"/>
      <c r="Q1267" s="733"/>
      <c r="R1267" s="733"/>
      <c r="S1267" s="733"/>
      <c r="T1267" s="733"/>
      <c r="U1267" s="733"/>
      <c r="V1267" s="733"/>
    </row>
    <row r="1268" spans="1:22" s="26" customFormat="1" ht="19.95" customHeight="1">
      <c r="A1268" s="83" t="s">
        <v>2283</v>
      </c>
      <c r="B1268" s="743" t="s">
        <v>348</v>
      </c>
      <c r="C1268" s="734" t="s">
        <v>349</v>
      </c>
      <c r="D1268" s="735"/>
      <c r="E1268" s="735"/>
      <c r="F1268" s="735"/>
      <c r="G1268" s="735"/>
      <c r="H1268" s="735"/>
      <c r="I1268" s="735"/>
      <c r="J1268" s="735"/>
      <c r="K1268" s="735"/>
      <c r="L1268" s="735"/>
      <c r="M1268" s="736"/>
      <c r="N1268" s="518"/>
      <c r="O1268" s="519"/>
      <c r="P1268" s="734" t="s">
        <v>350</v>
      </c>
      <c r="Q1268" s="735"/>
      <c r="R1268" s="735"/>
      <c r="S1268" s="736"/>
      <c r="T1268" s="769" t="s">
        <v>351</v>
      </c>
      <c r="U1268" s="736"/>
      <c r="V1268" s="788" t="s">
        <v>1197</v>
      </c>
    </row>
    <row r="1269" spans="1:22" s="26" customFormat="1" ht="25.2" customHeight="1">
      <c r="A1269" s="83" t="s">
        <v>2284</v>
      </c>
      <c r="B1269" s="744"/>
      <c r="C1269" s="740" t="s">
        <v>352</v>
      </c>
      <c r="D1269" s="741"/>
      <c r="E1269" s="742"/>
      <c r="F1269" s="514">
        <v>1</v>
      </c>
      <c r="G1269" s="774" t="s">
        <v>353</v>
      </c>
      <c r="H1269" s="748" t="s">
        <v>354</v>
      </c>
      <c r="I1269" s="748"/>
      <c r="J1269" s="740" t="s">
        <v>355</v>
      </c>
      <c r="K1269" s="795"/>
      <c r="L1269" s="515"/>
      <c r="M1269" s="515"/>
      <c r="N1269" s="520"/>
      <c r="O1269" s="521"/>
      <c r="P1269" s="737"/>
      <c r="Q1269" s="738"/>
      <c r="R1269" s="738"/>
      <c r="S1269" s="739"/>
      <c r="T1269" s="770"/>
      <c r="U1269" s="771"/>
      <c r="V1269" s="789"/>
    </row>
    <row r="1270" spans="1:22" s="26" customFormat="1" ht="30" customHeight="1" thickBot="1">
      <c r="A1270" s="83" t="s">
        <v>2285</v>
      </c>
      <c r="B1270" s="744"/>
      <c r="C1270" s="741" t="s">
        <v>356</v>
      </c>
      <c r="D1270" s="742"/>
      <c r="E1270" s="516" t="s">
        <v>357</v>
      </c>
      <c r="F1270" s="512" t="s">
        <v>358</v>
      </c>
      <c r="G1270" s="774"/>
      <c r="H1270" s="748"/>
      <c r="I1270" s="748"/>
      <c r="J1270" s="500" t="s">
        <v>359</v>
      </c>
      <c r="K1270" s="513" t="s">
        <v>360</v>
      </c>
      <c r="L1270" s="517" t="s">
        <v>361</v>
      </c>
      <c r="M1270" s="517"/>
      <c r="N1270" s="522" t="s">
        <v>362</v>
      </c>
      <c r="O1270" s="523"/>
      <c r="P1270" s="529" t="s">
        <v>363</v>
      </c>
      <c r="Q1270" s="447">
        <v>7</v>
      </c>
      <c r="R1270" s="530" t="s">
        <v>364</v>
      </c>
      <c r="S1270" s="447">
        <v>7</v>
      </c>
      <c r="T1270" s="791"/>
      <c r="U1270" s="792"/>
      <c r="V1270" s="790"/>
    </row>
    <row r="1271" spans="1:22" s="26" customFormat="1" ht="19.95" customHeight="1">
      <c r="A1271" s="83" t="s">
        <v>2286</v>
      </c>
      <c r="B1271" s="744"/>
      <c r="C1271" s="623">
        <v>1</v>
      </c>
      <c r="D1271" s="616" t="s">
        <v>1403</v>
      </c>
      <c r="E1271" s="448" t="s">
        <v>1403</v>
      </c>
      <c r="F1271" s="449" t="s">
        <v>1403</v>
      </c>
      <c r="G1271" s="449" t="s">
        <v>1403</v>
      </c>
      <c r="H1271" s="778" t="s">
        <v>1403</v>
      </c>
      <c r="I1271" s="779"/>
      <c r="J1271" s="450" t="s">
        <v>1403</v>
      </c>
      <c r="K1271" s="81" t="s">
        <v>1403</v>
      </c>
      <c r="L1271" s="393" t="s">
        <v>365</v>
      </c>
      <c r="M1271" s="394" t="s">
        <v>1421</v>
      </c>
      <c r="N1271" s="345" t="s">
        <v>341</v>
      </c>
      <c r="O1271" s="807" t="s">
        <v>130</v>
      </c>
      <c r="P1271" s="808"/>
      <c r="Q1271" s="798">
        <v>42</v>
      </c>
      <c r="R1271" s="801" t="s">
        <v>365</v>
      </c>
      <c r="S1271" s="802"/>
      <c r="T1271" s="769" t="s">
        <v>366</v>
      </c>
      <c r="U1271" s="735"/>
      <c r="V1271" s="736"/>
    </row>
    <row r="1272" spans="1:22" s="26" customFormat="1" ht="19.95" customHeight="1" thickBot="1">
      <c r="A1272" s="83" t="s">
        <v>2287</v>
      </c>
      <c r="B1272" s="744"/>
      <c r="C1272" s="623">
        <v>2</v>
      </c>
      <c r="D1272" s="616" t="s">
        <v>1403</v>
      </c>
      <c r="E1272" s="448" t="s">
        <v>1403</v>
      </c>
      <c r="F1272" s="449" t="s">
        <v>1403</v>
      </c>
      <c r="G1272" s="449" t="s">
        <v>1403</v>
      </c>
      <c r="H1272" s="778" t="s">
        <v>1403</v>
      </c>
      <c r="I1272" s="779"/>
      <c r="J1272" s="450" t="s">
        <v>1403</v>
      </c>
      <c r="K1272" s="81" t="s">
        <v>1403</v>
      </c>
      <c r="L1272" s="393"/>
      <c r="M1272" s="394" t="s">
        <v>1403</v>
      </c>
      <c r="N1272" s="345" t="s">
        <v>341</v>
      </c>
      <c r="O1272" s="807"/>
      <c r="P1272" s="808"/>
      <c r="Q1272" s="799"/>
      <c r="R1272" s="803"/>
      <c r="S1272" s="804"/>
      <c r="T1272" s="791"/>
      <c r="U1272" s="796"/>
      <c r="V1272" s="792"/>
    </row>
    <row r="1273" spans="1:22" s="26" customFormat="1" ht="19.95" customHeight="1">
      <c r="A1273" s="83" t="s">
        <v>2288</v>
      </c>
      <c r="B1273" s="744"/>
      <c r="C1273" s="623">
        <v>3</v>
      </c>
      <c r="D1273" s="616" t="s">
        <v>1403</v>
      </c>
      <c r="E1273" s="448" t="s">
        <v>1403</v>
      </c>
      <c r="F1273" s="449" t="s">
        <v>1403</v>
      </c>
      <c r="G1273" s="449" t="s">
        <v>1403</v>
      </c>
      <c r="H1273" s="778" t="s">
        <v>1403</v>
      </c>
      <c r="I1273" s="779"/>
      <c r="J1273" s="450" t="s">
        <v>1403</v>
      </c>
      <c r="K1273" s="81" t="s">
        <v>1403</v>
      </c>
      <c r="L1273" s="393"/>
      <c r="M1273" s="394" t="s">
        <v>1403</v>
      </c>
      <c r="N1273" s="345"/>
      <c r="O1273" s="809"/>
      <c r="P1273" s="810"/>
      <c r="Q1273" s="800"/>
      <c r="R1273" s="805"/>
      <c r="S1273" s="806"/>
      <c r="T1273" s="451"/>
      <c r="U1273" s="451"/>
      <c r="V1273" s="452"/>
    </row>
    <row r="1274" spans="1:22" s="26" customFormat="1" ht="19.95" customHeight="1">
      <c r="A1274" s="83" t="s">
        <v>2289</v>
      </c>
      <c r="B1274" s="744"/>
      <c r="C1274" s="623">
        <v>4</v>
      </c>
      <c r="D1274" s="616" t="s">
        <v>1403</v>
      </c>
      <c r="E1274" s="448" t="s">
        <v>1403</v>
      </c>
      <c r="F1274" s="449" t="s">
        <v>1403</v>
      </c>
      <c r="G1274" s="449" t="s">
        <v>1403</v>
      </c>
      <c r="H1274" s="778" t="s">
        <v>1403</v>
      </c>
      <c r="I1274" s="779"/>
      <c r="J1274" s="450" t="s">
        <v>1403</v>
      </c>
      <c r="K1274" s="81" t="s">
        <v>1403</v>
      </c>
      <c r="L1274" s="393"/>
      <c r="M1274" s="394" t="s">
        <v>1403</v>
      </c>
      <c r="N1274" s="345"/>
      <c r="O1274" s="775" t="s">
        <v>368</v>
      </c>
      <c r="P1274" s="740" t="s">
        <v>369</v>
      </c>
      <c r="Q1274" s="741"/>
      <c r="R1274" s="741"/>
      <c r="S1274" s="742"/>
      <c r="T1274" s="453"/>
      <c r="U1274" s="453"/>
      <c r="V1274" s="454"/>
    </row>
    <row r="1275" spans="1:22" s="26" customFormat="1" ht="19.95" customHeight="1">
      <c r="A1275" s="83" t="s">
        <v>2290</v>
      </c>
      <c r="B1275" s="744"/>
      <c r="C1275" s="623">
        <v>5</v>
      </c>
      <c r="D1275" s="616" t="s">
        <v>1403</v>
      </c>
      <c r="E1275" s="448" t="s">
        <v>1403</v>
      </c>
      <c r="F1275" s="449" t="s">
        <v>1403</v>
      </c>
      <c r="G1275" s="449" t="s">
        <v>1403</v>
      </c>
      <c r="H1275" s="778" t="s">
        <v>1403</v>
      </c>
      <c r="I1275" s="779"/>
      <c r="J1275" s="450" t="s">
        <v>1403</v>
      </c>
      <c r="K1275" s="81" t="s">
        <v>1403</v>
      </c>
      <c r="L1275" s="393"/>
      <c r="M1275" s="394" t="s">
        <v>1403</v>
      </c>
      <c r="N1275" s="345"/>
      <c r="O1275" s="776"/>
      <c r="P1275" s="500" t="s">
        <v>370</v>
      </c>
      <c r="Q1275" s="500" t="s">
        <v>371</v>
      </c>
      <c r="R1275" s="748" t="s">
        <v>372</v>
      </c>
      <c r="S1275" s="748"/>
      <c r="T1275" s="453"/>
      <c r="U1275" s="453"/>
      <c r="V1275" s="454"/>
    </row>
    <row r="1276" spans="1:22" s="26" customFormat="1" ht="19.95" customHeight="1" thickBot="1">
      <c r="A1276" s="83" t="s">
        <v>2291</v>
      </c>
      <c r="B1276" s="744"/>
      <c r="C1276" s="624">
        <v>6</v>
      </c>
      <c r="D1276" s="617" t="s">
        <v>1403</v>
      </c>
      <c r="E1276" s="455" t="s">
        <v>1403</v>
      </c>
      <c r="F1276" s="449" t="s">
        <v>1403</v>
      </c>
      <c r="G1276" s="449" t="s">
        <v>1403</v>
      </c>
      <c r="H1276" s="778" t="s">
        <v>1403</v>
      </c>
      <c r="I1276" s="779"/>
      <c r="J1276" s="450" t="s">
        <v>1403</v>
      </c>
      <c r="K1276" s="81" t="s">
        <v>1403</v>
      </c>
      <c r="L1276" s="393"/>
      <c r="M1276" s="394" t="s">
        <v>1403</v>
      </c>
      <c r="N1276" s="391"/>
      <c r="O1276" s="293" t="s">
        <v>1197</v>
      </c>
      <c r="P1276" s="223">
        <v>1</v>
      </c>
      <c r="Q1276" s="456">
        <v>7082.0518531999996</v>
      </c>
      <c r="R1276" s="777">
        <v>62370.904999999992</v>
      </c>
      <c r="S1276" s="777"/>
      <c r="T1276" s="453"/>
      <c r="U1276" s="453"/>
      <c r="V1276" s="454"/>
    </row>
    <row r="1277" spans="1:22" s="26" customFormat="1" ht="25.2" customHeight="1" thickBot="1">
      <c r="A1277" s="83" t="s">
        <v>2292</v>
      </c>
      <c r="B1277" s="745"/>
      <c r="C1277" s="749" t="s">
        <v>373</v>
      </c>
      <c r="D1277" s="750"/>
      <c r="E1277" s="467"/>
      <c r="F1277" s="751" t="s">
        <v>1403</v>
      </c>
      <c r="G1277" s="752"/>
      <c r="H1277" s="793" t="s">
        <v>1403</v>
      </c>
      <c r="I1277" s="794"/>
      <c r="J1277" s="369" t="s">
        <v>1403</v>
      </c>
      <c r="K1277" s="293" t="s">
        <v>1197</v>
      </c>
      <c r="L1277" s="293" t="s">
        <v>1197</v>
      </c>
      <c r="M1277" s="528"/>
      <c r="N1277" s="524"/>
      <c r="O1277" s="797" t="s">
        <v>1403</v>
      </c>
      <c r="P1277" s="797"/>
      <c r="Q1277" s="797"/>
      <c r="R1277" s="797"/>
      <c r="S1277" s="797"/>
      <c r="T1277" s="525"/>
      <c r="U1277" s="526"/>
      <c r="V1277" s="527"/>
    </row>
    <row r="1278" spans="1:22" ht="19.95" customHeight="1"/>
    <row r="1279" spans="1:22" ht="19.95" customHeight="1"/>
    <row r="1280" spans="1:22" s="30" customFormat="1" ht="19.95" customHeight="1" thickBot="1">
      <c r="A1280" s="27">
        <v>43</v>
      </c>
      <c r="B1280" s="753" t="s">
        <v>312</v>
      </c>
      <c r="C1280" s="753"/>
      <c r="D1280" s="753"/>
      <c r="E1280" s="28">
        <v>43</v>
      </c>
      <c r="F1280" s="582" t="s">
        <v>87</v>
      </c>
      <c r="G1280" s="416"/>
      <c r="H1280" s="416"/>
      <c r="I1280" s="414"/>
      <c r="J1280" s="414"/>
      <c r="K1280" s="414"/>
      <c r="L1280" s="414"/>
      <c r="M1280" s="29"/>
      <c r="N1280" s="29"/>
      <c r="O1280" s="416"/>
      <c r="P1280" s="416"/>
      <c r="Q1280" s="416"/>
      <c r="R1280" s="416"/>
      <c r="S1280" s="416"/>
      <c r="T1280" s="416"/>
      <c r="U1280" s="416"/>
      <c r="V1280" s="416"/>
    </row>
    <row r="1281" spans="1:22" s="23" customFormat="1" ht="25.2" customHeight="1">
      <c r="A1281" s="22"/>
      <c r="B1281" s="755" t="s">
        <v>313</v>
      </c>
      <c r="C1281" s="621" t="s">
        <v>314</v>
      </c>
      <c r="D1281" s="609" t="s">
        <v>315</v>
      </c>
      <c r="E1281" s="498"/>
      <c r="F1281" s="498" t="s">
        <v>316</v>
      </c>
      <c r="G1281" s="499"/>
      <c r="H1281" s="497" t="s">
        <v>317</v>
      </c>
      <c r="I1281" s="772" t="s">
        <v>318</v>
      </c>
      <c r="J1281" s="754" t="s">
        <v>319</v>
      </c>
      <c r="K1281" s="754" t="s">
        <v>320</v>
      </c>
      <c r="L1281" s="754" t="s">
        <v>321</v>
      </c>
      <c r="M1281" s="754" t="s">
        <v>322</v>
      </c>
      <c r="N1281" s="765" t="s">
        <v>323</v>
      </c>
      <c r="O1281" s="766"/>
      <c r="P1281" s="767" t="s">
        <v>324</v>
      </c>
      <c r="Q1281" s="768"/>
      <c r="R1281" s="769" t="s">
        <v>325</v>
      </c>
      <c r="S1281" s="736"/>
      <c r="T1281" s="783" t="s">
        <v>326</v>
      </c>
      <c r="U1281" s="784"/>
      <c r="V1281" s="785"/>
    </row>
    <row r="1282" spans="1:22" s="23" customFormat="1" ht="90" customHeight="1">
      <c r="A1282" s="22"/>
      <c r="B1282" s="756"/>
      <c r="C1282" s="622" t="s">
        <v>327</v>
      </c>
      <c r="D1282" s="610" t="s">
        <v>42</v>
      </c>
      <c r="E1282" s="501" t="s">
        <v>328</v>
      </c>
      <c r="F1282" s="501" t="s">
        <v>329</v>
      </c>
      <c r="G1282" s="571" t="s">
        <v>330</v>
      </c>
      <c r="H1282" s="570" t="s">
        <v>331</v>
      </c>
      <c r="I1282" s="773"/>
      <c r="J1282" s="748"/>
      <c r="K1282" s="748"/>
      <c r="L1282" s="748"/>
      <c r="M1282" s="748"/>
      <c r="N1282" s="500" t="s">
        <v>332</v>
      </c>
      <c r="O1282" s="501" t="s">
        <v>333</v>
      </c>
      <c r="P1282" s="781"/>
      <c r="Q1282" s="782"/>
      <c r="R1282" s="770"/>
      <c r="S1282" s="771"/>
      <c r="T1282" s="502" t="s">
        <v>334</v>
      </c>
      <c r="U1282" s="503" t="s">
        <v>335</v>
      </c>
      <c r="V1282" s="504" t="s">
        <v>336</v>
      </c>
    </row>
    <row r="1283" spans="1:22" s="23" customFormat="1" ht="25.2" customHeight="1">
      <c r="A1283" s="22"/>
      <c r="B1283" s="417"/>
      <c r="C1283" s="611">
        <v>3</v>
      </c>
      <c r="D1283" s="611">
        <v>4</v>
      </c>
      <c r="E1283" s="418">
        <v>5</v>
      </c>
      <c r="F1283" s="418">
        <v>6</v>
      </c>
      <c r="G1283" s="418">
        <v>7</v>
      </c>
      <c r="H1283" s="418">
        <v>8</v>
      </c>
      <c r="I1283" s="418">
        <v>9</v>
      </c>
      <c r="J1283" s="469"/>
      <c r="K1283" s="469"/>
      <c r="L1283" s="435"/>
      <c r="M1283" s="418"/>
      <c r="N1283" s="418">
        <v>14</v>
      </c>
      <c r="O1283" s="418">
        <v>15</v>
      </c>
      <c r="P1283" s="419">
        <v>16</v>
      </c>
      <c r="Q1283" s="463">
        <v>17</v>
      </c>
      <c r="R1283" s="419">
        <v>18</v>
      </c>
      <c r="S1283" s="463">
        <v>19</v>
      </c>
      <c r="T1283" s="420">
        <v>20</v>
      </c>
      <c r="U1283" s="421">
        <v>21</v>
      </c>
      <c r="V1283" s="422">
        <v>22</v>
      </c>
    </row>
    <row r="1284" spans="1:22" s="32" customFormat="1" ht="60" customHeight="1">
      <c r="A1284" s="31" t="s">
        <v>2293</v>
      </c>
      <c r="B1284" s="423">
        <v>1</v>
      </c>
      <c r="C1284" s="612" t="s">
        <v>746</v>
      </c>
      <c r="D1284" s="612" t="s">
        <v>747</v>
      </c>
      <c r="E1284" s="424" t="s">
        <v>748</v>
      </c>
      <c r="F1284" s="424" t="s">
        <v>435</v>
      </c>
      <c r="G1284" s="425">
        <v>1</v>
      </c>
      <c r="H1284" s="426" t="s">
        <v>341</v>
      </c>
      <c r="I1284" s="427">
        <v>1</v>
      </c>
      <c r="J1284" s="428" t="s">
        <v>220</v>
      </c>
      <c r="K1284" s="598">
        <v>44476</v>
      </c>
      <c r="L1284" s="598">
        <v>44772</v>
      </c>
      <c r="M1284" s="430">
        <v>696.86</v>
      </c>
      <c r="N1284" s="431">
        <v>696.86</v>
      </c>
      <c r="O1284" s="432">
        <v>696.86</v>
      </c>
      <c r="P1284" s="827"/>
      <c r="Q1284" s="828"/>
      <c r="R1284" s="746"/>
      <c r="S1284" s="747"/>
      <c r="T1284" s="433" t="s">
        <v>341</v>
      </c>
      <c r="U1284" s="363">
        <v>50</v>
      </c>
      <c r="V1284" s="434" t="s">
        <v>341</v>
      </c>
    </row>
    <row r="1285" spans="1:22" s="32" customFormat="1" ht="72.75" customHeight="1">
      <c r="A1285" s="31" t="s">
        <v>2294</v>
      </c>
      <c r="B1285" s="423">
        <v>2</v>
      </c>
      <c r="C1285" s="612" t="s">
        <v>749</v>
      </c>
      <c r="D1285" s="612" t="s">
        <v>750</v>
      </c>
      <c r="E1285" s="424" t="s">
        <v>751</v>
      </c>
      <c r="F1285" s="424" t="s">
        <v>376</v>
      </c>
      <c r="G1285" s="425">
        <v>1</v>
      </c>
      <c r="H1285" s="426" t="s">
        <v>341</v>
      </c>
      <c r="I1285" s="427">
        <v>1</v>
      </c>
      <c r="J1285" s="428" t="s">
        <v>220</v>
      </c>
      <c r="K1285" s="429">
        <v>44350</v>
      </c>
      <c r="L1285" s="429">
        <v>44508</v>
      </c>
      <c r="M1285" s="430">
        <v>278.83</v>
      </c>
      <c r="N1285" s="431">
        <v>278.83</v>
      </c>
      <c r="O1285" s="432">
        <v>278.83</v>
      </c>
      <c r="P1285" s="827"/>
      <c r="Q1285" s="828"/>
      <c r="R1285" s="746"/>
      <c r="S1285" s="747"/>
      <c r="T1285" s="433" t="s">
        <v>341</v>
      </c>
      <c r="U1285" s="363">
        <v>26</v>
      </c>
      <c r="V1285" s="434" t="s">
        <v>341</v>
      </c>
    </row>
    <row r="1286" spans="1:22" s="32" customFormat="1" ht="60" customHeight="1">
      <c r="A1286" s="31" t="s">
        <v>2295</v>
      </c>
      <c r="B1286" s="423">
        <v>3</v>
      </c>
      <c r="C1286" s="612" t="s">
        <v>752</v>
      </c>
      <c r="D1286" s="612" t="s">
        <v>753</v>
      </c>
      <c r="E1286" s="424" t="s">
        <v>754</v>
      </c>
      <c r="F1286" s="424" t="s">
        <v>755</v>
      </c>
      <c r="G1286" s="425">
        <v>0.85</v>
      </c>
      <c r="H1286" s="426" t="s">
        <v>341</v>
      </c>
      <c r="I1286" s="427">
        <v>1</v>
      </c>
      <c r="J1286" s="428" t="s">
        <v>220</v>
      </c>
      <c r="K1286" s="429">
        <v>43297</v>
      </c>
      <c r="L1286" s="429">
        <v>43601</v>
      </c>
      <c r="M1286" s="430">
        <v>199.04</v>
      </c>
      <c r="N1286" s="431">
        <v>169.184</v>
      </c>
      <c r="O1286" s="432">
        <v>169.184</v>
      </c>
      <c r="P1286" s="827"/>
      <c r="Q1286" s="828"/>
      <c r="R1286" s="746"/>
      <c r="S1286" s="747"/>
      <c r="T1286" s="433" t="s">
        <v>341</v>
      </c>
      <c r="U1286" s="363">
        <v>6</v>
      </c>
      <c r="V1286" s="434" t="s">
        <v>341</v>
      </c>
    </row>
    <row r="1287" spans="1:22" s="32" customFormat="1" ht="60" customHeight="1">
      <c r="A1287" s="31" t="s">
        <v>2296</v>
      </c>
      <c r="B1287" s="423">
        <v>4</v>
      </c>
      <c r="C1287" s="612" t="s">
        <v>756</v>
      </c>
      <c r="D1287" s="612" t="s">
        <v>757</v>
      </c>
      <c r="E1287" s="424" t="s">
        <v>758</v>
      </c>
      <c r="F1287" s="424" t="s">
        <v>340</v>
      </c>
      <c r="G1287" s="584">
        <v>1</v>
      </c>
      <c r="H1287" s="426" t="s">
        <v>674</v>
      </c>
      <c r="I1287" s="427">
        <v>2</v>
      </c>
      <c r="J1287" s="428" t="s">
        <v>221</v>
      </c>
      <c r="K1287" s="429">
        <v>34274</v>
      </c>
      <c r="L1287" s="429">
        <v>37225</v>
      </c>
      <c r="M1287" s="585">
        <v>38661.56</v>
      </c>
      <c r="N1287" s="431">
        <v>38661.56</v>
      </c>
      <c r="O1287" s="432" t="s">
        <v>1403</v>
      </c>
      <c r="P1287" s="827"/>
      <c r="Q1287" s="828"/>
      <c r="R1287" s="746"/>
      <c r="S1287" s="747"/>
      <c r="T1287" s="433" t="s">
        <v>341</v>
      </c>
      <c r="U1287" s="363">
        <v>5</v>
      </c>
      <c r="V1287" s="434" t="s">
        <v>341</v>
      </c>
    </row>
    <row r="1288" spans="1:22" s="32" customFormat="1" ht="60" customHeight="1">
      <c r="A1288" s="31" t="s">
        <v>2297</v>
      </c>
      <c r="B1288" s="423">
        <v>5</v>
      </c>
      <c r="C1288" s="612" t="s">
        <v>759</v>
      </c>
      <c r="D1288" s="612" t="s">
        <v>760</v>
      </c>
      <c r="E1288" s="424" t="s">
        <v>761</v>
      </c>
      <c r="F1288" s="424" t="s">
        <v>376</v>
      </c>
      <c r="G1288" s="425">
        <v>1</v>
      </c>
      <c r="H1288" s="426" t="s">
        <v>341</v>
      </c>
      <c r="I1288" s="427">
        <v>3</v>
      </c>
      <c r="J1288" s="428" t="s">
        <v>222</v>
      </c>
      <c r="K1288" s="429">
        <v>43628</v>
      </c>
      <c r="L1288" s="429">
        <v>43825</v>
      </c>
      <c r="M1288" s="430">
        <v>387.85</v>
      </c>
      <c r="N1288" s="431">
        <v>387.85</v>
      </c>
      <c r="O1288" s="432">
        <v>387.85</v>
      </c>
      <c r="P1288" s="827"/>
      <c r="Q1288" s="828"/>
      <c r="R1288" s="746"/>
      <c r="S1288" s="747"/>
      <c r="T1288" s="433" t="s">
        <v>341</v>
      </c>
      <c r="U1288" s="363">
        <v>92</v>
      </c>
      <c r="V1288" s="434" t="s">
        <v>341</v>
      </c>
    </row>
    <row r="1289" spans="1:22" s="32" customFormat="1" ht="60" customHeight="1">
      <c r="A1289" s="31" t="s">
        <v>2298</v>
      </c>
      <c r="B1289" s="423">
        <v>6</v>
      </c>
      <c r="C1289" s="612" t="s">
        <v>762</v>
      </c>
      <c r="D1289" s="612" t="s">
        <v>763</v>
      </c>
      <c r="E1289" s="424" t="s">
        <v>764</v>
      </c>
      <c r="F1289" s="424" t="s">
        <v>340</v>
      </c>
      <c r="G1289" s="425">
        <v>0.8</v>
      </c>
      <c r="H1289" s="426" t="s">
        <v>341</v>
      </c>
      <c r="I1289" s="427">
        <v>3</v>
      </c>
      <c r="J1289" s="428" t="s">
        <v>222</v>
      </c>
      <c r="K1289" s="429">
        <v>39946</v>
      </c>
      <c r="L1289" s="429">
        <v>40323</v>
      </c>
      <c r="M1289" s="430">
        <v>194.6</v>
      </c>
      <c r="N1289" s="431">
        <v>155.68</v>
      </c>
      <c r="O1289" s="432">
        <v>155.68</v>
      </c>
      <c r="P1289" s="827"/>
      <c r="Q1289" s="828"/>
      <c r="R1289" s="746"/>
      <c r="S1289" s="747"/>
      <c r="T1289" s="433" t="s">
        <v>341</v>
      </c>
      <c r="U1289" s="363">
        <v>19</v>
      </c>
      <c r="V1289" s="434" t="s">
        <v>341</v>
      </c>
    </row>
    <row r="1290" spans="1:22" s="32" customFormat="1" ht="19.95" customHeight="1">
      <c r="A1290" s="31" t="s">
        <v>2299</v>
      </c>
      <c r="B1290" s="423" t="s">
        <v>1403</v>
      </c>
      <c r="C1290" s="612"/>
      <c r="D1290" s="612"/>
      <c r="E1290" s="424"/>
      <c r="F1290" s="424"/>
      <c r="G1290" s="425"/>
      <c r="H1290" s="426"/>
      <c r="I1290" s="427"/>
      <c r="J1290" s="428" t="s">
        <v>1403</v>
      </c>
      <c r="K1290" s="429"/>
      <c r="L1290" s="429"/>
      <c r="M1290" s="430"/>
      <c r="N1290" s="435" t="s">
        <v>1403</v>
      </c>
      <c r="O1290" s="432" t="s">
        <v>1403</v>
      </c>
      <c r="P1290" s="731"/>
      <c r="Q1290" s="732"/>
      <c r="R1290" s="746"/>
      <c r="S1290" s="747"/>
      <c r="T1290" s="433"/>
      <c r="U1290" s="363"/>
      <c r="V1290" s="434"/>
    </row>
    <row r="1291" spans="1:22" s="32" customFormat="1" ht="19.95" customHeight="1">
      <c r="A1291" s="31" t="s">
        <v>2300</v>
      </c>
      <c r="B1291" s="423" t="s">
        <v>1403</v>
      </c>
      <c r="C1291" s="612"/>
      <c r="D1291" s="612"/>
      <c r="E1291" s="424"/>
      <c r="F1291" s="424"/>
      <c r="G1291" s="425"/>
      <c r="H1291" s="426"/>
      <c r="I1291" s="427"/>
      <c r="J1291" s="428" t="s">
        <v>1403</v>
      </c>
      <c r="K1291" s="429"/>
      <c r="L1291" s="429"/>
      <c r="M1291" s="436"/>
      <c r="N1291" s="435" t="s">
        <v>1403</v>
      </c>
      <c r="O1291" s="432" t="s">
        <v>1403</v>
      </c>
      <c r="P1291" s="731"/>
      <c r="Q1291" s="732"/>
      <c r="R1291" s="746"/>
      <c r="S1291" s="747"/>
      <c r="T1291" s="433"/>
      <c r="U1291" s="363"/>
      <c r="V1291" s="434"/>
    </row>
    <row r="1292" spans="1:22" s="32" customFormat="1" ht="19.95" customHeight="1">
      <c r="A1292" s="31" t="s">
        <v>2301</v>
      </c>
      <c r="B1292" s="423" t="s">
        <v>1403</v>
      </c>
      <c r="C1292" s="612"/>
      <c r="D1292" s="612"/>
      <c r="E1292" s="424"/>
      <c r="F1292" s="424"/>
      <c r="G1292" s="425"/>
      <c r="H1292" s="426"/>
      <c r="I1292" s="427"/>
      <c r="J1292" s="428" t="s">
        <v>1403</v>
      </c>
      <c r="K1292" s="429"/>
      <c r="L1292" s="429"/>
      <c r="M1292" s="436"/>
      <c r="N1292" s="435" t="s">
        <v>1403</v>
      </c>
      <c r="O1292" s="432" t="s">
        <v>1403</v>
      </c>
      <c r="P1292" s="731"/>
      <c r="Q1292" s="732"/>
      <c r="R1292" s="746"/>
      <c r="S1292" s="747"/>
      <c r="T1292" s="433"/>
      <c r="U1292" s="363"/>
      <c r="V1292" s="434"/>
    </row>
    <row r="1293" spans="1:22" s="32" customFormat="1" ht="19.95" customHeight="1" thickBot="1">
      <c r="A1293" s="31" t="s">
        <v>2302</v>
      </c>
      <c r="B1293" s="437" t="s">
        <v>1403</v>
      </c>
      <c r="C1293" s="613"/>
      <c r="D1293" s="613"/>
      <c r="E1293" s="438"/>
      <c r="F1293" s="438"/>
      <c r="G1293" s="439"/>
      <c r="H1293" s="440"/>
      <c r="I1293" s="441"/>
      <c r="J1293" s="442" t="s">
        <v>1403</v>
      </c>
      <c r="K1293" s="443"/>
      <c r="L1293" s="443"/>
      <c r="M1293" s="444"/>
      <c r="N1293" s="435" t="s">
        <v>1403</v>
      </c>
      <c r="O1293" s="432" t="s">
        <v>1403</v>
      </c>
      <c r="P1293" s="731"/>
      <c r="Q1293" s="732"/>
      <c r="R1293" s="746"/>
      <c r="S1293" s="747"/>
      <c r="T1293" s="433"/>
      <c r="U1293" s="363"/>
      <c r="V1293" s="434"/>
    </row>
    <row r="1294" spans="1:22" s="23" customFormat="1" ht="10.199999999999999" customHeight="1">
      <c r="A1294" s="31"/>
      <c r="B1294" s="459"/>
      <c r="C1294" s="614"/>
      <c r="D1294" s="614"/>
      <c r="E1294" s="445"/>
      <c r="F1294" s="445"/>
      <c r="G1294" s="445"/>
      <c r="H1294" s="445"/>
      <c r="I1294" s="445"/>
      <c r="J1294" s="445"/>
      <c r="K1294" s="445"/>
      <c r="L1294" s="445"/>
      <c r="M1294" s="445"/>
      <c r="N1294" s="445"/>
      <c r="O1294" s="460"/>
      <c r="P1294" s="445"/>
      <c r="Q1294" s="445"/>
      <c r="R1294" s="460"/>
      <c r="S1294" s="445"/>
      <c r="T1294" s="445"/>
      <c r="U1294" s="461"/>
      <c r="V1294" s="464"/>
    </row>
    <row r="1295" spans="1:22" s="23" customFormat="1" ht="19.95" customHeight="1" thickBot="1">
      <c r="A1295" s="31" t="s">
        <v>2303</v>
      </c>
      <c r="B1295" s="505"/>
      <c r="C1295" s="615"/>
      <c r="D1295" s="615"/>
      <c r="E1295" s="506"/>
      <c r="F1295" s="506"/>
      <c r="G1295" s="506"/>
      <c r="H1295" s="506"/>
      <c r="I1295" s="506"/>
      <c r="J1295" s="506"/>
      <c r="K1295" s="506"/>
      <c r="L1295" s="506"/>
      <c r="M1295" s="506"/>
      <c r="N1295" s="507" t="s">
        <v>346</v>
      </c>
      <c r="O1295" s="508">
        <v>337.68080000000003</v>
      </c>
      <c r="P1295" s="506"/>
      <c r="Q1295" s="506"/>
      <c r="R1295" s="509"/>
      <c r="S1295" s="509"/>
      <c r="T1295" s="510"/>
      <c r="U1295" s="506"/>
      <c r="V1295" s="511"/>
    </row>
    <row r="1296" spans="1:22" ht="19.95" customHeight="1">
      <c r="B1296" s="446"/>
      <c r="C1296" s="34"/>
      <c r="D1296" s="34"/>
      <c r="E1296" s="446"/>
      <c r="F1296" s="446"/>
      <c r="G1296" s="446"/>
      <c r="H1296" s="446"/>
      <c r="I1296" s="446"/>
      <c r="J1296" s="446"/>
      <c r="K1296" s="446"/>
      <c r="L1296" s="446"/>
      <c r="M1296" s="446"/>
      <c r="N1296" s="446"/>
      <c r="O1296" s="446"/>
      <c r="P1296" s="446"/>
      <c r="Q1296" s="446"/>
      <c r="R1296" s="446"/>
      <c r="S1296" s="446"/>
      <c r="T1296" s="446"/>
      <c r="U1296" s="446"/>
      <c r="V1296" s="446"/>
    </row>
    <row r="1297" spans="1:22" s="23" customFormat="1" ht="19.95" customHeight="1" thickBot="1">
      <c r="A1297" s="22"/>
      <c r="B1297" s="733" t="s">
        <v>347</v>
      </c>
      <c r="C1297" s="733"/>
      <c r="D1297" s="733"/>
      <c r="E1297" s="733"/>
      <c r="F1297" s="733"/>
      <c r="G1297" s="733"/>
      <c r="H1297" s="733"/>
      <c r="I1297" s="733"/>
      <c r="J1297" s="733"/>
      <c r="K1297" s="733"/>
      <c r="L1297" s="733"/>
      <c r="M1297" s="733"/>
      <c r="N1297" s="733"/>
      <c r="O1297" s="733"/>
      <c r="P1297" s="733"/>
      <c r="Q1297" s="733"/>
      <c r="R1297" s="733"/>
      <c r="S1297" s="733"/>
      <c r="T1297" s="733"/>
      <c r="U1297" s="733"/>
      <c r="V1297" s="733"/>
    </row>
    <row r="1298" spans="1:22" s="26" customFormat="1" ht="19.95" customHeight="1">
      <c r="A1298" s="83" t="s">
        <v>2304</v>
      </c>
      <c r="B1298" s="743" t="s">
        <v>348</v>
      </c>
      <c r="C1298" s="734" t="s">
        <v>349</v>
      </c>
      <c r="D1298" s="735"/>
      <c r="E1298" s="735"/>
      <c r="F1298" s="735"/>
      <c r="G1298" s="735"/>
      <c r="H1298" s="735"/>
      <c r="I1298" s="735"/>
      <c r="J1298" s="735"/>
      <c r="K1298" s="735"/>
      <c r="L1298" s="735"/>
      <c r="M1298" s="736"/>
      <c r="N1298" s="518"/>
      <c r="O1298" s="519"/>
      <c r="P1298" s="734" t="s">
        <v>350</v>
      </c>
      <c r="Q1298" s="735"/>
      <c r="R1298" s="735"/>
      <c r="S1298" s="736"/>
      <c r="T1298" s="769" t="s">
        <v>351</v>
      </c>
      <c r="U1298" s="736"/>
      <c r="V1298" s="788" t="s">
        <v>1238</v>
      </c>
    </row>
    <row r="1299" spans="1:22" s="26" customFormat="1" ht="25.2" customHeight="1">
      <c r="A1299" s="83" t="s">
        <v>2305</v>
      </c>
      <c r="B1299" s="744"/>
      <c r="C1299" s="740" t="s">
        <v>352</v>
      </c>
      <c r="D1299" s="741"/>
      <c r="E1299" s="742"/>
      <c r="F1299" s="514">
        <v>3</v>
      </c>
      <c r="G1299" s="774" t="s">
        <v>353</v>
      </c>
      <c r="H1299" s="748" t="s">
        <v>354</v>
      </c>
      <c r="I1299" s="748"/>
      <c r="J1299" s="740" t="s">
        <v>355</v>
      </c>
      <c r="K1299" s="795"/>
      <c r="L1299" s="515"/>
      <c r="M1299" s="515"/>
      <c r="N1299" s="520"/>
      <c r="O1299" s="521"/>
      <c r="P1299" s="737"/>
      <c r="Q1299" s="738"/>
      <c r="R1299" s="738"/>
      <c r="S1299" s="739"/>
      <c r="T1299" s="770"/>
      <c r="U1299" s="771"/>
      <c r="V1299" s="789"/>
    </row>
    <row r="1300" spans="1:22" s="26" customFormat="1" ht="30" customHeight="1" thickBot="1">
      <c r="A1300" s="83" t="s">
        <v>2306</v>
      </c>
      <c r="B1300" s="744"/>
      <c r="C1300" s="741" t="s">
        <v>356</v>
      </c>
      <c r="D1300" s="742"/>
      <c r="E1300" s="516" t="s">
        <v>357</v>
      </c>
      <c r="F1300" s="512" t="s">
        <v>358</v>
      </c>
      <c r="G1300" s="774"/>
      <c r="H1300" s="748"/>
      <c r="I1300" s="748"/>
      <c r="J1300" s="500" t="s">
        <v>359</v>
      </c>
      <c r="K1300" s="513" t="s">
        <v>360</v>
      </c>
      <c r="L1300" s="517" t="s">
        <v>361</v>
      </c>
      <c r="M1300" s="517"/>
      <c r="N1300" s="522" t="s">
        <v>362</v>
      </c>
      <c r="O1300" s="523"/>
      <c r="P1300" s="529" t="s">
        <v>363</v>
      </c>
      <c r="Q1300" s="447">
        <v>6</v>
      </c>
      <c r="R1300" s="530" t="s">
        <v>364</v>
      </c>
      <c r="S1300" s="447">
        <v>5</v>
      </c>
      <c r="T1300" s="791"/>
      <c r="U1300" s="792"/>
      <c r="V1300" s="790"/>
    </row>
    <row r="1301" spans="1:22" s="26" customFormat="1" ht="19.95" customHeight="1">
      <c r="A1301" s="83" t="s">
        <v>2307</v>
      </c>
      <c r="B1301" s="744"/>
      <c r="C1301" s="623">
        <v>1</v>
      </c>
      <c r="D1301" s="616" t="s">
        <v>220</v>
      </c>
      <c r="E1301" s="448">
        <v>0.34</v>
      </c>
      <c r="F1301" s="449">
        <v>1144.874</v>
      </c>
      <c r="G1301" s="449">
        <v>3541.03</v>
      </c>
      <c r="H1301" s="778" t="s">
        <v>1238</v>
      </c>
      <c r="I1301" s="779"/>
      <c r="J1301" s="450" t="s">
        <v>1197</v>
      </c>
      <c r="K1301" s="81" t="s">
        <v>1403</v>
      </c>
      <c r="L1301" s="393" t="s">
        <v>34</v>
      </c>
      <c r="M1301" s="394" t="s">
        <v>1423</v>
      </c>
      <c r="N1301" s="345" t="s">
        <v>341</v>
      </c>
      <c r="O1301" s="807" t="s">
        <v>130</v>
      </c>
      <c r="P1301" s="808"/>
      <c r="Q1301" s="798">
        <v>43</v>
      </c>
      <c r="R1301" s="801" t="s">
        <v>365</v>
      </c>
      <c r="S1301" s="802"/>
      <c r="T1301" s="769" t="s">
        <v>366</v>
      </c>
      <c r="U1301" s="735"/>
      <c r="V1301" s="736"/>
    </row>
    <row r="1302" spans="1:22" s="26" customFormat="1" ht="19.95" customHeight="1" thickBot="1">
      <c r="A1302" s="83" t="s">
        <v>2308</v>
      </c>
      <c r="B1302" s="744"/>
      <c r="C1302" s="623">
        <v>2</v>
      </c>
      <c r="D1302" s="616" t="s">
        <v>221</v>
      </c>
      <c r="E1302" s="448">
        <v>0.33</v>
      </c>
      <c r="F1302" s="449" t="s">
        <v>1445</v>
      </c>
      <c r="G1302" s="449">
        <v>3541.03</v>
      </c>
      <c r="H1302" s="778" t="s">
        <v>1238</v>
      </c>
      <c r="I1302" s="779"/>
      <c r="J1302" s="450" t="s">
        <v>1238</v>
      </c>
      <c r="K1302" s="81" t="s">
        <v>2140</v>
      </c>
      <c r="L1302" s="393" t="s">
        <v>365</v>
      </c>
      <c r="M1302" s="394" t="s">
        <v>1421</v>
      </c>
      <c r="N1302" s="345" t="s">
        <v>341</v>
      </c>
      <c r="O1302" s="807"/>
      <c r="P1302" s="808"/>
      <c r="Q1302" s="799"/>
      <c r="R1302" s="803"/>
      <c r="S1302" s="804"/>
      <c r="T1302" s="791"/>
      <c r="U1302" s="796"/>
      <c r="V1302" s="792"/>
    </row>
    <row r="1303" spans="1:22" s="26" customFormat="1" ht="19.95" customHeight="1">
      <c r="A1303" s="83" t="s">
        <v>2309</v>
      </c>
      <c r="B1303" s="744"/>
      <c r="C1303" s="623">
        <v>3</v>
      </c>
      <c r="D1303" s="616" t="s">
        <v>222</v>
      </c>
      <c r="E1303" s="448">
        <v>0.33</v>
      </c>
      <c r="F1303" s="449">
        <v>543.53</v>
      </c>
      <c r="G1303" s="449">
        <v>3541.03</v>
      </c>
      <c r="H1303" s="778" t="s">
        <v>1238</v>
      </c>
      <c r="I1303" s="779"/>
      <c r="J1303" s="450" t="s">
        <v>1197</v>
      </c>
      <c r="K1303" s="81" t="s">
        <v>1403</v>
      </c>
      <c r="L1303" s="393" t="s">
        <v>34</v>
      </c>
      <c r="M1303" s="394" t="s">
        <v>1423</v>
      </c>
      <c r="N1303" s="345" t="s">
        <v>341</v>
      </c>
      <c r="O1303" s="809"/>
      <c r="P1303" s="810"/>
      <c r="Q1303" s="800"/>
      <c r="R1303" s="805"/>
      <c r="S1303" s="806"/>
      <c r="T1303" s="451"/>
      <c r="U1303" s="451"/>
      <c r="V1303" s="452"/>
    </row>
    <row r="1304" spans="1:22" s="26" customFormat="1" ht="19.95" customHeight="1">
      <c r="A1304" s="83" t="s">
        <v>2310</v>
      </c>
      <c r="B1304" s="744"/>
      <c r="C1304" s="623">
        <v>4</v>
      </c>
      <c r="D1304" s="616" t="s">
        <v>1403</v>
      </c>
      <c r="E1304" s="448" t="s">
        <v>1403</v>
      </c>
      <c r="F1304" s="449" t="s">
        <v>1403</v>
      </c>
      <c r="G1304" s="449" t="s">
        <v>1403</v>
      </c>
      <c r="H1304" s="778" t="s">
        <v>1403</v>
      </c>
      <c r="I1304" s="779"/>
      <c r="J1304" s="450" t="s">
        <v>1403</v>
      </c>
      <c r="K1304" s="81" t="s">
        <v>1403</v>
      </c>
      <c r="L1304" s="393"/>
      <c r="M1304" s="394" t="s">
        <v>1403</v>
      </c>
      <c r="N1304" s="345"/>
      <c r="O1304" s="775" t="s">
        <v>368</v>
      </c>
      <c r="P1304" s="740" t="s">
        <v>369</v>
      </c>
      <c r="Q1304" s="741"/>
      <c r="R1304" s="741"/>
      <c r="S1304" s="742"/>
      <c r="T1304" s="453"/>
      <c r="U1304" s="453"/>
      <c r="V1304" s="454"/>
    </row>
    <row r="1305" spans="1:22" s="26" customFormat="1" ht="19.95" customHeight="1">
      <c r="A1305" s="83" t="s">
        <v>2311</v>
      </c>
      <c r="B1305" s="744"/>
      <c r="C1305" s="623">
        <v>5</v>
      </c>
      <c r="D1305" s="616" t="s">
        <v>1403</v>
      </c>
      <c r="E1305" s="448" t="s">
        <v>1403</v>
      </c>
      <c r="F1305" s="449" t="s">
        <v>1403</v>
      </c>
      <c r="G1305" s="449" t="s">
        <v>1403</v>
      </c>
      <c r="H1305" s="778" t="s">
        <v>1403</v>
      </c>
      <c r="I1305" s="779"/>
      <c r="J1305" s="450" t="s">
        <v>1403</v>
      </c>
      <c r="K1305" s="81" t="s">
        <v>1403</v>
      </c>
      <c r="L1305" s="393"/>
      <c r="M1305" s="394" t="s">
        <v>1403</v>
      </c>
      <c r="N1305" s="345"/>
      <c r="O1305" s="776"/>
      <c r="P1305" s="500" t="s">
        <v>370</v>
      </c>
      <c r="Q1305" s="500" t="s">
        <v>371</v>
      </c>
      <c r="R1305" s="748" t="s">
        <v>372</v>
      </c>
      <c r="S1305" s="748"/>
      <c r="T1305" s="453"/>
      <c r="U1305" s="453"/>
      <c r="V1305" s="454"/>
    </row>
    <row r="1306" spans="1:22" s="26" customFormat="1" ht="19.95" customHeight="1" thickBot="1">
      <c r="A1306" s="83" t="s">
        <v>2312</v>
      </c>
      <c r="B1306" s="744"/>
      <c r="C1306" s="624">
        <v>6</v>
      </c>
      <c r="D1306" s="617" t="s">
        <v>1403</v>
      </c>
      <c r="E1306" s="455" t="s">
        <v>1403</v>
      </c>
      <c r="F1306" s="449" t="s">
        <v>1403</v>
      </c>
      <c r="G1306" s="449" t="s">
        <v>1403</v>
      </c>
      <c r="H1306" s="778" t="s">
        <v>1403</v>
      </c>
      <c r="I1306" s="779"/>
      <c r="J1306" s="450" t="s">
        <v>1403</v>
      </c>
      <c r="K1306" s="81" t="s">
        <v>1403</v>
      </c>
      <c r="L1306" s="393"/>
      <c r="M1306" s="394" t="s">
        <v>1403</v>
      </c>
      <c r="N1306" s="391"/>
      <c r="O1306" s="293" t="s">
        <v>1238</v>
      </c>
      <c r="P1306" s="223">
        <v>1</v>
      </c>
      <c r="Q1306" s="456">
        <v>7082.0518531999996</v>
      </c>
      <c r="R1306" s="777">
        <v>1688.4040000000002</v>
      </c>
      <c r="S1306" s="777"/>
      <c r="T1306" s="453"/>
      <c r="U1306" s="453"/>
      <c r="V1306" s="454"/>
    </row>
    <row r="1307" spans="1:22" s="26" customFormat="1" ht="25.2" customHeight="1" thickBot="1">
      <c r="A1307" s="83" t="s">
        <v>2313</v>
      </c>
      <c r="B1307" s="745"/>
      <c r="C1307" s="749" t="s">
        <v>373</v>
      </c>
      <c r="D1307" s="750"/>
      <c r="E1307" s="467"/>
      <c r="F1307" s="751" t="s">
        <v>1403</v>
      </c>
      <c r="G1307" s="752"/>
      <c r="H1307" s="793" t="s">
        <v>1238</v>
      </c>
      <c r="I1307" s="794"/>
      <c r="J1307" s="369" t="s">
        <v>1238</v>
      </c>
      <c r="K1307" s="293" t="s">
        <v>1197</v>
      </c>
      <c r="L1307" s="293" t="s">
        <v>1238</v>
      </c>
      <c r="M1307" s="528"/>
      <c r="N1307" s="524"/>
      <c r="O1307" s="797" t="s">
        <v>1403</v>
      </c>
      <c r="P1307" s="797"/>
      <c r="Q1307" s="797"/>
      <c r="R1307" s="797"/>
      <c r="S1307" s="797"/>
      <c r="T1307" s="525"/>
      <c r="U1307" s="526"/>
      <c r="V1307" s="527" t="s">
        <v>677</v>
      </c>
    </row>
    <row r="1308" spans="1:22" ht="19.95" customHeight="1"/>
    <row r="1309" spans="1:22" ht="19.95" customHeight="1"/>
    <row r="1310" spans="1:22" s="30" customFormat="1" ht="19.95" customHeight="1" thickBot="1">
      <c r="A1310" s="27">
        <v>44</v>
      </c>
      <c r="B1310" s="753" t="s">
        <v>312</v>
      </c>
      <c r="C1310" s="753"/>
      <c r="D1310" s="753"/>
      <c r="E1310" s="28">
        <v>44</v>
      </c>
      <c r="F1310" s="582" t="s">
        <v>88</v>
      </c>
      <c r="G1310" s="416"/>
      <c r="H1310" s="416"/>
      <c r="I1310" s="414"/>
      <c r="J1310" s="414"/>
      <c r="K1310" s="414"/>
      <c r="L1310" s="414"/>
      <c r="M1310" s="29"/>
      <c r="N1310" s="29"/>
      <c r="O1310" s="416"/>
      <c r="P1310" s="416"/>
      <c r="Q1310" s="416"/>
      <c r="R1310" s="416"/>
      <c r="S1310" s="416"/>
      <c r="T1310" s="416"/>
      <c r="U1310" s="416"/>
      <c r="V1310" s="416"/>
    </row>
    <row r="1311" spans="1:22" s="23" customFormat="1" ht="25.2" customHeight="1">
      <c r="A1311" s="22"/>
      <c r="B1311" s="755" t="s">
        <v>313</v>
      </c>
      <c r="C1311" s="621" t="s">
        <v>314</v>
      </c>
      <c r="D1311" s="609" t="s">
        <v>315</v>
      </c>
      <c r="E1311" s="498"/>
      <c r="F1311" s="498" t="s">
        <v>316</v>
      </c>
      <c r="G1311" s="499"/>
      <c r="H1311" s="497" t="s">
        <v>317</v>
      </c>
      <c r="I1311" s="772" t="s">
        <v>318</v>
      </c>
      <c r="J1311" s="754" t="s">
        <v>319</v>
      </c>
      <c r="K1311" s="754" t="s">
        <v>320</v>
      </c>
      <c r="L1311" s="754" t="s">
        <v>321</v>
      </c>
      <c r="M1311" s="754" t="s">
        <v>322</v>
      </c>
      <c r="N1311" s="765" t="s">
        <v>323</v>
      </c>
      <c r="O1311" s="766"/>
      <c r="P1311" s="767" t="s">
        <v>324</v>
      </c>
      <c r="Q1311" s="768"/>
      <c r="R1311" s="769" t="s">
        <v>325</v>
      </c>
      <c r="S1311" s="736"/>
      <c r="T1311" s="783" t="s">
        <v>326</v>
      </c>
      <c r="U1311" s="784"/>
      <c r="V1311" s="785"/>
    </row>
    <row r="1312" spans="1:22" s="23" customFormat="1" ht="90" customHeight="1">
      <c r="A1312" s="22"/>
      <c r="B1312" s="756"/>
      <c r="C1312" s="622" t="s">
        <v>327</v>
      </c>
      <c r="D1312" s="610" t="s">
        <v>42</v>
      </c>
      <c r="E1312" s="501" t="s">
        <v>328</v>
      </c>
      <c r="F1312" s="501" t="s">
        <v>329</v>
      </c>
      <c r="G1312" s="571" t="s">
        <v>330</v>
      </c>
      <c r="H1312" s="570" t="s">
        <v>331</v>
      </c>
      <c r="I1312" s="773"/>
      <c r="J1312" s="748"/>
      <c r="K1312" s="748"/>
      <c r="L1312" s="748"/>
      <c r="M1312" s="748"/>
      <c r="N1312" s="500" t="s">
        <v>332</v>
      </c>
      <c r="O1312" s="501" t="s">
        <v>333</v>
      </c>
      <c r="P1312" s="781"/>
      <c r="Q1312" s="782"/>
      <c r="R1312" s="770"/>
      <c r="S1312" s="771"/>
      <c r="T1312" s="502" t="s">
        <v>334</v>
      </c>
      <c r="U1312" s="503" t="s">
        <v>335</v>
      </c>
      <c r="V1312" s="504" t="s">
        <v>336</v>
      </c>
    </row>
    <row r="1313" spans="1:22" s="23" customFormat="1" ht="25.2" customHeight="1">
      <c r="A1313" s="22"/>
      <c r="B1313" s="417"/>
      <c r="C1313" s="611">
        <v>3</v>
      </c>
      <c r="D1313" s="611">
        <v>4</v>
      </c>
      <c r="E1313" s="418">
        <v>5</v>
      </c>
      <c r="F1313" s="418">
        <v>6</v>
      </c>
      <c r="G1313" s="418">
        <v>7</v>
      </c>
      <c r="H1313" s="418">
        <v>8</v>
      </c>
      <c r="I1313" s="418">
        <v>9</v>
      </c>
      <c r="J1313" s="469"/>
      <c r="K1313" s="469"/>
      <c r="L1313" s="435"/>
      <c r="M1313" s="418"/>
      <c r="N1313" s="418">
        <v>14</v>
      </c>
      <c r="O1313" s="418">
        <v>15</v>
      </c>
      <c r="P1313" s="419">
        <v>16</v>
      </c>
      <c r="Q1313" s="463">
        <v>17</v>
      </c>
      <c r="R1313" s="419">
        <v>18</v>
      </c>
      <c r="S1313" s="463">
        <v>19</v>
      </c>
      <c r="T1313" s="420">
        <v>20</v>
      </c>
      <c r="U1313" s="421">
        <v>21</v>
      </c>
      <c r="V1313" s="422">
        <v>22</v>
      </c>
    </row>
    <row r="1314" spans="1:22" s="32" customFormat="1" ht="105.75" customHeight="1">
      <c r="A1314" s="31" t="s">
        <v>2314</v>
      </c>
      <c r="B1314" s="423">
        <v>1</v>
      </c>
      <c r="C1314" s="612" t="s">
        <v>765</v>
      </c>
      <c r="D1314" s="612" t="s">
        <v>766</v>
      </c>
      <c r="E1314" s="424" t="s">
        <v>767</v>
      </c>
      <c r="F1314" s="424" t="s">
        <v>376</v>
      </c>
      <c r="G1314" s="425">
        <v>1</v>
      </c>
      <c r="H1314" s="426" t="s">
        <v>674</v>
      </c>
      <c r="I1314" s="427" t="s">
        <v>376</v>
      </c>
      <c r="J1314" s="428" t="s">
        <v>88</v>
      </c>
      <c r="K1314" s="429">
        <v>37552</v>
      </c>
      <c r="L1314" s="429">
        <v>39499</v>
      </c>
      <c r="M1314" s="430">
        <v>32798.6</v>
      </c>
      <c r="N1314" s="431">
        <v>32798.6</v>
      </c>
      <c r="O1314" s="432" t="s">
        <v>1403</v>
      </c>
      <c r="P1314" s="827"/>
      <c r="Q1314" s="828"/>
      <c r="R1314" s="746"/>
      <c r="S1314" s="747"/>
      <c r="T1314" s="433" t="s">
        <v>341</v>
      </c>
      <c r="U1314" s="363">
        <v>256</v>
      </c>
      <c r="V1314" s="434" t="s">
        <v>341</v>
      </c>
    </row>
    <row r="1315" spans="1:22" s="32" customFormat="1" ht="19.95" customHeight="1">
      <c r="A1315" s="31" t="s">
        <v>2315</v>
      </c>
      <c r="B1315" s="423" t="s">
        <v>1403</v>
      </c>
      <c r="C1315" s="612"/>
      <c r="D1315" s="612"/>
      <c r="E1315" s="424"/>
      <c r="F1315" s="424"/>
      <c r="G1315" s="425"/>
      <c r="H1315" s="426"/>
      <c r="I1315" s="427"/>
      <c r="J1315" s="428" t="s">
        <v>1403</v>
      </c>
      <c r="K1315" s="429"/>
      <c r="L1315" s="429"/>
      <c r="M1315" s="430"/>
      <c r="N1315" s="431" t="s">
        <v>1403</v>
      </c>
      <c r="O1315" s="432" t="s">
        <v>1403</v>
      </c>
      <c r="P1315" s="731"/>
      <c r="Q1315" s="732"/>
      <c r="R1315" s="746"/>
      <c r="S1315" s="747"/>
      <c r="T1315" s="433"/>
      <c r="U1315" s="363"/>
      <c r="V1315" s="434"/>
    </row>
    <row r="1316" spans="1:22" s="32" customFormat="1" ht="19.95" customHeight="1">
      <c r="A1316" s="31" t="s">
        <v>2316</v>
      </c>
      <c r="B1316" s="423" t="s">
        <v>1403</v>
      </c>
      <c r="C1316" s="612"/>
      <c r="D1316" s="612"/>
      <c r="E1316" s="424"/>
      <c r="F1316" s="424"/>
      <c r="G1316" s="425"/>
      <c r="H1316" s="426"/>
      <c r="I1316" s="427"/>
      <c r="J1316" s="428" t="s">
        <v>1403</v>
      </c>
      <c r="K1316" s="429"/>
      <c r="L1316" s="429"/>
      <c r="M1316" s="430"/>
      <c r="N1316" s="431" t="s">
        <v>1403</v>
      </c>
      <c r="O1316" s="432" t="s">
        <v>1403</v>
      </c>
      <c r="P1316" s="731"/>
      <c r="Q1316" s="732"/>
      <c r="R1316" s="746"/>
      <c r="S1316" s="747"/>
      <c r="T1316" s="433"/>
      <c r="U1316" s="363"/>
      <c r="V1316" s="434"/>
    </row>
    <row r="1317" spans="1:22" s="32" customFormat="1" ht="19.95" customHeight="1">
      <c r="A1317" s="31" t="s">
        <v>2317</v>
      </c>
      <c r="B1317" s="423" t="s">
        <v>1403</v>
      </c>
      <c r="C1317" s="612"/>
      <c r="D1317" s="612"/>
      <c r="E1317" s="424"/>
      <c r="F1317" s="424"/>
      <c r="G1317" s="425"/>
      <c r="H1317" s="426"/>
      <c r="I1317" s="427"/>
      <c r="J1317" s="428" t="s">
        <v>1403</v>
      </c>
      <c r="K1317" s="429"/>
      <c r="L1317" s="429"/>
      <c r="M1317" s="430"/>
      <c r="N1317" s="431" t="s">
        <v>1403</v>
      </c>
      <c r="O1317" s="432" t="s">
        <v>1403</v>
      </c>
      <c r="P1317" s="731"/>
      <c r="Q1317" s="732"/>
      <c r="R1317" s="746"/>
      <c r="S1317" s="747"/>
      <c r="T1317" s="433"/>
      <c r="U1317" s="363"/>
      <c r="V1317" s="434"/>
    </row>
    <row r="1318" spans="1:22" s="32" customFormat="1" ht="19.95" customHeight="1">
      <c r="A1318" s="31" t="s">
        <v>2318</v>
      </c>
      <c r="B1318" s="423" t="s">
        <v>1403</v>
      </c>
      <c r="C1318" s="612"/>
      <c r="D1318" s="612"/>
      <c r="E1318" s="424"/>
      <c r="F1318" s="424"/>
      <c r="G1318" s="425"/>
      <c r="H1318" s="426"/>
      <c r="I1318" s="427"/>
      <c r="J1318" s="428" t="s">
        <v>1403</v>
      </c>
      <c r="K1318" s="429"/>
      <c r="L1318" s="429"/>
      <c r="M1318" s="430"/>
      <c r="N1318" s="431" t="s">
        <v>1403</v>
      </c>
      <c r="O1318" s="432" t="s">
        <v>1403</v>
      </c>
      <c r="P1318" s="731"/>
      <c r="Q1318" s="732"/>
      <c r="R1318" s="746"/>
      <c r="S1318" s="747"/>
      <c r="T1318" s="433"/>
      <c r="U1318" s="363"/>
      <c r="V1318" s="434"/>
    </row>
    <row r="1319" spans="1:22" s="32" customFormat="1" ht="19.95" customHeight="1">
      <c r="A1319" s="31" t="s">
        <v>2319</v>
      </c>
      <c r="B1319" s="423" t="s">
        <v>1403</v>
      </c>
      <c r="C1319" s="612"/>
      <c r="D1319" s="612"/>
      <c r="E1319" s="424"/>
      <c r="F1319" s="424"/>
      <c r="G1319" s="425"/>
      <c r="H1319" s="426"/>
      <c r="I1319" s="427"/>
      <c r="J1319" s="428" t="s">
        <v>1403</v>
      </c>
      <c r="K1319" s="429"/>
      <c r="L1319" s="429"/>
      <c r="M1319" s="430"/>
      <c r="N1319" s="431" t="s">
        <v>1403</v>
      </c>
      <c r="O1319" s="432" t="s">
        <v>1403</v>
      </c>
      <c r="P1319" s="731"/>
      <c r="Q1319" s="732"/>
      <c r="R1319" s="746"/>
      <c r="S1319" s="747"/>
      <c r="T1319" s="433"/>
      <c r="U1319" s="363"/>
      <c r="V1319" s="434"/>
    </row>
    <row r="1320" spans="1:22" s="32" customFormat="1" ht="19.95" customHeight="1">
      <c r="A1320" s="31" t="s">
        <v>2320</v>
      </c>
      <c r="B1320" s="423" t="s">
        <v>1403</v>
      </c>
      <c r="C1320" s="612"/>
      <c r="D1320" s="612"/>
      <c r="E1320" s="424"/>
      <c r="F1320" s="424"/>
      <c r="G1320" s="425"/>
      <c r="H1320" s="426"/>
      <c r="I1320" s="427"/>
      <c r="J1320" s="428" t="s">
        <v>1403</v>
      </c>
      <c r="K1320" s="429"/>
      <c r="L1320" s="429"/>
      <c r="M1320" s="430"/>
      <c r="N1320" s="435" t="s">
        <v>1403</v>
      </c>
      <c r="O1320" s="432" t="s">
        <v>1403</v>
      </c>
      <c r="P1320" s="731"/>
      <c r="Q1320" s="732"/>
      <c r="R1320" s="746"/>
      <c r="S1320" s="747"/>
      <c r="T1320" s="433"/>
      <c r="U1320" s="363"/>
      <c r="V1320" s="434"/>
    </row>
    <row r="1321" spans="1:22" s="32" customFormat="1" ht="19.95" customHeight="1">
      <c r="A1321" s="31" t="s">
        <v>2321</v>
      </c>
      <c r="B1321" s="423" t="s">
        <v>1403</v>
      </c>
      <c r="C1321" s="612"/>
      <c r="D1321" s="612"/>
      <c r="E1321" s="424"/>
      <c r="F1321" s="424"/>
      <c r="G1321" s="425"/>
      <c r="H1321" s="426"/>
      <c r="I1321" s="427"/>
      <c r="J1321" s="428" t="s">
        <v>1403</v>
      </c>
      <c r="K1321" s="429"/>
      <c r="L1321" s="429"/>
      <c r="M1321" s="436"/>
      <c r="N1321" s="435" t="s">
        <v>1403</v>
      </c>
      <c r="O1321" s="432" t="s">
        <v>1403</v>
      </c>
      <c r="P1321" s="731"/>
      <c r="Q1321" s="732"/>
      <c r="R1321" s="746"/>
      <c r="S1321" s="747"/>
      <c r="T1321" s="433"/>
      <c r="U1321" s="363"/>
      <c r="V1321" s="434"/>
    </row>
    <row r="1322" spans="1:22" s="32" customFormat="1" ht="19.95" customHeight="1">
      <c r="A1322" s="31" t="s">
        <v>2322</v>
      </c>
      <c r="B1322" s="423" t="s">
        <v>1403</v>
      </c>
      <c r="C1322" s="612"/>
      <c r="D1322" s="612"/>
      <c r="E1322" s="424"/>
      <c r="F1322" s="424"/>
      <c r="G1322" s="425"/>
      <c r="H1322" s="426"/>
      <c r="I1322" s="427"/>
      <c r="J1322" s="428" t="s">
        <v>1403</v>
      </c>
      <c r="K1322" s="429"/>
      <c r="L1322" s="429"/>
      <c r="M1322" s="436"/>
      <c r="N1322" s="435" t="s">
        <v>1403</v>
      </c>
      <c r="O1322" s="432" t="s">
        <v>1403</v>
      </c>
      <c r="P1322" s="731"/>
      <c r="Q1322" s="732"/>
      <c r="R1322" s="746"/>
      <c r="S1322" s="747"/>
      <c r="T1322" s="433"/>
      <c r="U1322" s="363"/>
      <c r="V1322" s="434"/>
    </row>
    <row r="1323" spans="1:22" s="32" customFormat="1" ht="19.95" customHeight="1" thickBot="1">
      <c r="A1323" s="31" t="s">
        <v>2323</v>
      </c>
      <c r="B1323" s="437" t="s">
        <v>1403</v>
      </c>
      <c r="C1323" s="613"/>
      <c r="D1323" s="613"/>
      <c r="E1323" s="438"/>
      <c r="F1323" s="438"/>
      <c r="G1323" s="439"/>
      <c r="H1323" s="440"/>
      <c r="I1323" s="441"/>
      <c r="J1323" s="442" t="s">
        <v>1403</v>
      </c>
      <c r="K1323" s="443"/>
      <c r="L1323" s="443"/>
      <c r="M1323" s="444"/>
      <c r="N1323" s="435" t="s">
        <v>1403</v>
      </c>
      <c r="O1323" s="432" t="s">
        <v>1403</v>
      </c>
      <c r="P1323" s="731"/>
      <c r="Q1323" s="732"/>
      <c r="R1323" s="746"/>
      <c r="S1323" s="747"/>
      <c r="T1323" s="433"/>
      <c r="U1323" s="363"/>
      <c r="V1323" s="434"/>
    </row>
    <row r="1324" spans="1:22" s="23" customFormat="1" ht="10.199999999999999" customHeight="1">
      <c r="A1324" s="31"/>
      <c r="B1324" s="459"/>
      <c r="C1324" s="614"/>
      <c r="D1324" s="614"/>
      <c r="E1324" s="445"/>
      <c r="F1324" s="445"/>
      <c r="G1324" s="445"/>
      <c r="H1324" s="445"/>
      <c r="I1324" s="445"/>
      <c r="J1324" s="445"/>
      <c r="K1324" s="445"/>
      <c r="L1324" s="445"/>
      <c r="M1324" s="445"/>
      <c r="N1324" s="445"/>
      <c r="O1324" s="460"/>
      <c r="P1324" s="445"/>
      <c r="Q1324" s="445"/>
      <c r="R1324" s="460"/>
      <c r="S1324" s="445"/>
      <c r="T1324" s="445"/>
      <c r="U1324" s="461"/>
      <c r="V1324" s="464"/>
    </row>
    <row r="1325" spans="1:22" s="23" customFormat="1" ht="19.95" customHeight="1" thickBot="1">
      <c r="A1325" s="31" t="s">
        <v>2324</v>
      </c>
      <c r="B1325" s="505"/>
      <c r="C1325" s="615"/>
      <c r="D1325" s="615"/>
      <c r="E1325" s="506"/>
      <c r="F1325" s="506"/>
      <c r="G1325" s="506"/>
      <c r="H1325" s="506"/>
      <c r="I1325" s="506"/>
      <c r="J1325" s="506"/>
      <c r="K1325" s="506"/>
      <c r="L1325" s="506"/>
      <c r="M1325" s="506"/>
      <c r="N1325" s="507" t="s">
        <v>346</v>
      </c>
      <c r="O1325" s="508">
        <v>0</v>
      </c>
      <c r="P1325" s="506"/>
      <c r="Q1325" s="506"/>
      <c r="R1325" s="509"/>
      <c r="S1325" s="509"/>
      <c r="T1325" s="510"/>
      <c r="U1325" s="506"/>
      <c r="V1325" s="511"/>
    </row>
    <row r="1326" spans="1:22" ht="19.95" customHeight="1">
      <c r="B1326" s="446"/>
      <c r="C1326" s="34"/>
      <c r="D1326" s="34"/>
      <c r="E1326" s="446"/>
      <c r="F1326" s="446"/>
      <c r="G1326" s="446"/>
      <c r="H1326" s="446"/>
      <c r="I1326" s="446"/>
      <c r="J1326" s="446"/>
      <c r="K1326" s="446"/>
      <c r="L1326" s="446"/>
      <c r="M1326" s="446"/>
      <c r="N1326" s="446"/>
      <c r="O1326" s="446"/>
      <c r="P1326" s="446"/>
      <c r="Q1326" s="446"/>
      <c r="R1326" s="446"/>
      <c r="S1326" s="446"/>
      <c r="T1326" s="446"/>
      <c r="U1326" s="446"/>
      <c r="V1326" s="446"/>
    </row>
    <row r="1327" spans="1:22" s="23" customFormat="1" ht="19.95" customHeight="1" thickBot="1">
      <c r="A1327" s="22"/>
      <c r="B1327" s="733" t="s">
        <v>347</v>
      </c>
      <c r="C1327" s="733"/>
      <c r="D1327" s="733"/>
      <c r="E1327" s="733"/>
      <c r="F1327" s="733"/>
      <c r="G1327" s="733"/>
      <c r="H1327" s="733"/>
      <c r="I1327" s="733"/>
      <c r="J1327" s="733"/>
      <c r="K1327" s="733"/>
      <c r="L1327" s="733"/>
      <c r="M1327" s="733"/>
      <c r="N1327" s="733"/>
      <c r="O1327" s="733"/>
      <c r="P1327" s="733"/>
      <c r="Q1327" s="733"/>
      <c r="R1327" s="733"/>
      <c r="S1327" s="733"/>
      <c r="T1327" s="733"/>
      <c r="U1327" s="733"/>
      <c r="V1327" s="733"/>
    </row>
    <row r="1328" spans="1:22" s="26" customFormat="1" ht="19.95" customHeight="1">
      <c r="A1328" s="83" t="s">
        <v>2325</v>
      </c>
      <c r="B1328" s="743" t="s">
        <v>348</v>
      </c>
      <c r="C1328" s="734" t="s">
        <v>349</v>
      </c>
      <c r="D1328" s="735"/>
      <c r="E1328" s="735"/>
      <c r="F1328" s="735"/>
      <c r="G1328" s="735"/>
      <c r="H1328" s="735"/>
      <c r="I1328" s="735"/>
      <c r="J1328" s="735"/>
      <c r="K1328" s="735"/>
      <c r="L1328" s="735"/>
      <c r="M1328" s="736"/>
      <c r="N1328" s="518"/>
      <c r="O1328" s="519"/>
      <c r="P1328" s="734" t="s">
        <v>350</v>
      </c>
      <c r="Q1328" s="735"/>
      <c r="R1328" s="735"/>
      <c r="S1328" s="736"/>
      <c r="T1328" s="769" t="s">
        <v>351</v>
      </c>
      <c r="U1328" s="736"/>
      <c r="V1328" s="788" t="s">
        <v>1357</v>
      </c>
    </row>
    <row r="1329" spans="1:22" s="26" customFormat="1" ht="25.2" customHeight="1">
      <c r="A1329" s="83" t="s">
        <v>2326</v>
      </c>
      <c r="B1329" s="744"/>
      <c r="C1329" s="740" t="s">
        <v>352</v>
      </c>
      <c r="D1329" s="741"/>
      <c r="E1329" s="742"/>
      <c r="F1329" s="514">
        <v>1</v>
      </c>
      <c r="G1329" s="774" t="s">
        <v>353</v>
      </c>
      <c r="H1329" s="748" t="s">
        <v>354</v>
      </c>
      <c r="I1329" s="748"/>
      <c r="J1329" s="740" t="s">
        <v>355</v>
      </c>
      <c r="K1329" s="795"/>
      <c r="L1329" s="515"/>
      <c r="M1329" s="515"/>
      <c r="N1329" s="520"/>
      <c r="O1329" s="521"/>
      <c r="P1329" s="737"/>
      <c r="Q1329" s="738"/>
      <c r="R1329" s="738"/>
      <c r="S1329" s="739"/>
      <c r="T1329" s="770"/>
      <c r="U1329" s="771"/>
      <c r="V1329" s="789"/>
    </row>
    <row r="1330" spans="1:22" s="26" customFormat="1" ht="30" customHeight="1" thickBot="1">
      <c r="A1330" s="83" t="s">
        <v>2327</v>
      </c>
      <c r="B1330" s="744"/>
      <c r="C1330" s="741" t="s">
        <v>356</v>
      </c>
      <c r="D1330" s="742"/>
      <c r="E1330" s="516" t="s">
        <v>357</v>
      </c>
      <c r="F1330" s="512" t="s">
        <v>358</v>
      </c>
      <c r="G1330" s="774"/>
      <c r="H1330" s="748"/>
      <c r="I1330" s="748"/>
      <c r="J1330" s="500" t="s">
        <v>359</v>
      </c>
      <c r="K1330" s="513" t="s">
        <v>360</v>
      </c>
      <c r="L1330" s="517" t="s">
        <v>361</v>
      </c>
      <c r="M1330" s="517"/>
      <c r="N1330" s="522" t="s">
        <v>362</v>
      </c>
      <c r="O1330" s="523"/>
      <c r="P1330" s="529" t="s">
        <v>363</v>
      </c>
      <c r="Q1330" s="447">
        <v>1</v>
      </c>
      <c r="R1330" s="530" t="s">
        <v>364</v>
      </c>
      <c r="S1330" s="447">
        <v>0</v>
      </c>
      <c r="T1330" s="791"/>
      <c r="U1330" s="792"/>
      <c r="V1330" s="790"/>
    </row>
    <row r="1331" spans="1:22" s="26" customFormat="1" ht="19.95" customHeight="1">
      <c r="A1331" s="83" t="s">
        <v>2328</v>
      </c>
      <c r="B1331" s="744"/>
      <c r="C1331" s="623">
        <v>1</v>
      </c>
      <c r="D1331" s="616" t="s">
        <v>1403</v>
      </c>
      <c r="E1331" s="448" t="s">
        <v>1403</v>
      </c>
      <c r="F1331" s="449" t="s">
        <v>1403</v>
      </c>
      <c r="G1331" s="449" t="s">
        <v>1403</v>
      </c>
      <c r="H1331" s="778" t="s">
        <v>1403</v>
      </c>
      <c r="I1331" s="779"/>
      <c r="J1331" s="450" t="s">
        <v>1403</v>
      </c>
      <c r="K1331" s="81" t="s">
        <v>1403</v>
      </c>
      <c r="L1331" s="393" t="s">
        <v>365</v>
      </c>
      <c r="M1331" s="394" t="s">
        <v>1421</v>
      </c>
      <c r="N1331" s="345" t="s">
        <v>341</v>
      </c>
      <c r="O1331" s="807" t="s">
        <v>130</v>
      </c>
      <c r="P1331" s="808"/>
      <c r="Q1331" s="798">
        <v>44</v>
      </c>
      <c r="R1331" s="801" t="s">
        <v>365</v>
      </c>
      <c r="S1331" s="802"/>
      <c r="T1331" s="769" t="s">
        <v>366</v>
      </c>
      <c r="U1331" s="735"/>
      <c r="V1331" s="736"/>
    </row>
    <row r="1332" spans="1:22" s="26" customFormat="1" ht="19.95" customHeight="1" thickBot="1">
      <c r="A1332" s="83" t="s">
        <v>2329</v>
      </c>
      <c r="B1332" s="744"/>
      <c r="C1332" s="623">
        <v>2</v>
      </c>
      <c r="D1332" s="616" t="s">
        <v>1403</v>
      </c>
      <c r="E1332" s="448" t="s">
        <v>1403</v>
      </c>
      <c r="F1332" s="449" t="s">
        <v>1403</v>
      </c>
      <c r="G1332" s="449" t="s">
        <v>1403</v>
      </c>
      <c r="H1332" s="778" t="s">
        <v>1403</v>
      </c>
      <c r="I1332" s="779"/>
      <c r="J1332" s="450" t="s">
        <v>1403</v>
      </c>
      <c r="K1332" s="81" t="s">
        <v>1403</v>
      </c>
      <c r="L1332" s="393"/>
      <c r="M1332" s="394" t="s">
        <v>1403</v>
      </c>
      <c r="N1332" s="345" t="s">
        <v>341</v>
      </c>
      <c r="O1332" s="807"/>
      <c r="P1332" s="808"/>
      <c r="Q1332" s="799"/>
      <c r="R1332" s="803"/>
      <c r="S1332" s="804"/>
      <c r="T1332" s="791"/>
      <c r="U1332" s="796"/>
      <c r="V1332" s="792"/>
    </row>
    <row r="1333" spans="1:22" s="26" customFormat="1" ht="19.95" customHeight="1">
      <c r="A1333" s="83" t="s">
        <v>2330</v>
      </c>
      <c r="B1333" s="744"/>
      <c r="C1333" s="623">
        <v>3</v>
      </c>
      <c r="D1333" s="616" t="s">
        <v>1403</v>
      </c>
      <c r="E1333" s="448" t="s">
        <v>1403</v>
      </c>
      <c r="F1333" s="449" t="s">
        <v>1403</v>
      </c>
      <c r="G1333" s="449" t="s">
        <v>1403</v>
      </c>
      <c r="H1333" s="778" t="s">
        <v>1403</v>
      </c>
      <c r="I1333" s="779"/>
      <c r="J1333" s="450" t="s">
        <v>1403</v>
      </c>
      <c r="K1333" s="81" t="s">
        <v>1403</v>
      </c>
      <c r="L1333" s="393"/>
      <c r="M1333" s="394" t="s">
        <v>1403</v>
      </c>
      <c r="N1333" s="345"/>
      <c r="O1333" s="809"/>
      <c r="P1333" s="810"/>
      <c r="Q1333" s="800"/>
      <c r="R1333" s="805"/>
      <c r="S1333" s="806"/>
      <c r="T1333" s="451"/>
      <c r="U1333" s="451"/>
      <c r="V1333" s="452"/>
    </row>
    <row r="1334" spans="1:22" s="26" customFormat="1" ht="19.95" customHeight="1">
      <c r="A1334" s="83" t="s">
        <v>2331</v>
      </c>
      <c r="B1334" s="744"/>
      <c r="C1334" s="623">
        <v>4</v>
      </c>
      <c r="D1334" s="616" t="s">
        <v>1403</v>
      </c>
      <c r="E1334" s="448" t="s">
        <v>1403</v>
      </c>
      <c r="F1334" s="449" t="s">
        <v>1403</v>
      </c>
      <c r="G1334" s="449" t="s">
        <v>1403</v>
      </c>
      <c r="H1334" s="778" t="s">
        <v>1403</v>
      </c>
      <c r="I1334" s="779"/>
      <c r="J1334" s="450" t="s">
        <v>1403</v>
      </c>
      <c r="K1334" s="81" t="s">
        <v>1403</v>
      </c>
      <c r="L1334" s="393"/>
      <c r="M1334" s="394" t="s">
        <v>1403</v>
      </c>
      <c r="N1334" s="345"/>
      <c r="O1334" s="775" t="s">
        <v>368</v>
      </c>
      <c r="P1334" s="740" t="s">
        <v>369</v>
      </c>
      <c r="Q1334" s="741"/>
      <c r="R1334" s="741"/>
      <c r="S1334" s="742"/>
      <c r="T1334" s="453"/>
      <c r="U1334" s="453"/>
      <c r="V1334" s="454"/>
    </row>
    <row r="1335" spans="1:22" s="26" customFormat="1" ht="19.95" customHeight="1">
      <c r="A1335" s="83" t="s">
        <v>2332</v>
      </c>
      <c r="B1335" s="744"/>
      <c r="C1335" s="623">
        <v>5</v>
      </c>
      <c r="D1335" s="616" t="s">
        <v>1403</v>
      </c>
      <c r="E1335" s="448" t="s">
        <v>1403</v>
      </c>
      <c r="F1335" s="449" t="s">
        <v>1403</v>
      </c>
      <c r="G1335" s="449" t="s">
        <v>1403</v>
      </c>
      <c r="H1335" s="778" t="s">
        <v>1403</v>
      </c>
      <c r="I1335" s="779"/>
      <c r="J1335" s="450" t="s">
        <v>1403</v>
      </c>
      <c r="K1335" s="81" t="s">
        <v>1403</v>
      </c>
      <c r="L1335" s="393"/>
      <c r="M1335" s="394" t="s">
        <v>1403</v>
      </c>
      <c r="N1335" s="345"/>
      <c r="O1335" s="776"/>
      <c r="P1335" s="500" t="s">
        <v>370</v>
      </c>
      <c r="Q1335" s="500" t="s">
        <v>371</v>
      </c>
      <c r="R1335" s="748" t="s">
        <v>372</v>
      </c>
      <c r="S1335" s="748"/>
      <c r="T1335" s="453"/>
      <c r="U1335" s="453"/>
      <c r="V1335" s="454"/>
    </row>
    <row r="1336" spans="1:22" s="26" customFormat="1" ht="19.95" customHeight="1" thickBot="1">
      <c r="A1336" s="83" t="s">
        <v>2333</v>
      </c>
      <c r="B1336" s="744"/>
      <c r="C1336" s="624">
        <v>6</v>
      </c>
      <c r="D1336" s="617" t="s">
        <v>1403</v>
      </c>
      <c r="E1336" s="455" t="s">
        <v>1403</v>
      </c>
      <c r="F1336" s="449" t="s">
        <v>1403</v>
      </c>
      <c r="G1336" s="449" t="s">
        <v>1403</v>
      </c>
      <c r="H1336" s="778" t="s">
        <v>1403</v>
      </c>
      <c r="I1336" s="779"/>
      <c r="J1336" s="450" t="s">
        <v>1403</v>
      </c>
      <c r="K1336" s="81" t="s">
        <v>1403</v>
      </c>
      <c r="L1336" s="393"/>
      <c r="M1336" s="394" t="s">
        <v>1403</v>
      </c>
      <c r="N1336" s="391"/>
      <c r="O1336" s="293" t="s">
        <v>1238</v>
      </c>
      <c r="P1336" s="223">
        <v>1</v>
      </c>
      <c r="Q1336" s="456">
        <v>7082.0518531999996</v>
      </c>
      <c r="R1336" s="777">
        <v>0</v>
      </c>
      <c r="S1336" s="777"/>
      <c r="T1336" s="453"/>
      <c r="U1336" s="453"/>
      <c r="V1336" s="454"/>
    </row>
    <row r="1337" spans="1:22" s="26" customFormat="1" ht="25.2" customHeight="1" thickBot="1">
      <c r="A1337" s="83" t="s">
        <v>2334</v>
      </c>
      <c r="B1337" s="745"/>
      <c r="C1337" s="749" t="s">
        <v>373</v>
      </c>
      <c r="D1337" s="750"/>
      <c r="E1337" s="467"/>
      <c r="F1337" s="751" t="s">
        <v>1403</v>
      </c>
      <c r="G1337" s="752"/>
      <c r="H1337" s="793" t="s">
        <v>1403</v>
      </c>
      <c r="I1337" s="794"/>
      <c r="J1337" s="369" t="s">
        <v>1403</v>
      </c>
      <c r="K1337" s="293" t="s">
        <v>1238</v>
      </c>
      <c r="L1337" s="293" t="s">
        <v>1238</v>
      </c>
      <c r="M1337" s="528"/>
      <c r="N1337" s="524"/>
      <c r="O1337" s="797" t="s">
        <v>1403</v>
      </c>
      <c r="P1337" s="797"/>
      <c r="Q1337" s="797"/>
      <c r="R1337" s="797"/>
      <c r="S1337" s="797"/>
      <c r="T1337" s="525"/>
      <c r="U1337" s="526"/>
      <c r="V1337" s="527" t="s">
        <v>677</v>
      </c>
    </row>
    <row r="1338" spans="1:22" ht="19.95" customHeight="1"/>
    <row r="1339" spans="1:22" ht="19.95" customHeight="1"/>
    <row r="1340" spans="1:22" s="30" customFormat="1" ht="19.95" customHeight="1" thickBot="1">
      <c r="A1340" s="27">
        <v>45</v>
      </c>
      <c r="B1340" s="753" t="s">
        <v>312</v>
      </c>
      <c r="C1340" s="753"/>
      <c r="D1340" s="753"/>
      <c r="E1340" s="28">
        <v>45</v>
      </c>
      <c r="F1340" s="582" t="s">
        <v>89</v>
      </c>
      <c r="G1340" s="416"/>
      <c r="H1340" s="416"/>
      <c r="I1340" s="414"/>
      <c r="J1340" s="414"/>
      <c r="K1340" s="414"/>
      <c r="L1340" s="414"/>
      <c r="M1340" s="29"/>
      <c r="N1340" s="29"/>
      <c r="O1340" s="416"/>
      <c r="P1340" s="416"/>
      <c r="Q1340" s="416"/>
      <c r="R1340" s="416"/>
      <c r="S1340" s="416"/>
      <c r="T1340" s="416"/>
      <c r="U1340" s="416"/>
      <c r="V1340" s="416"/>
    </row>
    <row r="1341" spans="1:22" s="23" customFormat="1" ht="25.2" customHeight="1">
      <c r="A1341" s="22"/>
      <c r="B1341" s="755" t="s">
        <v>313</v>
      </c>
      <c r="C1341" s="621" t="s">
        <v>314</v>
      </c>
      <c r="D1341" s="609" t="s">
        <v>315</v>
      </c>
      <c r="E1341" s="498"/>
      <c r="F1341" s="498" t="s">
        <v>316</v>
      </c>
      <c r="G1341" s="499"/>
      <c r="H1341" s="497" t="s">
        <v>317</v>
      </c>
      <c r="I1341" s="772" t="s">
        <v>318</v>
      </c>
      <c r="J1341" s="754" t="s">
        <v>319</v>
      </c>
      <c r="K1341" s="754" t="s">
        <v>320</v>
      </c>
      <c r="L1341" s="754" t="s">
        <v>321</v>
      </c>
      <c r="M1341" s="754" t="s">
        <v>322</v>
      </c>
      <c r="N1341" s="765" t="s">
        <v>323</v>
      </c>
      <c r="O1341" s="766"/>
      <c r="P1341" s="767" t="s">
        <v>324</v>
      </c>
      <c r="Q1341" s="768"/>
      <c r="R1341" s="769" t="s">
        <v>325</v>
      </c>
      <c r="S1341" s="736"/>
      <c r="T1341" s="783" t="s">
        <v>326</v>
      </c>
      <c r="U1341" s="784"/>
      <c r="V1341" s="785"/>
    </row>
    <row r="1342" spans="1:22" s="23" customFormat="1" ht="90" customHeight="1">
      <c r="A1342" s="22"/>
      <c r="B1342" s="756"/>
      <c r="C1342" s="622" t="s">
        <v>327</v>
      </c>
      <c r="D1342" s="610" t="s">
        <v>42</v>
      </c>
      <c r="E1342" s="501" t="s">
        <v>328</v>
      </c>
      <c r="F1342" s="501" t="s">
        <v>329</v>
      </c>
      <c r="G1342" s="571" t="s">
        <v>330</v>
      </c>
      <c r="H1342" s="570" t="s">
        <v>331</v>
      </c>
      <c r="I1342" s="773"/>
      <c r="J1342" s="748"/>
      <c r="K1342" s="748"/>
      <c r="L1342" s="748"/>
      <c r="M1342" s="748"/>
      <c r="N1342" s="500" t="s">
        <v>332</v>
      </c>
      <c r="O1342" s="501" t="s">
        <v>333</v>
      </c>
      <c r="P1342" s="781"/>
      <c r="Q1342" s="782"/>
      <c r="R1342" s="770"/>
      <c r="S1342" s="771"/>
      <c r="T1342" s="502" t="s">
        <v>334</v>
      </c>
      <c r="U1342" s="503" t="s">
        <v>335</v>
      </c>
      <c r="V1342" s="504" t="s">
        <v>336</v>
      </c>
    </row>
    <row r="1343" spans="1:22" s="23" customFormat="1" ht="25.2" customHeight="1">
      <c r="A1343" s="22"/>
      <c r="B1343" s="417"/>
      <c r="C1343" s="611">
        <v>3</v>
      </c>
      <c r="D1343" s="611">
        <v>4</v>
      </c>
      <c r="E1343" s="418">
        <v>5</v>
      </c>
      <c r="F1343" s="418">
        <v>6</v>
      </c>
      <c r="G1343" s="418">
        <v>7</v>
      </c>
      <c r="H1343" s="418">
        <v>8</v>
      </c>
      <c r="I1343" s="418">
        <v>9</v>
      </c>
      <c r="J1343" s="469"/>
      <c r="K1343" s="469"/>
      <c r="L1343" s="435"/>
      <c r="M1343" s="418"/>
      <c r="N1343" s="418">
        <v>14</v>
      </c>
      <c r="O1343" s="418">
        <v>15</v>
      </c>
      <c r="P1343" s="419">
        <v>16</v>
      </c>
      <c r="Q1343" s="463">
        <v>17</v>
      </c>
      <c r="R1343" s="419">
        <v>18</v>
      </c>
      <c r="S1343" s="463">
        <v>19</v>
      </c>
      <c r="T1343" s="420">
        <v>20</v>
      </c>
      <c r="U1343" s="421">
        <v>21</v>
      </c>
      <c r="V1343" s="422">
        <v>22</v>
      </c>
    </row>
    <row r="1344" spans="1:22" s="32" customFormat="1" ht="60" customHeight="1">
      <c r="A1344" s="31" t="s">
        <v>2335</v>
      </c>
      <c r="B1344" s="423">
        <v>1</v>
      </c>
      <c r="C1344" s="612" t="s">
        <v>768</v>
      </c>
      <c r="D1344" s="612" t="s">
        <v>769</v>
      </c>
      <c r="E1344" s="424" t="s">
        <v>770</v>
      </c>
      <c r="F1344" s="424" t="s">
        <v>755</v>
      </c>
      <c r="G1344" s="425">
        <v>0.3</v>
      </c>
      <c r="H1344" s="426" t="s">
        <v>674</v>
      </c>
      <c r="I1344" s="427">
        <v>2</v>
      </c>
      <c r="J1344" s="428" t="s">
        <v>224</v>
      </c>
      <c r="K1344" s="429">
        <v>44088</v>
      </c>
      <c r="L1344" s="429">
        <v>44922</v>
      </c>
      <c r="M1344" s="430">
        <v>3728.46</v>
      </c>
      <c r="N1344" s="431">
        <v>1118.538</v>
      </c>
      <c r="O1344" s="432" t="s">
        <v>1403</v>
      </c>
      <c r="P1344" s="827"/>
      <c r="Q1344" s="828"/>
      <c r="R1344" s="746"/>
      <c r="S1344" s="747"/>
      <c r="T1344" s="433" t="s">
        <v>341</v>
      </c>
      <c r="U1344" s="363">
        <v>295</v>
      </c>
      <c r="V1344" s="434" t="s">
        <v>341</v>
      </c>
    </row>
    <row r="1345" spans="1:22" s="32" customFormat="1" ht="108" customHeight="1">
      <c r="A1345" s="31" t="s">
        <v>2336</v>
      </c>
      <c r="B1345" s="423">
        <v>2</v>
      </c>
      <c r="C1345" s="612" t="s">
        <v>771</v>
      </c>
      <c r="D1345" s="612" t="s">
        <v>772</v>
      </c>
      <c r="E1345" s="424" t="s">
        <v>773</v>
      </c>
      <c r="F1345" s="424" t="s">
        <v>340</v>
      </c>
      <c r="G1345" s="584">
        <v>0.7</v>
      </c>
      <c r="H1345" s="426" t="s">
        <v>341</v>
      </c>
      <c r="I1345" s="427">
        <v>2</v>
      </c>
      <c r="J1345" s="428" t="s">
        <v>224</v>
      </c>
      <c r="K1345" s="429">
        <v>42699</v>
      </c>
      <c r="L1345" s="429">
        <v>44414</v>
      </c>
      <c r="M1345" s="430">
        <v>9412.59</v>
      </c>
      <c r="N1345" s="431">
        <v>6588.8130000000001</v>
      </c>
      <c r="O1345" s="432">
        <v>6588.8130000000001</v>
      </c>
      <c r="P1345" s="827"/>
      <c r="Q1345" s="828"/>
      <c r="R1345" s="746"/>
      <c r="S1345" s="747"/>
      <c r="T1345" s="433" t="s">
        <v>341</v>
      </c>
      <c r="U1345" s="363">
        <v>190</v>
      </c>
      <c r="V1345" s="434" t="s">
        <v>341</v>
      </c>
    </row>
    <row r="1346" spans="1:22" s="32" customFormat="1" ht="19.95" customHeight="1">
      <c r="A1346" s="31" t="s">
        <v>2337</v>
      </c>
      <c r="B1346" s="423" t="s">
        <v>1403</v>
      </c>
      <c r="C1346" s="612"/>
      <c r="D1346" s="612"/>
      <c r="E1346" s="424"/>
      <c r="F1346" s="424"/>
      <c r="G1346" s="425"/>
      <c r="H1346" s="426"/>
      <c r="I1346" s="427"/>
      <c r="J1346" s="428" t="s">
        <v>1403</v>
      </c>
      <c r="K1346" s="429"/>
      <c r="L1346" s="429"/>
      <c r="M1346" s="430"/>
      <c r="N1346" s="431" t="s">
        <v>1403</v>
      </c>
      <c r="O1346" s="432" t="s">
        <v>1403</v>
      </c>
      <c r="P1346" s="731"/>
      <c r="Q1346" s="732"/>
      <c r="R1346" s="746"/>
      <c r="S1346" s="747"/>
      <c r="T1346" s="433"/>
      <c r="U1346" s="363"/>
      <c r="V1346" s="434"/>
    </row>
    <row r="1347" spans="1:22" s="32" customFormat="1" ht="19.95" customHeight="1">
      <c r="A1347" s="31" t="s">
        <v>2338</v>
      </c>
      <c r="B1347" s="423" t="s">
        <v>1403</v>
      </c>
      <c r="C1347" s="612"/>
      <c r="D1347" s="612"/>
      <c r="E1347" s="424"/>
      <c r="F1347" s="424"/>
      <c r="G1347" s="425"/>
      <c r="H1347" s="426"/>
      <c r="I1347" s="427"/>
      <c r="J1347" s="428" t="s">
        <v>1403</v>
      </c>
      <c r="K1347" s="429"/>
      <c r="L1347" s="429"/>
      <c r="M1347" s="430"/>
      <c r="N1347" s="431" t="s">
        <v>1403</v>
      </c>
      <c r="O1347" s="432" t="s">
        <v>1403</v>
      </c>
      <c r="P1347" s="731"/>
      <c r="Q1347" s="732"/>
      <c r="R1347" s="746"/>
      <c r="S1347" s="747"/>
      <c r="T1347" s="433"/>
      <c r="U1347" s="363"/>
      <c r="V1347" s="434"/>
    </row>
    <row r="1348" spans="1:22" s="32" customFormat="1" ht="19.95" customHeight="1">
      <c r="A1348" s="31" t="s">
        <v>2339</v>
      </c>
      <c r="B1348" s="423" t="s">
        <v>1403</v>
      </c>
      <c r="C1348" s="612"/>
      <c r="D1348" s="612"/>
      <c r="E1348" s="424"/>
      <c r="F1348" s="424"/>
      <c r="G1348" s="425"/>
      <c r="H1348" s="426"/>
      <c r="I1348" s="427"/>
      <c r="J1348" s="428" t="s">
        <v>1403</v>
      </c>
      <c r="K1348" s="429"/>
      <c r="L1348" s="429"/>
      <c r="M1348" s="430"/>
      <c r="N1348" s="431" t="s">
        <v>1403</v>
      </c>
      <c r="O1348" s="432" t="s">
        <v>1403</v>
      </c>
      <c r="P1348" s="731"/>
      <c r="Q1348" s="732"/>
      <c r="R1348" s="746"/>
      <c r="S1348" s="747"/>
      <c r="T1348" s="433"/>
      <c r="U1348" s="363"/>
      <c r="V1348" s="434"/>
    </row>
    <row r="1349" spans="1:22" s="32" customFormat="1" ht="19.95" customHeight="1">
      <c r="A1349" s="31" t="s">
        <v>2340</v>
      </c>
      <c r="B1349" s="423" t="s">
        <v>1403</v>
      </c>
      <c r="C1349" s="612"/>
      <c r="D1349" s="612"/>
      <c r="E1349" s="424"/>
      <c r="F1349" s="424"/>
      <c r="G1349" s="425"/>
      <c r="H1349" s="426"/>
      <c r="I1349" s="427"/>
      <c r="J1349" s="428" t="s">
        <v>1403</v>
      </c>
      <c r="K1349" s="429"/>
      <c r="L1349" s="429"/>
      <c r="M1349" s="430"/>
      <c r="N1349" s="431" t="s">
        <v>1403</v>
      </c>
      <c r="O1349" s="432" t="s">
        <v>1403</v>
      </c>
      <c r="P1349" s="731"/>
      <c r="Q1349" s="732"/>
      <c r="R1349" s="746"/>
      <c r="S1349" s="747"/>
      <c r="T1349" s="433"/>
      <c r="U1349" s="363"/>
      <c r="V1349" s="434"/>
    </row>
    <row r="1350" spans="1:22" s="32" customFormat="1" ht="19.95" customHeight="1">
      <c r="A1350" s="31" t="s">
        <v>2341</v>
      </c>
      <c r="B1350" s="423" t="s">
        <v>1403</v>
      </c>
      <c r="C1350" s="612"/>
      <c r="D1350" s="612"/>
      <c r="E1350" s="424"/>
      <c r="F1350" s="424"/>
      <c r="G1350" s="425"/>
      <c r="H1350" s="426"/>
      <c r="I1350" s="427"/>
      <c r="J1350" s="428" t="s">
        <v>1403</v>
      </c>
      <c r="K1350" s="429"/>
      <c r="L1350" s="429"/>
      <c r="M1350" s="430"/>
      <c r="N1350" s="435" t="s">
        <v>1403</v>
      </c>
      <c r="O1350" s="432" t="s">
        <v>1403</v>
      </c>
      <c r="P1350" s="731"/>
      <c r="Q1350" s="732"/>
      <c r="R1350" s="746"/>
      <c r="S1350" s="747"/>
      <c r="T1350" s="433"/>
      <c r="U1350" s="363"/>
      <c r="V1350" s="434"/>
    </row>
    <row r="1351" spans="1:22" s="32" customFormat="1" ht="19.95" customHeight="1">
      <c r="A1351" s="31" t="s">
        <v>2342</v>
      </c>
      <c r="B1351" s="423" t="s">
        <v>1403</v>
      </c>
      <c r="C1351" s="612"/>
      <c r="D1351" s="612"/>
      <c r="E1351" s="424"/>
      <c r="F1351" s="424"/>
      <c r="G1351" s="425"/>
      <c r="H1351" s="426"/>
      <c r="I1351" s="427"/>
      <c r="J1351" s="428" t="s">
        <v>1403</v>
      </c>
      <c r="K1351" s="429"/>
      <c r="L1351" s="429"/>
      <c r="M1351" s="436"/>
      <c r="N1351" s="435" t="s">
        <v>1403</v>
      </c>
      <c r="O1351" s="432" t="s">
        <v>1403</v>
      </c>
      <c r="P1351" s="731"/>
      <c r="Q1351" s="732"/>
      <c r="R1351" s="746"/>
      <c r="S1351" s="747"/>
      <c r="T1351" s="433"/>
      <c r="U1351" s="363"/>
      <c r="V1351" s="434"/>
    </row>
    <row r="1352" spans="1:22" s="32" customFormat="1" ht="19.95" customHeight="1">
      <c r="A1352" s="31" t="s">
        <v>2343</v>
      </c>
      <c r="B1352" s="423" t="s">
        <v>1403</v>
      </c>
      <c r="C1352" s="612"/>
      <c r="D1352" s="612"/>
      <c r="E1352" s="424"/>
      <c r="F1352" s="424"/>
      <c r="G1352" s="425"/>
      <c r="H1352" s="426"/>
      <c r="I1352" s="427"/>
      <c r="J1352" s="428" t="s">
        <v>1403</v>
      </c>
      <c r="K1352" s="429"/>
      <c r="L1352" s="429"/>
      <c r="M1352" s="436"/>
      <c r="N1352" s="435" t="s">
        <v>1403</v>
      </c>
      <c r="O1352" s="432" t="s">
        <v>1403</v>
      </c>
      <c r="P1352" s="731"/>
      <c r="Q1352" s="732"/>
      <c r="R1352" s="746"/>
      <c r="S1352" s="747"/>
      <c r="T1352" s="433"/>
      <c r="U1352" s="363"/>
      <c r="V1352" s="434"/>
    </row>
    <row r="1353" spans="1:22" s="32" customFormat="1" ht="19.95" customHeight="1" thickBot="1">
      <c r="A1353" s="31" t="s">
        <v>2344</v>
      </c>
      <c r="B1353" s="437" t="s">
        <v>1403</v>
      </c>
      <c r="C1353" s="613"/>
      <c r="D1353" s="613"/>
      <c r="E1353" s="438"/>
      <c r="F1353" s="438"/>
      <c r="G1353" s="439"/>
      <c r="H1353" s="440"/>
      <c r="I1353" s="441"/>
      <c r="J1353" s="442" t="s">
        <v>1403</v>
      </c>
      <c r="K1353" s="443"/>
      <c r="L1353" s="443"/>
      <c r="M1353" s="444"/>
      <c r="N1353" s="435" t="s">
        <v>1403</v>
      </c>
      <c r="O1353" s="432" t="s">
        <v>1403</v>
      </c>
      <c r="P1353" s="731"/>
      <c r="Q1353" s="732"/>
      <c r="R1353" s="746"/>
      <c r="S1353" s="747"/>
      <c r="T1353" s="433"/>
      <c r="U1353" s="363"/>
      <c r="V1353" s="434"/>
    </row>
    <row r="1354" spans="1:22" s="23" customFormat="1" ht="10.199999999999999" customHeight="1">
      <c r="A1354" s="31"/>
      <c r="B1354" s="459"/>
      <c r="C1354" s="614"/>
      <c r="D1354" s="614"/>
      <c r="E1354" s="445"/>
      <c r="F1354" s="445"/>
      <c r="G1354" s="445"/>
      <c r="H1354" s="445"/>
      <c r="I1354" s="445"/>
      <c r="J1354" s="445"/>
      <c r="K1354" s="445"/>
      <c r="L1354" s="445"/>
      <c r="M1354" s="445"/>
      <c r="N1354" s="445"/>
      <c r="O1354" s="460"/>
      <c r="P1354" s="445"/>
      <c r="Q1354" s="445"/>
      <c r="R1354" s="460"/>
      <c r="S1354" s="445"/>
      <c r="T1354" s="445"/>
      <c r="U1354" s="461"/>
      <c r="V1354" s="464"/>
    </row>
    <row r="1355" spans="1:22" s="23" customFormat="1" ht="19.95" customHeight="1" thickBot="1">
      <c r="A1355" s="31" t="s">
        <v>2345</v>
      </c>
      <c r="B1355" s="505"/>
      <c r="C1355" s="615"/>
      <c r="D1355" s="615"/>
      <c r="E1355" s="506"/>
      <c r="F1355" s="506"/>
      <c r="G1355" s="506"/>
      <c r="H1355" s="506"/>
      <c r="I1355" s="506"/>
      <c r="J1355" s="506"/>
      <c r="K1355" s="506"/>
      <c r="L1355" s="506"/>
      <c r="M1355" s="506"/>
      <c r="N1355" s="507" t="s">
        <v>346</v>
      </c>
      <c r="O1355" s="508">
        <v>6588.8130000000001</v>
      </c>
      <c r="P1355" s="506"/>
      <c r="Q1355" s="506"/>
      <c r="R1355" s="509"/>
      <c r="S1355" s="509"/>
      <c r="T1355" s="510"/>
      <c r="U1355" s="506"/>
      <c r="V1355" s="511"/>
    </row>
    <row r="1356" spans="1:22" ht="19.95" customHeight="1">
      <c r="B1356" s="446"/>
      <c r="C1356" s="34"/>
      <c r="D1356" s="34"/>
      <c r="E1356" s="446"/>
      <c r="F1356" s="446"/>
      <c r="G1356" s="446"/>
      <c r="H1356" s="446"/>
      <c r="I1356" s="446"/>
      <c r="J1356" s="446"/>
      <c r="K1356" s="446"/>
      <c r="L1356" s="446"/>
      <c r="M1356" s="446"/>
      <c r="N1356" s="446"/>
      <c r="O1356" s="446"/>
      <c r="P1356" s="446"/>
      <c r="Q1356" s="446"/>
      <c r="R1356" s="446"/>
      <c r="S1356" s="446"/>
      <c r="T1356" s="446"/>
      <c r="U1356" s="446"/>
      <c r="V1356" s="446"/>
    </row>
    <row r="1357" spans="1:22" s="23" customFormat="1" ht="19.95" customHeight="1" thickBot="1">
      <c r="A1357" s="22"/>
      <c r="B1357" s="733" t="s">
        <v>347</v>
      </c>
      <c r="C1357" s="733"/>
      <c r="D1357" s="733"/>
      <c r="E1357" s="733"/>
      <c r="F1357" s="733"/>
      <c r="G1357" s="733"/>
      <c r="H1357" s="733"/>
      <c r="I1357" s="733"/>
      <c r="J1357" s="733"/>
      <c r="K1357" s="733"/>
      <c r="L1357" s="733"/>
      <c r="M1357" s="733"/>
      <c r="N1357" s="733"/>
      <c r="O1357" s="733"/>
      <c r="P1357" s="733"/>
      <c r="Q1357" s="733"/>
      <c r="R1357" s="733"/>
      <c r="S1357" s="733"/>
      <c r="T1357" s="733"/>
      <c r="U1357" s="733"/>
      <c r="V1357" s="733"/>
    </row>
    <row r="1358" spans="1:22" s="26" customFormat="1" ht="19.95" customHeight="1">
      <c r="A1358" s="83" t="s">
        <v>2346</v>
      </c>
      <c r="B1358" s="743" t="s">
        <v>348</v>
      </c>
      <c r="C1358" s="734" t="s">
        <v>349</v>
      </c>
      <c r="D1358" s="735"/>
      <c r="E1358" s="735"/>
      <c r="F1358" s="735"/>
      <c r="G1358" s="735"/>
      <c r="H1358" s="735"/>
      <c r="I1358" s="735"/>
      <c r="J1358" s="735"/>
      <c r="K1358" s="735"/>
      <c r="L1358" s="735"/>
      <c r="M1358" s="736"/>
      <c r="N1358" s="518"/>
      <c r="O1358" s="519"/>
      <c r="P1358" s="734" t="s">
        <v>350</v>
      </c>
      <c r="Q1358" s="735"/>
      <c r="R1358" s="735"/>
      <c r="S1358" s="736"/>
      <c r="T1358" s="769" t="s">
        <v>351</v>
      </c>
      <c r="U1358" s="736"/>
      <c r="V1358" s="788" t="s">
        <v>1197</v>
      </c>
    </row>
    <row r="1359" spans="1:22" s="26" customFormat="1" ht="25.2" customHeight="1">
      <c r="A1359" s="83" t="s">
        <v>2347</v>
      </c>
      <c r="B1359" s="744"/>
      <c r="C1359" s="740" t="s">
        <v>352</v>
      </c>
      <c r="D1359" s="741"/>
      <c r="E1359" s="742"/>
      <c r="F1359" s="514">
        <v>2</v>
      </c>
      <c r="G1359" s="774" t="s">
        <v>353</v>
      </c>
      <c r="H1359" s="748" t="s">
        <v>354</v>
      </c>
      <c r="I1359" s="748"/>
      <c r="J1359" s="740" t="s">
        <v>355</v>
      </c>
      <c r="K1359" s="795"/>
      <c r="L1359" s="515"/>
      <c r="M1359" s="515"/>
      <c r="N1359" s="520"/>
      <c r="O1359" s="521"/>
      <c r="P1359" s="737"/>
      <c r="Q1359" s="738"/>
      <c r="R1359" s="738"/>
      <c r="S1359" s="739"/>
      <c r="T1359" s="770"/>
      <c r="U1359" s="771"/>
      <c r="V1359" s="789"/>
    </row>
    <row r="1360" spans="1:22" s="26" customFormat="1" ht="30" customHeight="1" thickBot="1">
      <c r="A1360" s="83" t="s">
        <v>2348</v>
      </c>
      <c r="B1360" s="744"/>
      <c r="C1360" s="741" t="s">
        <v>356</v>
      </c>
      <c r="D1360" s="742"/>
      <c r="E1360" s="516" t="s">
        <v>357</v>
      </c>
      <c r="F1360" s="512" t="s">
        <v>358</v>
      </c>
      <c r="G1360" s="774"/>
      <c r="H1360" s="748"/>
      <c r="I1360" s="748"/>
      <c r="J1360" s="500" t="s">
        <v>359</v>
      </c>
      <c r="K1360" s="513" t="s">
        <v>360</v>
      </c>
      <c r="L1360" s="517" t="s">
        <v>361</v>
      </c>
      <c r="M1360" s="517"/>
      <c r="N1360" s="522" t="s">
        <v>362</v>
      </c>
      <c r="O1360" s="523"/>
      <c r="P1360" s="529" t="s">
        <v>363</v>
      </c>
      <c r="Q1360" s="447">
        <v>2</v>
      </c>
      <c r="R1360" s="530" t="s">
        <v>364</v>
      </c>
      <c r="S1360" s="447">
        <v>1</v>
      </c>
      <c r="T1360" s="791"/>
      <c r="U1360" s="792"/>
      <c r="V1360" s="790"/>
    </row>
    <row r="1361" spans="1:22" s="26" customFormat="1" ht="19.95" customHeight="1">
      <c r="A1361" s="83" t="s">
        <v>2349</v>
      </c>
      <c r="B1361" s="744"/>
      <c r="C1361" s="623">
        <v>1</v>
      </c>
      <c r="D1361" s="616" t="s">
        <v>223</v>
      </c>
      <c r="E1361" s="448">
        <v>0.1</v>
      </c>
      <c r="F1361" s="449" t="s">
        <v>1445</v>
      </c>
      <c r="G1361" s="449">
        <v>3541.03</v>
      </c>
      <c r="H1361" s="778" t="s">
        <v>1238</v>
      </c>
      <c r="I1361" s="779"/>
      <c r="J1361" s="450" t="s">
        <v>1197</v>
      </c>
      <c r="K1361" s="81" t="s">
        <v>1403</v>
      </c>
      <c r="L1361" s="393" t="s">
        <v>34</v>
      </c>
      <c r="M1361" s="394" t="s">
        <v>1423</v>
      </c>
      <c r="N1361" s="345" t="s">
        <v>341</v>
      </c>
      <c r="O1361" s="807" t="s">
        <v>130</v>
      </c>
      <c r="P1361" s="808"/>
      <c r="Q1361" s="798">
        <v>45</v>
      </c>
      <c r="R1361" s="801" t="s">
        <v>365</v>
      </c>
      <c r="S1361" s="802"/>
      <c r="T1361" s="769" t="s">
        <v>366</v>
      </c>
      <c r="U1361" s="735"/>
      <c r="V1361" s="736"/>
    </row>
    <row r="1362" spans="1:22" s="26" customFormat="1" ht="19.95" customHeight="1" thickBot="1">
      <c r="A1362" s="83" t="s">
        <v>2350</v>
      </c>
      <c r="B1362" s="744"/>
      <c r="C1362" s="623">
        <v>2</v>
      </c>
      <c r="D1362" s="616" t="s">
        <v>224</v>
      </c>
      <c r="E1362" s="448">
        <v>0.9</v>
      </c>
      <c r="F1362" s="449">
        <v>6588.8130000000001</v>
      </c>
      <c r="G1362" s="449">
        <v>3541.03</v>
      </c>
      <c r="H1362" s="778" t="s">
        <v>1197</v>
      </c>
      <c r="I1362" s="779"/>
      <c r="J1362" s="450" t="s">
        <v>1197</v>
      </c>
      <c r="K1362" s="81" t="s">
        <v>1403</v>
      </c>
      <c r="L1362" s="393" t="s">
        <v>365</v>
      </c>
      <c r="M1362" s="394" t="s">
        <v>1421</v>
      </c>
      <c r="N1362" s="345" t="s">
        <v>341</v>
      </c>
      <c r="O1362" s="807"/>
      <c r="P1362" s="808"/>
      <c r="Q1362" s="799"/>
      <c r="R1362" s="803"/>
      <c r="S1362" s="804"/>
      <c r="T1362" s="791"/>
      <c r="U1362" s="796"/>
      <c r="V1362" s="792"/>
    </row>
    <row r="1363" spans="1:22" s="26" customFormat="1" ht="19.95" customHeight="1">
      <c r="A1363" s="83" t="s">
        <v>2351</v>
      </c>
      <c r="B1363" s="744"/>
      <c r="C1363" s="623">
        <v>3</v>
      </c>
      <c r="D1363" s="616" t="s">
        <v>1403</v>
      </c>
      <c r="E1363" s="448" t="s">
        <v>1403</v>
      </c>
      <c r="F1363" s="449" t="s">
        <v>1403</v>
      </c>
      <c r="G1363" s="449" t="s">
        <v>1403</v>
      </c>
      <c r="H1363" s="778" t="s">
        <v>1403</v>
      </c>
      <c r="I1363" s="779"/>
      <c r="J1363" s="450" t="s">
        <v>1403</v>
      </c>
      <c r="K1363" s="81" t="s">
        <v>1403</v>
      </c>
      <c r="L1363" s="393"/>
      <c r="M1363" s="394" t="s">
        <v>1403</v>
      </c>
      <c r="N1363" s="345"/>
      <c r="O1363" s="809"/>
      <c r="P1363" s="810"/>
      <c r="Q1363" s="800"/>
      <c r="R1363" s="805"/>
      <c r="S1363" s="806"/>
      <c r="T1363" s="451"/>
      <c r="U1363" s="451"/>
      <c r="V1363" s="452"/>
    </row>
    <row r="1364" spans="1:22" s="26" customFormat="1" ht="19.95" customHeight="1">
      <c r="A1364" s="83" t="s">
        <v>2352</v>
      </c>
      <c r="B1364" s="744"/>
      <c r="C1364" s="623">
        <v>4</v>
      </c>
      <c r="D1364" s="616" t="s">
        <v>1403</v>
      </c>
      <c r="E1364" s="448" t="s">
        <v>1403</v>
      </c>
      <c r="F1364" s="449" t="s">
        <v>1403</v>
      </c>
      <c r="G1364" s="449" t="s">
        <v>1403</v>
      </c>
      <c r="H1364" s="778" t="s">
        <v>1403</v>
      </c>
      <c r="I1364" s="779"/>
      <c r="J1364" s="450" t="s">
        <v>1403</v>
      </c>
      <c r="K1364" s="81" t="s">
        <v>1403</v>
      </c>
      <c r="L1364" s="393"/>
      <c r="M1364" s="394" t="s">
        <v>1403</v>
      </c>
      <c r="N1364" s="345"/>
      <c r="O1364" s="775" t="s">
        <v>368</v>
      </c>
      <c r="P1364" s="740" t="s">
        <v>369</v>
      </c>
      <c r="Q1364" s="741"/>
      <c r="R1364" s="741"/>
      <c r="S1364" s="742"/>
      <c r="T1364" s="453"/>
      <c r="U1364" s="453"/>
      <c r="V1364" s="454"/>
    </row>
    <row r="1365" spans="1:22" s="26" customFormat="1" ht="19.95" customHeight="1">
      <c r="A1365" s="83" t="s">
        <v>2353</v>
      </c>
      <c r="B1365" s="744"/>
      <c r="C1365" s="623">
        <v>5</v>
      </c>
      <c r="D1365" s="616" t="s">
        <v>1403</v>
      </c>
      <c r="E1365" s="448" t="s">
        <v>1403</v>
      </c>
      <c r="F1365" s="449" t="s">
        <v>1403</v>
      </c>
      <c r="G1365" s="449" t="s">
        <v>1403</v>
      </c>
      <c r="H1365" s="778" t="s">
        <v>1403</v>
      </c>
      <c r="I1365" s="779"/>
      <c r="J1365" s="450" t="s">
        <v>1403</v>
      </c>
      <c r="K1365" s="81" t="s">
        <v>1403</v>
      </c>
      <c r="L1365" s="393"/>
      <c r="M1365" s="394" t="s">
        <v>1403</v>
      </c>
      <c r="N1365" s="345"/>
      <c r="O1365" s="776"/>
      <c r="P1365" s="500" t="s">
        <v>370</v>
      </c>
      <c r="Q1365" s="500" t="s">
        <v>371</v>
      </c>
      <c r="R1365" s="748" t="s">
        <v>372</v>
      </c>
      <c r="S1365" s="748"/>
      <c r="T1365" s="453"/>
      <c r="U1365" s="453"/>
      <c r="V1365" s="454"/>
    </row>
    <row r="1366" spans="1:22" s="26" customFormat="1" ht="19.95" customHeight="1" thickBot="1">
      <c r="A1366" s="83" t="s">
        <v>2354</v>
      </c>
      <c r="B1366" s="744"/>
      <c r="C1366" s="624">
        <v>6</v>
      </c>
      <c r="D1366" s="617" t="s">
        <v>1403</v>
      </c>
      <c r="E1366" s="455" t="s">
        <v>1403</v>
      </c>
      <c r="F1366" s="449" t="s">
        <v>1403</v>
      </c>
      <c r="G1366" s="449" t="s">
        <v>1403</v>
      </c>
      <c r="H1366" s="778" t="s">
        <v>1403</v>
      </c>
      <c r="I1366" s="779"/>
      <c r="J1366" s="450" t="s">
        <v>1403</v>
      </c>
      <c r="K1366" s="81" t="s">
        <v>1403</v>
      </c>
      <c r="L1366" s="393"/>
      <c r="M1366" s="394" t="s">
        <v>1403</v>
      </c>
      <c r="N1366" s="391"/>
      <c r="O1366" s="293" t="s">
        <v>1238</v>
      </c>
      <c r="P1366" s="223">
        <v>1</v>
      </c>
      <c r="Q1366" s="456">
        <v>7082.0518531999996</v>
      </c>
      <c r="R1366" s="777">
        <v>6588.8130000000001</v>
      </c>
      <c r="S1366" s="777"/>
      <c r="T1366" s="453"/>
      <c r="U1366" s="453"/>
      <c r="V1366" s="454"/>
    </row>
    <row r="1367" spans="1:22" s="26" customFormat="1" ht="25.2" customHeight="1" thickBot="1">
      <c r="A1367" s="83" t="s">
        <v>2355</v>
      </c>
      <c r="B1367" s="745"/>
      <c r="C1367" s="749" t="s">
        <v>373</v>
      </c>
      <c r="D1367" s="750"/>
      <c r="E1367" s="467"/>
      <c r="F1367" s="751" t="s">
        <v>1403</v>
      </c>
      <c r="G1367" s="752"/>
      <c r="H1367" s="793" t="s">
        <v>1197</v>
      </c>
      <c r="I1367" s="794"/>
      <c r="J1367" s="369" t="s">
        <v>1197</v>
      </c>
      <c r="K1367" s="293" t="s">
        <v>1197</v>
      </c>
      <c r="L1367" s="293" t="s">
        <v>1197</v>
      </c>
      <c r="M1367" s="528"/>
      <c r="N1367" s="524"/>
      <c r="O1367" s="797" t="s">
        <v>1403</v>
      </c>
      <c r="P1367" s="797"/>
      <c r="Q1367" s="797"/>
      <c r="R1367" s="797"/>
      <c r="S1367" s="797"/>
      <c r="T1367" s="525"/>
      <c r="U1367" s="526"/>
      <c r="V1367" s="527" t="s">
        <v>677</v>
      </c>
    </row>
    <row r="1368" spans="1:22" ht="19.95" customHeight="1"/>
    <row r="1369" spans="1:22" ht="19.95" customHeight="1"/>
    <row r="1370" spans="1:22" s="30" customFormat="1" ht="19.95" customHeight="1" thickBot="1">
      <c r="A1370" s="27">
        <v>46</v>
      </c>
      <c r="B1370" s="753" t="s">
        <v>312</v>
      </c>
      <c r="C1370" s="753"/>
      <c r="D1370" s="753"/>
      <c r="E1370" s="28">
        <v>46</v>
      </c>
      <c r="F1370" s="582" t="s">
        <v>90</v>
      </c>
      <c r="G1370" s="416"/>
      <c r="H1370" s="416"/>
      <c r="I1370" s="414"/>
      <c r="J1370" s="414"/>
      <c r="K1370" s="414"/>
      <c r="L1370" s="414"/>
      <c r="M1370" s="29"/>
      <c r="N1370" s="29"/>
      <c r="O1370" s="416"/>
      <c r="P1370" s="416"/>
      <c r="Q1370" s="416"/>
      <c r="R1370" s="416"/>
      <c r="S1370" s="416"/>
      <c r="T1370" s="416"/>
      <c r="U1370" s="416"/>
      <c r="V1370" s="416"/>
    </row>
    <row r="1371" spans="1:22" s="23" customFormat="1" ht="25.2" customHeight="1">
      <c r="A1371" s="22"/>
      <c r="B1371" s="755" t="s">
        <v>313</v>
      </c>
      <c r="C1371" s="621" t="s">
        <v>314</v>
      </c>
      <c r="D1371" s="609" t="s">
        <v>315</v>
      </c>
      <c r="E1371" s="498"/>
      <c r="F1371" s="498" t="s">
        <v>316</v>
      </c>
      <c r="G1371" s="499"/>
      <c r="H1371" s="497" t="s">
        <v>317</v>
      </c>
      <c r="I1371" s="772" t="s">
        <v>318</v>
      </c>
      <c r="J1371" s="754" t="s">
        <v>319</v>
      </c>
      <c r="K1371" s="754" t="s">
        <v>320</v>
      </c>
      <c r="L1371" s="754" t="s">
        <v>321</v>
      </c>
      <c r="M1371" s="754" t="s">
        <v>322</v>
      </c>
      <c r="N1371" s="765" t="s">
        <v>323</v>
      </c>
      <c r="O1371" s="766"/>
      <c r="P1371" s="767" t="s">
        <v>324</v>
      </c>
      <c r="Q1371" s="768"/>
      <c r="R1371" s="769" t="s">
        <v>325</v>
      </c>
      <c r="S1371" s="736"/>
      <c r="T1371" s="783" t="s">
        <v>326</v>
      </c>
      <c r="U1371" s="784"/>
      <c r="V1371" s="785"/>
    </row>
    <row r="1372" spans="1:22" s="23" customFormat="1" ht="90" customHeight="1">
      <c r="A1372" s="22"/>
      <c r="B1372" s="756"/>
      <c r="C1372" s="622" t="s">
        <v>327</v>
      </c>
      <c r="D1372" s="610" t="s">
        <v>42</v>
      </c>
      <c r="E1372" s="501" t="s">
        <v>328</v>
      </c>
      <c r="F1372" s="501" t="s">
        <v>329</v>
      </c>
      <c r="G1372" s="571" t="s">
        <v>330</v>
      </c>
      <c r="H1372" s="570" t="s">
        <v>331</v>
      </c>
      <c r="I1372" s="773"/>
      <c r="J1372" s="748"/>
      <c r="K1372" s="748"/>
      <c r="L1372" s="748"/>
      <c r="M1372" s="748"/>
      <c r="N1372" s="500" t="s">
        <v>332</v>
      </c>
      <c r="O1372" s="501" t="s">
        <v>333</v>
      </c>
      <c r="P1372" s="781"/>
      <c r="Q1372" s="782"/>
      <c r="R1372" s="770"/>
      <c r="S1372" s="771"/>
      <c r="T1372" s="502" t="s">
        <v>334</v>
      </c>
      <c r="U1372" s="503" t="s">
        <v>335</v>
      </c>
      <c r="V1372" s="504" t="s">
        <v>336</v>
      </c>
    </row>
    <row r="1373" spans="1:22" s="23" customFormat="1" ht="25.2" customHeight="1">
      <c r="A1373" s="22"/>
      <c r="B1373" s="417"/>
      <c r="C1373" s="611">
        <v>3</v>
      </c>
      <c r="D1373" s="611">
        <v>4</v>
      </c>
      <c r="E1373" s="418">
        <v>5</v>
      </c>
      <c r="F1373" s="418">
        <v>6</v>
      </c>
      <c r="G1373" s="418">
        <v>7</v>
      </c>
      <c r="H1373" s="418">
        <v>8</v>
      </c>
      <c r="I1373" s="418">
        <v>9</v>
      </c>
      <c r="J1373" s="469"/>
      <c r="K1373" s="469"/>
      <c r="L1373" s="435"/>
      <c r="M1373" s="418"/>
      <c r="N1373" s="418">
        <v>14</v>
      </c>
      <c r="O1373" s="418">
        <v>15</v>
      </c>
      <c r="P1373" s="419">
        <v>16</v>
      </c>
      <c r="Q1373" s="463">
        <v>17</v>
      </c>
      <c r="R1373" s="419">
        <v>18</v>
      </c>
      <c r="S1373" s="463">
        <v>19</v>
      </c>
      <c r="T1373" s="420">
        <v>20</v>
      </c>
      <c r="U1373" s="421">
        <v>21</v>
      </c>
      <c r="V1373" s="422">
        <v>22</v>
      </c>
    </row>
    <row r="1374" spans="1:22" s="32" customFormat="1" ht="129.75" customHeight="1">
      <c r="A1374" s="31" t="s">
        <v>2356</v>
      </c>
      <c r="B1374" s="423">
        <v>1</v>
      </c>
      <c r="C1374" s="612" t="s">
        <v>774</v>
      </c>
      <c r="D1374" s="612" t="s">
        <v>775</v>
      </c>
      <c r="E1374" s="424" t="s">
        <v>776</v>
      </c>
      <c r="F1374" s="424" t="s">
        <v>340</v>
      </c>
      <c r="G1374" s="425">
        <v>0.33</v>
      </c>
      <c r="H1374" s="426" t="s">
        <v>341</v>
      </c>
      <c r="I1374" s="427">
        <v>1</v>
      </c>
      <c r="J1374" s="428" t="s">
        <v>225</v>
      </c>
      <c r="K1374" s="429">
        <v>41015</v>
      </c>
      <c r="L1374" s="429">
        <v>44530</v>
      </c>
      <c r="M1374" s="585">
        <v>87554.23</v>
      </c>
      <c r="N1374" s="431">
        <v>28892.8959</v>
      </c>
      <c r="O1374" s="432">
        <v>28892.8959</v>
      </c>
      <c r="P1374" s="827"/>
      <c r="Q1374" s="828"/>
      <c r="R1374" s="746"/>
      <c r="S1374" s="747"/>
      <c r="T1374" s="433" t="s">
        <v>341</v>
      </c>
      <c r="U1374" s="363">
        <v>168</v>
      </c>
      <c r="V1374" s="434" t="s">
        <v>341</v>
      </c>
    </row>
    <row r="1375" spans="1:22" s="32" customFormat="1" ht="75.75" customHeight="1">
      <c r="A1375" s="31" t="s">
        <v>2357</v>
      </c>
      <c r="B1375" s="423">
        <v>2</v>
      </c>
      <c r="C1375" s="612" t="s">
        <v>777</v>
      </c>
      <c r="D1375" s="612" t="s">
        <v>778</v>
      </c>
      <c r="E1375" s="424" t="s">
        <v>779</v>
      </c>
      <c r="F1375" s="424" t="s">
        <v>340</v>
      </c>
      <c r="G1375" s="425">
        <v>0.2</v>
      </c>
      <c r="H1375" s="426" t="s">
        <v>341</v>
      </c>
      <c r="I1375" s="427">
        <v>2</v>
      </c>
      <c r="J1375" s="428" t="s">
        <v>226</v>
      </c>
      <c r="K1375" s="598">
        <v>42395</v>
      </c>
      <c r="L1375" s="429">
        <v>44347</v>
      </c>
      <c r="M1375" s="430">
        <v>11052.32</v>
      </c>
      <c r="N1375" s="431">
        <v>2210.4639999999999</v>
      </c>
      <c r="O1375" s="432">
        <v>2210.4639999999999</v>
      </c>
      <c r="P1375" s="827"/>
      <c r="Q1375" s="828"/>
      <c r="R1375" s="746"/>
      <c r="S1375" s="747"/>
      <c r="T1375" s="433" t="s">
        <v>341</v>
      </c>
      <c r="U1375" s="363">
        <v>81</v>
      </c>
      <c r="V1375" s="434" t="s">
        <v>341</v>
      </c>
    </row>
    <row r="1376" spans="1:22" s="32" customFormat="1" ht="75.75" customHeight="1">
      <c r="A1376" s="31" t="s">
        <v>2358</v>
      </c>
      <c r="B1376" s="423">
        <v>3</v>
      </c>
      <c r="C1376" s="612" t="s">
        <v>780</v>
      </c>
      <c r="D1376" s="612" t="s">
        <v>781</v>
      </c>
      <c r="E1376" s="424" t="s">
        <v>782</v>
      </c>
      <c r="F1376" s="424" t="s">
        <v>376</v>
      </c>
      <c r="G1376" s="425">
        <v>1</v>
      </c>
      <c r="H1376" s="426" t="s">
        <v>341</v>
      </c>
      <c r="I1376" s="427">
        <v>1</v>
      </c>
      <c r="J1376" s="428" t="s">
        <v>225</v>
      </c>
      <c r="K1376" s="429">
        <v>42262</v>
      </c>
      <c r="L1376" s="429">
        <v>42459</v>
      </c>
      <c r="M1376" s="430">
        <v>515.1015120638765</v>
      </c>
      <c r="N1376" s="431">
        <v>515.1015120638765</v>
      </c>
      <c r="O1376" s="432">
        <v>515.10151210000004</v>
      </c>
      <c r="P1376" s="827"/>
      <c r="Q1376" s="828"/>
      <c r="R1376" s="746"/>
      <c r="S1376" s="747"/>
      <c r="T1376" s="433" t="s">
        <v>341</v>
      </c>
      <c r="U1376" s="363">
        <v>107</v>
      </c>
      <c r="V1376" s="434" t="s">
        <v>341</v>
      </c>
    </row>
    <row r="1377" spans="1:22" s="32" customFormat="1" ht="75.75" customHeight="1">
      <c r="A1377" s="31" t="s">
        <v>2359</v>
      </c>
      <c r="B1377" s="423">
        <v>4</v>
      </c>
      <c r="C1377" s="612" t="s">
        <v>783</v>
      </c>
      <c r="D1377" s="612" t="s">
        <v>784</v>
      </c>
      <c r="E1377" s="424" t="s">
        <v>785</v>
      </c>
      <c r="F1377" s="424" t="s">
        <v>376</v>
      </c>
      <c r="G1377" s="425">
        <v>1</v>
      </c>
      <c r="H1377" s="426" t="s">
        <v>341</v>
      </c>
      <c r="I1377" s="427">
        <v>1</v>
      </c>
      <c r="J1377" s="428" t="s">
        <v>225</v>
      </c>
      <c r="K1377" s="429">
        <v>36382</v>
      </c>
      <c r="L1377" s="429">
        <v>36860</v>
      </c>
      <c r="M1377" s="430">
        <v>397.12</v>
      </c>
      <c r="N1377" s="431">
        <v>397.12</v>
      </c>
      <c r="O1377" s="432">
        <v>397.12</v>
      </c>
      <c r="P1377" s="827"/>
      <c r="Q1377" s="828"/>
      <c r="R1377" s="746"/>
      <c r="S1377" s="747"/>
      <c r="T1377" s="433" t="s">
        <v>341</v>
      </c>
      <c r="U1377" s="363">
        <v>66</v>
      </c>
      <c r="V1377" s="434" t="s">
        <v>341</v>
      </c>
    </row>
    <row r="1378" spans="1:22" s="32" customFormat="1" ht="19.95" customHeight="1">
      <c r="A1378" s="31" t="s">
        <v>2360</v>
      </c>
      <c r="B1378" s="423" t="s">
        <v>1403</v>
      </c>
      <c r="C1378" s="612"/>
      <c r="D1378" s="612"/>
      <c r="E1378" s="424"/>
      <c r="F1378" s="424"/>
      <c r="G1378" s="425"/>
      <c r="H1378" s="426"/>
      <c r="I1378" s="427"/>
      <c r="J1378" s="428" t="s">
        <v>1403</v>
      </c>
      <c r="K1378" s="429"/>
      <c r="L1378" s="429"/>
      <c r="M1378" s="430"/>
      <c r="N1378" s="431" t="s">
        <v>1403</v>
      </c>
      <c r="O1378" s="432" t="s">
        <v>1403</v>
      </c>
      <c r="P1378" s="731"/>
      <c r="Q1378" s="732"/>
      <c r="R1378" s="746"/>
      <c r="S1378" s="747"/>
      <c r="T1378" s="433"/>
      <c r="U1378" s="363"/>
      <c r="V1378" s="434"/>
    </row>
    <row r="1379" spans="1:22" s="32" customFormat="1" ht="19.95" customHeight="1">
      <c r="A1379" s="31" t="s">
        <v>2361</v>
      </c>
      <c r="B1379" s="423" t="s">
        <v>1403</v>
      </c>
      <c r="C1379" s="612"/>
      <c r="D1379" s="612"/>
      <c r="E1379" s="424"/>
      <c r="F1379" s="424"/>
      <c r="G1379" s="425"/>
      <c r="H1379" s="426"/>
      <c r="I1379" s="427"/>
      <c r="J1379" s="428" t="s">
        <v>1403</v>
      </c>
      <c r="K1379" s="429"/>
      <c r="L1379" s="429"/>
      <c r="M1379" s="430"/>
      <c r="N1379" s="431" t="s">
        <v>1403</v>
      </c>
      <c r="O1379" s="432" t="s">
        <v>1403</v>
      </c>
      <c r="P1379" s="731"/>
      <c r="Q1379" s="732"/>
      <c r="R1379" s="746"/>
      <c r="S1379" s="747"/>
      <c r="T1379" s="433"/>
      <c r="U1379" s="363"/>
      <c r="V1379" s="434"/>
    </row>
    <row r="1380" spans="1:22" s="32" customFormat="1" ht="19.95" customHeight="1">
      <c r="A1380" s="31" t="s">
        <v>2362</v>
      </c>
      <c r="B1380" s="423" t="s">
        <v>1403</v>
      </c>
      <c r="C1380" s="612"/>
      <c r="D1380" s="612"/>
      <c r="E1380" s="424"/>
      <c r="F1380" s="424"/>
      <c r="G1380" s="425"/>
      <c r="H1380" s="426"/>
      <c r="I1380" s="427"/>
      <c r="J1380" s="428" t="s">
        <v>1403</v>
      </c>
      <c r="K1380" s="429"/>
      <c r="L1380" s="429"/>
      <c r="M1380" s="430"/>
      <c r="N1380" s="435" t="s">
        <v>1403</v>
      </c>
      <c r="O1380" s="432" t="s">
        <v>1403</v>
      </c>
      <c r="P1380" s="731"/>
      <c r="Q1380" s="732"/>
      <c r="R1380" s="746"/>
      <c r="S1380" s="747"/>
      <c r="T1380" s="433"/>
      <c r="U1380" s="363"/>
      <c r="V1380" s="434"/>
    </row>
    <row r="1381" spans="1:22" s="32" customFormat="1" ht="19.95" customHeight="1">
      <c r="A1381" s="31" t="s">
        <v>2363</v>
      </c>
      <c r="B1381" s="423" t="s">
        <v>1403</v>
      </c>
      <c r="C1381" s="612"/>
      <c r="D1381" s="612"/>
      <c r="E1381" s="424"/>
      <c r="F1381" s="424"/>
      <c r="G1381" s="425"/>
      <c r="H1381" s="426"/>
      <c r="I1381" s="427"/>
      <c r="J1381" s="428" t="s">
        <v>1403</v>
      </c>
      <c r="K1381" s="429"/>
      <c r="L1381" s="429"/>
      <c r="M1381" s="436"/>
      <c r="N1381" s="435" t="s">
        <v>1403</v>
      </c>
      <c r="O1381" s="432" t="s">
        <v>1403</v>
      </c>
      <c r="P1381" s="731"/>
      <c r="Q1381" s="732"/>
      <c r="R1381" s="746"/>
      <c r="S1381" s="747"/>
      <c r="T1381" s="433"/>
      <c r="U1381" s="363"/>
      <c r="V1381" s="434"/>
    </row>
    <row r="1382" spans="1:22" s="32" customFormat="1" ht="19.95" customHeight="1">
      <c r="A1382" s="31" t="s">
        <v>2364</v>
      </c>
      <c r="B1382" s="423" t="s">
        <v>1403</v>
      </c>
      <c r="C1382" s="612"/>
      <c r="D1382" s="612"/>
      <c r="E1382" s="424"/>
      <c r="F1382" s="424"/>
      <c r="G1382" s="425"/>
      <c r="H1382" s="426"/>
      <c r="I1382" s="427"/>
      <c r="J1382" s="428" t="s">
        <v>1403</v>
      </c>
      <c r="K1382" s="429"/>
      <c r="L1382" s="429"/>
      <c r="M1382" s="436"/>
      <c r="N1382" s="435" t="s">
        <v>1403</v>
      </c>
      <c r="O1382" s="432" t="s">
        <v>1403</v>
      </c>
      <c r="P1382" s="731"/>
      <c r="Q1382" s="732"/>
      <c r="R1382" s="746"/>
      <c r="S1382" s="747"/>
      <c r="T1382" s="433"/>
      <c r="U1382" s="363"/>
      <c r="V1382" s="434"/>
    </row>
    <row r="1383" spans="1:22" s="32" customFormat="1" ht="19.95" customHeight="1" thickBot="1">
      <c r="A1383" s="31" t="s">
        <v>2365</v>
      </c>
      <c r="B1383" s="437" t="s">
        <v>1403</v>
      </c>
      <c r="C1383" s="613"/>
      <c r="D1383" s="613"/>
      <c r="E1383" s="438"/>
      <c r="F1383" s="438"/>
      <c r="G1383" s="439"/>
      <c r="H1383" s="440"/>
      <c r="I1383" s="441"/>
      <c r="J1383" s="442" t="s">
        <v>1403</v>
      </c>
      <c r="K1383" s="443"/>
      <c r="L1383" s="443"/>
      <c r="M1383" s="444"/>
      <c r="N1383" s="435" t="s">
        <v>1403</v>
      </c>
      <c r="O1383" s="432" t="s">
        <v>1403</v>
      </c>
      <c r="P1383" s="731"/>
      <c r="Q1383" s="732"/>
      <c r="R1383" s="746"/>
      <c r="S1383" s="747"/>
      <c r="T1383" s="433"/>
      <c r="U1383" s="363"/>
      <c r="V1383" s="434"/>
    </row>
    <row r="1384" spans="1:22" s="23" customFormat="1" ht="10.199999999999999" customHeight="1">
      <c r="A1384" s="31"/>
      <c r="B1384" s="459"/>
      <c r="C1384" s="614"/>
      <c r="D1384" s="614"/>
      <c r="E1384" s="445"/>
      <c r="F1384" s="445"/>
      <c r="G1384" s="445"/>
      <c r="H1384" s="445"/>
      <c r="I1384" s="445"/>
      <c r="J1384" s="445"/>
      <c r="K1384" s="445"/>
      <c r="L1384" s="445"/>
      <c r="M1384" s="445"/>
      <c r="N1384" s="445"/>
      <c r="O1384" s="460"/>
      <c r="P1384" s="445"/>
      <c r="Q1384" s="445"/>
      <c r="R1384" s="460"/>
      <c r="S1384" s="445"/>
      <c r="T1384" s="445"/>
      <c r="U1384" s="461"/>
      <c r="V1384" s="464"/>
    </row>
    <row r="1385" spans="1:22" s="23" customFormat="1" ht="19.95" customHeight="1" thickBot="1">
      <c r="A1385" s="31" t="s">
        <v>2366</v>
      </c>
      <c r="B1385" s="505"/>
      <c r="C1385" s="615"/>
      <c r="D1385" s="615"/>
      <c r="E1385" s="506"/>
      <c r="F1385" s="506"/>
      <c r="G1385" s="506"/>
      <c r="H1385" s="506"/>
      <c r="I1385" s="506"/>
      <c r="J1385" s="506"/>
      <c r="K1385" s="506"/>
      <c r="L1385" s="506"/>
      <c r="M1385" s="506"/>
      <c r="N1385" s="507" t="s">
        <v>346</v>
      </c>
      <c r="O1385" s="508">
        <v>8003.8953530249992</v>
      </c>
      <c r="P1385" s="506"/>
      <c r="Q1385" s="506"/>
      <c r="R1385" s="509"/>
      <c r="S1385" s="509"/>
      <c r="T1385" s="510"/>
      <c r="U1385" s="506"/>
      <c r="V1385" s="511"/>
    </row>
    <row r="1386" spans="1:22" ht="19.95" customHeight="1">
      <c r="B1386" s="446"/>
      <c r="C1386" s="34"/>
      <c r="D1386" s="34"/>
      <c r="E1386" s="446"/>
      <c r="F1386" s="446"/>
      <c r="G1386" s="446"/>
      <c r="H1386" s="446"/>
      <c r="I1386" s="446"/>
      <c r="J1386" s="446"/>
      <c r="K1386" s="446"/>
      <c r="L1386" s="446"/>
      <c r="M1386" s="446"/>
      <c r="N1386" s="446"/>
      <c r="O1386" s="446"/>
      <c r="P1386" s="446"/>
      <c r="Q1386" s="446"/>
      <c r="R1386" s="446"/>
      <c r="S1386" s="446"/>
      <c r="T1386" s="446"/>
      <c r="U1386" s="446"/>
      <c r="V1386" s="446"/>
    </row>
    <row r="1387" spans="1:22" s="23" customFormat="1" ht="19.95" customHeight="1" thickBot="1">
      <c r="A1387" s="22"/>
      <c r="B1387" s="733" t="s">
        <v>347</v>
      </c>
      <c r="C1387" s="733"/>
      <c r="D1387" s="733"/>
      <c r="E1387" s="733"/>
      <c r="F1387" s="733"/>
      <c r="G1387" s="733"/>
      <c r="H1387" s="733"/>
      <c r="I1387" s="733"/>
      <c r="J1387" s="733"/>
      <c r="K1387" s="733"/>
      <c r="L1387" s="733"/>
      <c r="M1387" s="733"/>
      <c r="N1387" s="733"/>
      <c r="O1387" s="733"/>
      <c r="P1387" s="733"/>
      <c r="Q1387" s="733"/>
      <c r="R1387" s="733"/>
      <c r="S1387" s="733"/>
      <c r="T1387" s="733"/>
      <c r="U1387" s="733"/>
      <c r="V1387" s="733"/>
    </row>
    <row r="1388" spans="1:22" s="26" customFormat="1" ht="19.95" customHeight="1">
      <c r="A1388" s="83" t="s">
        <v>2367</v>
      </c>
      <c r="B1388" s="743" t="s">
        <v>348</v>
      </c>
      <c r="C1388" s="734" t="s">
        <v>349</v>
      </c>
      <c r="D1388" s="735"/>
      <c r="E1388" s="735"/>
      <c r="F1388" s="735"/>
      <c r="G1388" s="735"/>
      <c r="H1388" s="735"/>
      <c r="I1388" s="735"/>
      <c r="J1388" s="735"/>
      <c r="K1388" s="735"/>
      <c r="L1388" s="735"/>
      <c r="M1388" s="736"/>
      <c r="N1388" s="518"/>
      <c r="O1388" s="519"/>
      <c r="P1388" s="734" t="s">
        <v>350</v>
      </c>
      <c r="Q1388" s="735"/>
      <c r="R1388" s="735"/>
      <c r="S1388" s="736"/>
      <c r="T1388" s="769" t="s">
        <v>351</v>
      </c>
      <c r="U1388" s="736"/>
      <c r="V1388" s="788" t="s">
        <v>1197</v>
      </c>
    </row>
    <row r="1389" spans="1:22" s="26" customFormat="1" ht="25.2" customHeight="1">
      <c r="A1389" s="83" t="s">
        <v>2368</v>
      </c>
      <c r="B1389" s="744"/>
      <c r="C1389" s="740" t="s">
        <v>352</v>
      </c>
      <c r="D1389" s="741"/>
      <c r="E1389" s="742"/>
      <c r="F1389" s="514">
        <v>2</v>
      </c>
      <c r="G1389" s="774" t="s">
        <v>353</v>
      </c>
      <c r="H1389" s="748" t="s">
        <v>354</v>
      </c>
      <c r="I1389" s="748"/>
      <c r="J1389" s="740" t="s">
        <v>355</v>
      </c>
      <c r="K1389" s="795"/>
      <c r="L1389" s="515"/>
      <c r="M1389" s="515"/>
      <c r="N1389" s="520"/>
      <c r="O1389" s="521"/>
      <c r="P1389" s="737"/>
      <c r="Q1389" s="738"/>
      <c r="R1389" s="738"/>
      <c r="S1389" s="739"/>
      <c r="T1389" s="770"/>
      <c r="U1389" s="771"/>
      <c r="V1389" s="789"/>
    </row>
    <row r="1390" spans="1:22" s="26" customFormat="1" ht="30" customHeight="1" thickBot="1">
      <c r="A1390" s="83" t="s">
        <v>2369</v>
      </c>
      <c r="B1390" s="744"/>
      <c r="C1390" s="741" t="s">
        <v>356</v>
      </c>
      <c r="D1390" s="742"/>
      <c r="E1390" s="516" t="s">
        <v>357</v>
      </c>
      <c r="F1390" s="512" t="s">
        <v>358</v>
      </c>
      <c r="G1390" s="774"/>
      <c r="H1390" s="748"/>
      <c r="I1390" s="748"/>
      <c r="J1390" s="500" t="s">
        <v>359</v>
      </c>
      <c r="K1390" s="513" t="s">
        <v>360</v>
      </c>
      <c r="L1390" s="517" t="s">
        <v>361</v>
      </c>
      <c r="M1390" s="517"/>
      <c r="N1390" s="522" t="s">
        <v>362</v>
      </c>
      <c r="O1390" s="523"/>
      <c r="P1390" s="529" t="s">
        <v>363</v>
      </c>
      <c r="Q1390" s="447">
        <v>4</v>
      </c>
      <c r="R1390" s="530" t="s">
        <v>364</v>
      </c>
      <c r="S1390" s="447">
        <v>4</v>
      </c>
      <c r="T1390" s="791"/>
      <c r="U1390" s="792"/>
      <c r="V1390" s="790"/>
    </row>
    <row r="1391" spans="1:22" s="26" customFormat="1" ht="19.95" customHeight="1">
      <c r="A1391" s="83" t="s">
        <v>2370</v>
      </c>
      <c r="B1391" s="744"/>
      <c r="C1391" s="623">
        <v>1</v>
      </c>
      <c r="D1391" s="616" t="s">
        <v>225</v>
      </c>
      <c r="E1391" s="448">
        <v>0.2</v>
      </c>
      <c r="F1391" s="449">
        <v>29805.117412099997</v>
      </c>
      <c r="G1391" s="449">
        <v>3541.03</v>
      </c>
      <c r="H1391" s="778" t="s">
        <v>1197</v>
      </c>
      <c r="I1391" s="779"/>
      <c r="J1391" s="450" t="s">
        <v>1197</v>
      </c>
      <c r="K1391" s="81" t="s">
        <v>1403</v>
      </c>
      <c r="L1391" s="393" t="s">
        <v>365</v>
      </c>
      <c r="M1391" s="394" t="s">
        <v>1421</v>
      </c>
      <c r="N1391" s="345" t="s">
        <v>341</v>
      </c>
      <c r="O1391" s="807" t="s">
        <v>130</v>
      </c>
      <c r="P1391" s="808"/>
      <c r="Q1391" s="798">
        <v>46</v>
      </c>
      <c r="R1391" s="801" t="s">
        <v>365</v>
      </c>
      <c r="S1391" s="802"/>
      <c r="T1391" s="769" t="s">
        <v>366</v>
      </c>
      <c r="U1391" s="735"/>
      <c r="V1391" s="736"/>
    </row>
    <row r="1392" spans="1:22" s="26" customFormat="1" ht="19.95" customHeight="1" thickBot="1">
      <c r="A1392" s="83" t="s">
        <v>2371</v>
      </c>
      <c r="B1392" s="744"/>
      <c r="C1392" s="623">
        <v>2</v>
      </c>
      <c r="D1392" s="616" t="s">
        <v>226</v>
      </c>
      <c r="E1392" s="448">
        <v>0.8</v>
      </c>
      <c r="F1392" s="449">
        <v>2210.4639999999999</v>
      </c>
      <c r="G1392" s="449">
        <v>3541.03</v>
      </c>
      <c r="H1392" s="778" t="s">
        <v>1238</v>
      </c>
      <c r="I1392" s="779"/>
      <c r="J1392" s="450" t="s">
        <v>1197</v>
      </c>
      <c r="K1392" s="81" t="s">
        <v>1403</v>
      </c>
      <c r="L1392" s="393" t="s">
        <v>34</v>
      </c>
      <c r="M1392" s="394" t="s">
        <v>1423</v>
      </c>
      <c r="N1392" s="345" t="s">
        <v>341</v>
      </c>
      <c r="O1392" s="807"/>
      <c r="P1392" s="808"/>
      <c r="Q1392" s="799"/>
      <c r="R1392" s="803"/>
      <c r="S1392" s="804"/>
      <c r="T1392" s="791"/>
      <c r="U1392" s="796"/>
      <c r="V1392" s="792"/>
    </row>
    <row r="1393" spans="1:22" s="26" customFormat="1" ht="19.95" customHeight="1">
      <c r="A1393" s="83" t="s">
        <v>2372</v>
      </c>
      <c r="B1393" s="744"/>
      <c r="C1393" s="623">
        <v>3</v>
      </c>
      <c r="D1393" s="616" t="s">
        <v>1403</v>
      </c>
      <c r="E1393" s="448" t="s">
        <v>1403</v>
      </c>
      <c r="F1393" s="449" t="s">
        <v>1403</v>
      </c>
      <c r="G1393" s="449" t="s">
        <v>1403</v>
      </c>
      <c r="H1393" s="778" t="s">
        <v>1403</v>
      </c>
      <c r="I1393" s="779"/>
      <c r="J1393" s="450" t="s">
        <v>1403</v>
      </c>
      <c r="K1393" s="81" t="s">
        <v>1403</v>
      </c>
      <c r="L1393" s="393"/>
      <c r="M1393" s="394" t="s">
        <v>1403</v>
      </c>
      <c r="N1393" s="345"/>
      <c r="O1393" s="809"/>
      <c r="P1393" s="810"/>
      <c r="Q1393" s="800"/>
      <c r="R1393" s="805"/>
      <c r="S1393" s="806"/>
      <c r="T1393" s="451"/>
      <c r="U1393" s="451"/>
      <c r="V1393" s="452"/>
    </row>
    <row r="1394" spans="1:22" s="26" customFormat="1" ht="19.95" customHeight="1">
      <c r="A1394" s="83" t="s">
        <v>2373</v>
      </c>
      <c r="B1394" s="744"/>
      <c r="C1394" s="623">
        <v>4</v>
      </c>
      <c r="D1394" s="616" t="s">
        <v>1403</v>
      </c>
      <c r="E1394" s="448" t="s">
        <v>1403</v>
      </c>
      <c r="F1394" s="449" t="s">
        <v>1403</v>
      </c>
      <c r="G1394" s="449" t="s">
        <v>1403</v>
      </c>
      <c r="H1394" s="778" t="s">
        <v>1403</v>
      </c>
      <c r="I1394" s="779"/>
      <c r="J1394" s="450" t="s">
        <v>1403</v>
      </c>
      <c r="K1394" s="81" t="s">
        <v>1403</v>
      </c>
      <c r="L1394" s="393"/>
      <c r="M1394" s="394" t="s">
        <v>1403</v>
      </c>
      <c r="N1394" s="345"/>
      <c r="O1394" s="775" t="s">
        <v>368</v>
      </c>
      <c r="P1394" s="740" t="s">
        <v>369</v>
      </c>
      <c r="Q1394" s="741"/>
      <c r="R1394" s="741"/>
      <c r="S1394" s="742"/>
      <c r="T1394" s="453"/>
      <c r="U1394" s="453"/>
      <c r="V1394" s="454"/>
    </row>
    <row r="1395" spans="1:22" s="26" customFormat="1" ht="19.95" customHeight="1">
      <c r="A1395" s="83" t="s">
        <v>2374</v>
      </c>
      <c r="B1395" s="744"/>
      <c r="C1395" s="623">
        <v>5</v>
      </c>
      <c r="D1395" s="616" t="s">
        <v>1403</v>
      </c>
      <c r="E1395" s="448" t="s">
        <v>1403</v>
      </c>
      <c r="F1395" s="449" t="s">
        <v>1403</v>
      </c>
      <c r="G1395" s="449" t="s">
        <v>1403</v>
      </c>
      <c r="H1395" s="778" t="s">
        <v>1403</v>
      </c>
      <c r="I1395" s="779"/>
      <c r="J1395" s="450" t="s">
        <v>1403</v>
      </c>
      <c r="K1395" s="81" t="s">
        <v>1403</v>
      </c>
      <c r="L1395" s="393"/>
      <c r="M1395" s="394" t="s">
        <v>1403</v>
      </c>
      <c r="N1395" s="345"/>
      <c r="O1395" s="776"/>
      <c r="P1395" s="500" t="s">
        <v>370</v>
      </c>
      <c r="Q1395" s="500" t="s">
        <v>371</v>
      </c>
      <c r="R1395" s="748" t="s">
        <v>372</v>
      </c>
      <c r="S1395" s="748"/>
      <c r="T1395" s="453"/>
      <c r="U1395" s="453"/>
      <c r="V1395" s="454"/>
    </row>
    <row r="1396" spans="1:22" s="26" customFormat="1" ht="19.95" customHeight="1" thickBot="1">
      <c r="A1396" s="83" t="s">
        <v>2375</v>
      </c>
      <c r="B1396" s="744"/>
      <c r="C1396" s="624">
        <v>6</v>
      </c>
      <c r="D1396" s="617" t="s">
        <v>1403</v>
      </c>
      <c r="E1396" s="455" t="s">
        <v>1403</v>
      </c>
      <c r="F1396" s="449" t="s">
        <v>1403</v>
      </c>
      <c r="G1396" s="449" t="s">
        <v>1403</v>
      </c>
      <c r="H1396" s="778" t="s">
        <v>1403</v>
      </c>
      <c r="I1396" s="779"/>
      <c r="J1396" s="450" t="s">
        <v>1403</v>
      </c>
      <c r="K1396" s="81" t="s">
        <v>1403</v>
      </c>
      <c r="L1396" s="393"/>
      <c r="M1396" s="394" t="s">
        <v>1403</v>
      </c>
      <c r="N1396" s="391"/>
      <c r="O1396" s="293" t="s">
        <v>1197</v>
      </c>
      <c r="P1396" s="223">
        <v>1</v>
      </c>
      <c r="Q1396" s="456">
        <v>7082.0518531999996</v>
      </c>
      <c r="R1396" s="777">
        <v>32015.581412063875</v>
      </c>
      <c r="S1396" s="777"/>
      <c r="T1396" s="453"/>
      <c r="U1396" s="453"/>
      <c r="V1396" s="454"/>
    </row>
    <row r="1397" spans="1:22" s="26" customFormat="1" ht="25.2" customHeight="1" thickBot="1">
      <c r="A1397" s="83" t="s">
        <v>2376</v>
      </c>
      <c r="B1397" s="745"/>
      <c r="C1397" s="749" t="s">
        <v>373</v>
      </c>
      <c r="D1397" s="750"/>
      <c r="E1397" s="467"/>
      <c r="F1397" s="751" t="s">
        <v>1403</v>
      </c>
      <c r="G1397" s="752"/>
      <c r="H1397" s="793" t="s">
        <v>1197</v>
      </c>
      <c r="I1397" s="794"/>
      <c r="J1397" s="369" t="s">
        <v>1197</v>
      </c>
      <c r="K1397" s="293" t="s">
        <v>1197</v>
      </c>
      <c r="L1397" s="293" t="s">
        <v>1197</v>
      </c>
      <c r="M1397" s="528"/>
      <c r="N1397" s="524"/>
      <c r="O1397" s="797" t="s">
        <v>1403</v>
      </c>
      <c r="P1397" s="797"/>
      <c r="Q1397" s="797"/>
      <c r="R1397" s="797"/>
      <c r="S1397" s="797"/>
      <c r="T1397" s="525"/>
      <c r="U1397" s="526"/>
      <c r="V1397" s="527"/>
    </row>
    <row r="1398" spans="1:22" ht="19.95" customHeight="1"/>
    <row r="1399" spans="1:22" ht="19.95" customHeight="1"/>
    <row r="1400" spans="1:22" s="30" customFormat="1" ht="19.95" customHeight="1" thickBot="1">
      <c r="A1400" s="27">
        <v>47</v>
      </c>
      <c r="B1400" s="753" t="s">
        <v>312</v>
      </c>
      <c r="C1400" s="753"/>
      <c r="D1400" s="753"/>
      <c r="E1400" s="28">
        <v>47</v>
      </c>
      <c r="F1400" s="582" t="s">
        <v>91</v>
      </c>
      <c r="G1400" s="416"/>
      <c r="H1400" s="416"/>
      <c r="I1400" s="414"/>
      <c r="J1400" s="414"/>
      <c r="K1400" s="414"/>
      <c r="L1400" s="414"/>
      <c r="M1400" s="29"/>
      <c r="N1400" s="29"/>
      <c r="O1400" s="416"/>
      <c r="P1400" s="416"/>
      <c r="Q1400" s="416"/>
      <c r="R1400" s="416"/>
      <c r="S1400" s="416"/>
      <c r="T1400" s="416"/>
      <c r="U1400" s="416"/>
      <c r="V1400" s="416"/>
    </row>
    <row r="1401" spans="1:22" s="23" customFormat="1" ht="25.2" customHeight="1">
      <c r="A1401" s="22"/>
      <c r="B1401" s="755" t="s">
        <v>313</v>
      </c>
      <c r="C1401" s="621" t="s">
        <v>314</v>
      </c>
      <c r="D1401" s="609" t="s">
        <v>315</v>
      </c>
      <c r="E1401" s="498"/>
      <c r="F1401" s="498" t="s">
        <v>316</v>
      </c>
      <c r="G1401" s="499"/>
      <c r="H1401" s="497" t="s">
        <v>317</v>
      </c>
      <c r="I1401" s="772" t="s">
        <v>318</v>
      </c>
      <c r="J1401" s="754" t="s">
        <v>319</v>
      </c>
      <c r="K1401" s="754" t="s">
        <v>320</v>
      </c>
      <c r="L1401" s="754" t="s">
        <v>321</v>
      </c>
      <c r="M1401" s="754" t="s">
        <v>322</v>
      </c>
      <c r="N1401" s="765" t="s">
        <v>323</v>
      </c>
      <c r="O1401" s="766"/>
      <c r="P1401" s="767" t="s">
        <v>324</v>
      </c>
      <c r="Q1401" s="768"/>
      <c r="R1401" s="769" t="s">
        <v>325</v>
      </c>
      <c r="S1401" s="736"/>
      <c r="T1401" s="783" t="s">
        <v>326</v>
      </c>
      <c r="U1401" s="784"/>
      <c r="V1401" s="785"/>
    </row>
    <row r="1402" spans="1:22" s="23" customFormat="1" ht="90" customHeight="1">
      <c r="A1402" s="22"/>
      <c r="B1402" s="756"/>
      <c r="C1402" s="622" t="s">
        <v>327</v>
      </c>
      <c r="D1402" s="610" t="s">
        <v>42</v>
      </c>
      <c r="E1402" s="501" t="s">
        <v>328</v>
      </c>
      <c r="F1402" s="501" t="s">
        <v>329</v>
      </c>
      <c r="G1402" s="571" t="s">
        <v>330</v>
      </c>
      <c r="H1402" s="570" t="s">
        <v>331</v>
      </c>
      <c r="I1402" s="773"/>
      <c r="J1402" s="748"/>
      <c r="K1402" s="748"/>
      <c r="L1402" s="748"/>
      <c r="M1402" s="748"/>
      <c r="N1402" s="500" t="s">
        <v>332</v>
      </c>
      <c r="O1402" s="501" t="s">
        <v>333</v>
      </c>
      <c r="P1402" s="781"/>
      <c r="Q1402" s="782"/>
      <c r="R1402" s="770"/>
      <c r="S1402" s="771"/>
      <c r="T1402" s="502" t="s">
        <v>334</v>
      </c>
      <c r="U1402" s="503" t="s">
        <v>335</v>
      </c>
      <c r="V1402" s="504" t="s">
        <v>336</v>
      </c>
    </row>
    <row r="1403" spans="1:22" s="23" customFormat="1" ht="25.2" customHeight="1">
      <c r="A1403" s="22"/>
      <c r="B1403" s="417"/>
      <c r="C1403" s="611">
        <v>3</v>
      </c>
      <c r="D1403" s="611">
        <v>4</v>
      </c>
      <c r="E1403" s="418">
        <v>5</v>
      </c>
      <c r="F1403" s="418">
        <v>6</v>
      </c>
      <c r="G1403" s="418">
        <v>7</v>
      </c>
      <c r="H1403" s="418">
        <v>8</v>
      </c>
      <c r="I1403" s="418">
        <v>9</v>
      </c>
      <c r="J1403" s="469"/>
      <c r="K1403" s="469"/>
      <c r="L1403" s="435"/>
      <c r="M1403" s="418"/>
      <c r="N1403" s="418">
        <v>14</v>
      </c>
      <c r="O1403" s="418">
        <v>15</v>
      </c>
      <c r="P1403" s="419">
        <v>16</v>
      </c>
      <c r="Q1403" s="463">
        <v>17</v>
      </c>
      <c r="R1403" s="419">
        <v>18</v>
      </c>
      <c r="S1403" s="463">
        <v>19</v>
      </c>
      <c r="T1403" s="420">
        <v>20</v>
      </c>
      <c r="U1403" s="421">
        <v>21</v>
      </c>
      <c r="V1403" s="422">
        <v>22</v>
      </c>
    </row>
    <row r="1404" spans="1:22" s="32" customFormat="1" ht="87.75" customHeight="1">
      <c r="A1404" s="31" t="s">
        <v>2377</v>
      </c>
      <c r="B1404" s="759">
        <v>1</v>
      </c>
      <c r="C1404" s="761" t="s">
        <v>786</v>
      </c>
      <c r="D1404" s="761">
        <v>2093022</v>
      </c>
      <c r="E1404" s="763" t="s">
        <v>787</v>
      </c>
      <c r="F1404" s="424" t="s">
        <v>755</v>
      </c>
      <c r="G1404" s="425">
        <v>0.2</v>
      </c>
      <c r="H1404" s="727" t="s">
        <v>341</v>
      </c>
      <c r="I1404" s="427">
        <v>3</v>
      </c>
      <c r="J1404" s="428" t="s">
        <v>229</v>
      </c>
      <c r="K1404" s="429">
        <v>40143</v>
      </c>
      <c r="L1404" s="429">
        <v>43146</v>
      </c>
      <c r="M1404" s="430">
        <v>16763.95</v>
      </c>
      <c r="N1404" s="431">
        <v>3352.7900000000004</v>
      </c>
      <c r="O1404" s="432">
        <v>3352.79</v>
      </c>
      <c r="P1404" s="731"/>
      <c r="Q1404" s="732"/>
      <c r="R1404" s="746"/>
      <c r="S1404" s="747"/>
      <c r="T1404" s="433" t="s">
        <v>341</v>
      </c>
      <c r="U1404" s="363">
        <v>58</v>
      </c>
      <c r="V1404" s="434" t="s">
        <v>341</v>
      </c>
    </row>
    <row r="1405" spans="1:22" s="32" customFormat="1" ht="85.5" customHeight="1">
      <c r="A1405" s="31" t="s">
        <v>2378</v>
      </c>
      <c r="B1405" s="760"/>
      <c r="C1405" s="762"/>
      <c r="D1405" s="762"/>
      <c r="E1405" s="764"/>
      <c r="F1405" s="424" t="s">
        <v>340</v>
      </c>
      <c r="G1405" s="425">
        <v>0.2</v>
      </c>
      <c r="H1405" s="728"/>
      <c r="I1405" s="427">
        <v>3</v>
      </c>
      <c r="J1405" s="428" t="s">
        <v>229</v>
      </c>
      <c r="K1405" s="429">
        <v>40143</v>
      </c>
      <c r="L1405" s="429">
        <v>43146</v>
      </c>
      <c r="M1405" s="430">
        <v>16763.95</v>
      </c>
      <c r="N1405" s="431">
        <v>3352.7900000000004</v>
      </c>
      <c r="O1405" s="432">
        <v>3352.79</v>
      </c>
      <c r="P1405" s="827"/>
      <c r="Q1405" s="828"/>
      <c r="R1405" s="746"/>
      <c r="S1405" s="747"/>
      <c r="T1405" s="433" t="s">
        <v>341</v>
      </c>
      <c r="U1405" s="363">
        <v>70</v>
      </c>
      <c r="V1405" s="434" t="s">
        <v>341</v>
      </c>
    </row>
    <row r="1406" spans="1:22" s="32" customFormat="1" ht="132" customHeight="1">
      <c r="A1406" s="31" t="s">
        <v>2379</v>
      </c>
      <c r="B1406" s="423">
        <v>2</v>
      </c>
      <c r="C1406" s="612" t="s">
        <v>788</v>
      </c>
      <c r="D1406" s="612" t="s">
        <v>789</v>
      </c>
      <c r="E1406" s="424" t="s">
        <v>790</v>
      </c>
      <c r="F1406" s="424" t="s">
        <v>435</v>
      </c>
      <c r="G1406" s="425">
        <v>1</v>
      </c>
      <c r="H1406" s="426" t="s">
        <v>341</v>
      </c>
      <c r="I1406" s="427">
        <v>2</v>
      </c>
      <c r="J1406" s="428" t="s">
        <v>228</v>
      </c>
      <c r="K1406" s="429">
        <v>35846</v>
      </c>
      <c r="L1406" s="429">
        <v>36265</v>
      </c>
      <c r="M1406" s="430">
        <v>2431.7199999999998</v>
      </c>
      <c r="N1406" s="431">
        <v>2431.7199999999998</v>
      </c>
      <c r="O1406" s="432"/>
      <c r="P1406" s="820"/>
      <c r="Q1406" s="826"/>
      <c r="R1406" s="746"/>
      <c r="S1406" s="747"/>
      <c r="T1406" s="433" t="s">
        <v>341</v>
      </c>
      <c r="U1406" s="363">
        <v>5</v>
      </c>
      <c r="V1406" s="434" t="s">
        <v>341</v>
      </c>
    </row>
    <row r="1407" spans="1:22" s="32" customFormat="1" ht="19.95" customHeight="1">
      <c r="A1407" s="31" t="s">
        <v>2380</v>
      </c>
      <c r="B1407" s="423" t="s">
        <v>1403</v>
      </c>
      <c r="C1407" s="612"/>
      <c r="D1407" s="612"/>
      <c r="E1407" s="424"/>
      <c r="F1407" s="424"/>
      <c r="G1407" s="425"/>
      <c r="H1407" s="426"/>
      <c r="I1407" s="427"/>
      <c r="J1407" s="428" t="s">
        <v>1403</v>
      </c>
      <c r="K1407" s="429"/>
      <c r="L1407" s="429"/>
      <c r="M1407" s="430"/>
      <c r="N1407" s="431" t="s">
        <v>1403</v>
      </c>
      <c r="O1407" s="432" t="s">
        <v>1403</v>
      </c>
      <c r="P1407" s="731"/>
      <c r="Q1407" s="732"/>
      <c r="R1407" s="746"/>
      <c r="S1407" s="747"/>
      <c r="T1407" s="433"/>
      <c r="U1407" s="363"/>
      <c r="V1407" s="434"/>
    </row>
    <row r="1408" spans="1:22" s="32" customFormat="1" ht="19.95" customHeight="1">
      <c r="A1408" s="31" t="s">
        <v>2381</v>
      </c>
      <c r="B1408" s="423" t="s">
        <v>1403</v>
      </c>
      <c r="C1408" s="612"/>
      <c r="D1408" s="612"/>
      <c r="E1408" s="424"/>
      <c r="F1408" s="424"/>
      <c r="G1408" s="425"/>
      <c r="H1408" s="426"/>
      <c r="I1408" s="427"/>
      <c r="J1408" s="428" t="s">
        <v>1403</v>
      </c>
      <c r="K1408" s="429"/>
      <c r="L1408" s="429"/>
      <c r="M1408" s="430"/>
      <c r="N1408" s="431" t="s">
        <v>1403</v>
      </c>
      <c r="O1408" s="432" t="s">
        <v>1403</v>
      </c>
      <c r="P1408" s="731"/>
      <c r="Q1408" s="732"/>
      <c r="R1408" s="731"/>
      <c r="S1408" s="829"/>
      <c r="T1408" s="433"/>
      <c r="U1408" s="363"/>
      <c r="V1408" s="434"/>
    </row>
    <row r="1409" spans="1:22" s="32" customFormat="1" ht="19.95" customHeight="1">
      <c r="A1409" s="31" t="s">
        <v>2382</v>
      </c>
      <c r="B1409" s="423" t="s">
        <v>1403</v>
      </c>
      <c r="C1409" s="612"/>
      <c r="D1409" s="612"/>
      <c r="E1409" s="424"/>
      <c r="F1409" s="424"/>
      <c r="G1409" s="425"/>
      <c r="H1409" s="426"/>
      <c r="I1409" s="427"/>
      <c r="J1409" s="428" t="s">
        <v>1403</v>
      </c>
      <c r="K1409" s="429"/>
      <c r="L1409" s="429"/>
      <c r="M1409" s="430"/>
      <c r="N1409" s="431" t="s">
        <v>1403</v>
      </c>
      <c r="O1409" s="432" t="s">
        <v>1403</v>
      </c>
      <c r="P1409" s="731"/>
      <c r="Q1409" s="732"/>
      <c r="R1409" s="746"/>
      <c r="S1409" s="747"/>
      <c r="T1409" s="433"/>
      <c r="U1409" s="363"/>
      <c r="V1409" s="434"/>
    </row>
    <row r="1410" spans="1:22" s="32" customFormat="1" ht="19.95" customHeight="1">
      <c r="A1410" s="31" t="s">
        <v>2383</v>
      </c>
      <c r="B1410" s="423" t="s">
        <v>1403</v>
      </c>
      <c r="C1410" s="612"/>
      <c r="D1410" s="612"/>
      <c r="E1410" s="424"/>
      <c r="F1410" s="424"/>
      <c r="G1410" s="425"/>
      <c r="H1410" s="426"/>
      <c r="I1410" s="427"/>
      <c r="J1410" s="428" t="s">
        <v>1403</v>
      </c>
      <c r="K1410" s="429"/>
      <c r="L1410" s="429"/>
      <c r="M1410" s="430"/>
      <c r="N1410" s="435" t="s">
        <v>1403</v>
      </c>
      <c r="O1410" s="432" t="s">
        <v>1403</v>
      </c>
      <c r="P1410" s="731"/>
      <c r="Q1410" s="732"/>
      <c r="R1410" s="746"/>
      <c r="S1410" s="747"/>
      <c r="T1410" s="433"/>
      <c r="U1410" s="363"/>
      <c r="V1410" s="434"/>
    </row>
    <row r="1411" spans="1:22" s="32" customFormat="1" ht="19.95" customHeight="1">
      <c r="A1411" s="31" t="s">
        <v>2384</v>
      </c>
      <c r="B1411" s="423" t="s">
        <v>1403</v>
      </c>
      <c r="C1411" s="612"/>
      <c r="D1411" s="612"/>
      <c r="E1411" s="424"/>
      <c r="F1411" s="424"/>
      <c r="G1411" s="425"/>
      <c r="H1411" s="426"/>
      <c r="I1411" s="427"/>
      <c r="J1411" s="428" t="s">
        <v>1403</v>
      </c>
      <c r="K1411" s="429"/>
      <c r="L1411" s="429"/>
      <c r="M1411" s="436"/>
      <c r="N1411" s="435" t="s">
        <v>1403</v>
      </c>
      <c r="O1411" s="432" t="s">
        <v>1403</v>
      </c>
      <c r="P1411" s="731"/>
      <c r="Q1411" s="732"/>
      <c r="R1411" s="746"/>
      <c r="S1411" s="747"/>
      <c r="T1411" s="433"/>
      <c r="U1411" s="363"/>
      <c r="V1411" s="434"/>
    </row>
    <row r="1412" spans="1:22" s="32" customFormat="1" ht="19.95" customHeight="1">
      <c r="A1412" s="31" t="s">
        <v>2385</v>
      </c>
      <c r="B1412" s="423" t="s">
        <v>1403</v>
      </c>
      <c r="C1412" s="612"/>
      <c r="D1412" s="612"/>
      <c r="E1412" s="424"/>
      <c r="F1412" s="424"/>
      <c r="G1412" s="425"/>
      <c r="H1412" s="426"/>
      <c r="I1412" s="427"/>
      <c r="J1412" s="428" t="s">
        <v>1403</v>
      </c>
      <c r="K1412" s="429"/>
      <c r="L1412" s="429"/>
      <c r="M1412" s="436"/>
      <c r="N1412" s="435" t="s">
        <v>1403</v>
      </c>
      <c r="O1412" s="432" t="s">
        <v>1403</v>
      </c>
      <c r="P1412" s="731"/>
      <c r="Q1412" s="732"/>
      <c r="R1412" s="746"/>
      <c r="S1412" s="747"/>
      <c r="T1412" s="433"/>
      <c r="U1412" s="363"/>
      <c r="V1412" s="434"/>
    </row>
    <row r="1413" spans="1:22" s="32" customFormat="1" ht="19.95" customHeight="1" thickBot="1">
      <c r="A1413" s="31" t="s">
        <v>2386</v>
      </c>
      <c r="B1413" s="437" t="s">
        <v>1403</v>
      </c>
      <c r="C1413" s="613"/>
      <c r="D1413" s="613"/>
      <c r="E1413" s="438"/>
      <c r="F1413" s="438"/>
      <c r="G1413" s="439"/>
      <c r="H1413" s="440"/>
      <c r="I1413" s="441"/>
      <c r="J1413" s="442" t="s">
        <v>1403</v>
      </c>
      <c r="K1413" s="443"/>
      <c r="L1413" s="443"/>
      <c r="M1413" s="444"/>
      <c r="N1413" s="435" t="s">
        <v>1403</v>
      </c>
      <c r="O1413" s="432" t="s">
        <v>1403</v>
      </c>
      <c r="P1413" s="731"/>
      <c r="Q1413" s="732"/>
      <c r="R1413" s="746"/>
      <c r="S1413" s="747"/>
      <c r="T1413" s="433"/>
      <c r="U1413" s="363"/>
      <c r="V1413" s="434"/>
    </row>
    <row r="1414" spans="1:22" s="23" customFormat="1" ht="10.199999999999999" customHeight="1">
      <c r="A1414" s="31"/>
      <c r="B1414" s="459"/>
      <c r="C1414" s="614"/>
      <c r="D1414" s="614"/>
      <c r="E1414" s="445"/>
      <c r="F1414" s="445"/>
      <c r="G1414" s="445"/>
      <c r="H1414" s="445"/>
      <c r="I1414" s="445"/>
      <c r="J1414" s="445"/>
      <c r="K1414" s="445"/>
      <c r="L1414" s="445"/>
      <c r="M1414" s="445"/>
      <c r="N1414" s="445"/>
      <c r="O1414" s="460"/>
      <c r="P1414" s="445"/>
      <c r="Q1414" s="445"/>
      <c r="R1414" s="460"/>
      <c r="S1414" s="445"/>
      <c r="T1414" s="445"/>
      <c r="U1414" s="461"/>
      <c r="V1414" s="464"/>
    </row>
    <row r="1415" spans="1:22" s="23" customFormat="1" ht="19.95" customHeight="1" thickBot="1">
      <c r="A1415" s="31" t="s">
        <v>2387</v>
      </c>
      <c r="B1415" s="505"/>
      <c r="C1415" s="615"/>
      <c r="D1415" s="615"/>
      <c r="E1415" s="506"/>
      <c r="F1415" s="506"/>
      <c r="G1415" s="506"/>
      <c r="H1415" s="506"/>
      <c r="I1415" s="506"/>
      <c r="J1415" s="506"/>
      <c r="K1415" s="506"/>
      <c r="L1415" s="506"/>
      <c r="M1415" s="506"/>
      <c r="N1415" s="507" t="s">
        <v>346</v>
      </c>
      <c r="O1415" s="508">
        <v>6705.58</v>
      </c>
      <c r="P1415" s="506"/>
      <c r="Q1415" s="506"/>
      <c r="R1415" s="509"/>
      <c r="S1415" s="509"/>
      <c r="T1415" s="510"/>
      <c r="U1415" s="506"/>
      <c r="V1415" s="511"/>
    </row>
    <row r="1416" spans="1:22" ht="19.95" customHeight="1">
      <c r="B1416" s="446"/>
      <c r="C1416" s="34"/>
      <c r="D1416" s="34"/>
      <c r="E1416" s="446"/>
      <c r="F1416" s="446"/>
      <c r="G1416" s="446"/>
      <c r="H1416" s="446"/>
      <c r="I1416" s="446"/>
      <c r="J1416" s="446"/>
      <c r="K1416" s="446"/>
      <c r="L1416" s="446"/>
      <c r="M1416" s="446"/>
      <c r="N1416" s="446"/>
      <c r="O1416" s="446"/>
      <c r="P1416" s="446"/>
      <c r="Q1416" s="446"/>
      <c r="R1416" s="446"/>
      <c r="S1416" s="446"/>
      <c r="T1416" s="446"/>
      <c r="U1416" s="446"/>
      <c r="V1416" s="446"/>
    </row>
    <row r="1417" spans="1:22" s="23" customFormat="1" ht="19.95" customHeight="1" thickBot="1">
      <c r="A1417" s="22"/>
      <c r="B1417" s="733" t="s">
        <v>347</v>
      </c>
      <c r="C1417" s="733"/>
      <c r="D1417" s="733"/>
      <c r="E1417" s="733"/>
      <c r="F1417" s="733"/>
      <c r="G1417" s="733"/>
      <c r="H1417" s="733"/>
      <c r="I1417" s="733"/>
      <c r="J1417" s="733"/>
      <c r="K1417" s="733"/>
      <c r="L1417" s="733"/>
      <c r="M1417" s="733"/>
      <c r="N1417" s="733"/>
      <c r="O1417" s="733"/>
      <c r="P1417" s="733"/>
      <c r="Q1417" s="733"/>
      <c r="R1417" s="733"/>
      <c r="S1417" s="733"/>
      <c r="T1417" s="733"/>
      <c r="U1417" s="733"/>
      <c r="V1417" s="733"/>
    </row>
    <row r="1418" spans="1:22" s="26" customFormat="1" ht="19.95" customHeight="1">
      <c r="A1418" s="83" t="s">
        <v>2388</v>
      </c>
      <c r="B1418" s="743" t="s">
        <v>348</v>
      </c>
      <c r="C1418" s="734" t="s">
        <v>349</v>
      </c>
      <c r="D1418" s="735"/>
      <c r="E1418" s="735"/>
      <c r="F1418" s="735"/>
      <c r="G1418" s="735"/>
      <c r="H1418" s="735"/>
      <c r="I1418" s="735"/>
      <c r="J1418" s="735"/>
      <c r="K1418" s="735"/>
      <c r="L1418" s="735"/>
      <c r="M1418" s="736"/>
      <c r="N1418" s="518"/>
      <c r="O1418" s="519"/>
      <c r="P1418" s="734" t="s">
        <v>350</v>
      </c>
      <c r="Q1418" s="735"/>
      <c r="R1418" s="735"/>
      <c r="S1418" s="736"/>
      <c r="T1418" s="769" t="s">
        <v>351</v>
      </c>
      <c r="U1418" s="736"/>
      <c r="V1418" s="788" t="s">
        <v>1197</v>
      </c>
    </row>
    <row r="1419" spans="1:22" s="26" customFormat="1" ht="25.2" customHeight="1">
      <c r="A1419" s="83" t="s">
        <v>2389</v>
      </c>
      <c r="B1419" s="744"/>
      <c r="C1419" s="740" t="s">
        <v>352</v>
      </c>
      <c r="D1419" s="741"/>
      <c r="E1419" s="742"/>
      <c r="F1419" s="514">
        <v>3</v>
      </c>
      <c r="G1419" s="774" t="s">
        <v>353</v>
      </c>
      <c r="H1419" s="748" t="s">
        <v>354</v>
      </c>
      <c r="I1419" s="748"/>
      <c r="J1419" s="740" t="s">
        <v>355</v>
      </c>
      <c r="K1419" s="795"/>
      <c r="L1419" s="515"/>
      <c r="M1419" s="515"/>
      <c r="N1419" s="520"/>
      <c r="O1419" s="521"/>
      <c r="P1419" s="737"/>
      <c r="Q1419" s="738"/>
      <c r="R1419" s="738"/>
      <c r="S1419" s="739"/>
      <c r="T1419" s="770"/>
      <c r="U1419" s="771"/>
      <c r="V1419" s="789"/>
    </row>
    <row r="1420" spans="1:22" s="26" customFormat="1" ht="30" customHeight="1" thickBot="1">
      <c r="A1420" s="83" t="s">
        <v>2390</v>
      </c>
      <c r="B1420" s="744"/>
      <c r="C1420" s="741" t="s">
        <v>356</v>
      </c>
      <c r="D1420" s="742"/>
      <c r="E1420" s="516" t="s">
        <v>357</v>
      </c>
      <c r="F1420" s="512" t="s">
        <v>358</v>
      </c>
      <c r="G1420" s="774"/>
      <c r="H1420" s="748"/>
      <c r="I1420" s="748"/>
      <c r="J1420" s="500" t="s">
        <v>359</v>
      </c>
      <c r="K1420" s="513" t="s">
        <v>360</v>
      </c>
      <c r="L1420" s="517" t="s">
        <v>361</v>
      </c>
      <c r="M1420" s="517"/>
      <c r="N1420" s="522" t="s">
        <v>362</v>
      </c>
      <c r="O1420" s="523"/>
      <c r="P1420" s="529" t="s">
        <v>363</v>
      </c>
      <c r="Q1420" s="447">
        <v>2</v>
      </c>
      <c r="R1420" s="530" t="s">
        <v>364</v>
      </c>
      <c r="S1420" s="447">
        <v>1</v>
      </c>
      <c r="T1420" s="791"/>
      <c r="U1420" s="792"/>
      <c r="V1420" s="790"/>
    </row>
    <row r="1421" spans="1:22" s="26" customFormat="1" ht="19.95" customHeight="1">
      <c r="A1421" s="83" t="s">
        <v>2391</v>
      </c>
      <c r="B1421" s="744"/>
      <c r="C1421" s="623">
        <v>1</v>
      </c>
      <c r="D1421" s="616" t="s">
        <v>227</v>
      </c>
      <c r="E1421" s="448">
        <v>0.1</v>
      </c>
      <c r="F1421" s="449" t="s">
        <v>1445</v>
      </c>
      <c r="G1421" s="449">
        <v>3541.03</v>
      </c>
      <c r="H1421" s="778" t="s">
        <v>1238</v>
      </c>
      <c r="I1421" s="779"/>
      <c r="J1421" s="450" t="s">
        <v>1197</v>
      </c>
      <c r="K1421" s="81" t="s">
        <v>1403</v>
      </c>
      <c r="L1421" s="393" t="s">
        <v>365</v>
      </c>
      <c r="M1421" s="394" t="s">
        <v>1421</v>
      </c>
      <c r="N1421" s="345" t="s">
        <v>341</v>
      </c>
      <c r="O1421" s="807" t="s">
        <v>130</v>
      </c>
      <c r="P1421" s="808"/>
      <c r="Q1421" s="798">
        <v>47</v>
      </c>
      <c r="R1421" s="801" t="s">
        <v>365</v>
      </c>
      <c r="S1421" s="802"/>
      <c r="T1421" s="769" t="s">
        <v>366</v>
      </c>
      <c r="U1421" s="735"/>
      <c r="V1421" s="736"/>
    </row>
    <row r="1422" spans="1:22" s="26" customFormat="1" ht="19.95" customHeight="1" thickBot="1">
      <c r="A1422" s="83" t="s">
        <v>2392</v>
      </c>
      <c r="B1422" s="744"/>
      <c r="C1422" s="623">
        <v>2</v>
      </c>
      <c r="D1422" s="616" t="s">
        <v>228</v>
      </c>
      <c r="E1422" s="448">
        <v>0.65</v>
      </c>
      <c r="F1422" s="449" t="s">
        <v>1445</v>
      </c>
      <c r="G1422" s="449">
        <v>3541.03</v>
      </c>
      <c r="H1422" s="778" t="s">
        <v>1238</v>
      </c>
      <c r="I1422" s="779"/>
      <c r="J1422" s="450" t="s">
        <v>1197</v>
      </c>
      <c r="K1422" s="81" t="s">
        <v>1403</v>
      </c>
      <c r="L1422" s="393" t="s">
        <v>365</v>
      </c>
      <c r="M1422" s="394" t="s">
        <v>1421</v>
      </c>
      <c r="N1422" s="345" t="s">
        <v>341</v>
      </c>
      <c r="O1422" s="807"/>
      <c r="P1422" s="808"/>
      <c r="Q1422" s="799"/>
      <c r="R1422" s="803"/>
      <c r="S1422" s="804"/>
      <c r="T1422" s="791"/>
      <c r="U1422" s="796"/>
      <c r="V1422" s="792"/>
    </row>
    <row r="1423" spans="1:22" s="26" customFormat="1" ht="19.95" customHeight="1">
      <c r="A1423" s="83" t="s">
        <v>2393</v>
      </c>
      <c r="B1423" s="744"/>
      <c r="C1423" s="623">
        <v>3</v>
      </c>
      <c r="D1423" s="616" t="s">
        <v>229</v>
      </c>
      <c r="E1423" s="448">
        <v>0.25</v>
      </c>
      <c r="F1423" s="449">
        <v>6705.58</v>
      </c>
      <c r="G1423" s="449">
        <v>3541.03</v>
      </c>
      <c r="H1423" s="778" t="s">
        <v>1197</v>
      </c>
      <c r="I1423" s="779"/>
      <c r="J1423" s="450" t="s">
        <v>1197</v>
      </c>
      <c r="K1423" s="81" t="s">
        <v>1403</v>
      </c>
      <c r="L1423" s="393" t="s">
        <v>365</v>
      </c>
      <c r="M1423" s="394" t="s">
        <v>1421</v>
      </c>
      <c r="N1423" s="345" t="s">
        <v>341</v>
      </c>
      <c r="O1423" s="809"/>
      <c r="P1423" s="810"/>
      <c r="Q1423" s="800"/>
      <c r="R1423" s="805"/>
      <c r="S1423" s="806"/>
      <c r="T1423" s="451"/>
      <c r="U1423" s="451"/>
      <c r="V1423" s="452"/>
    </row>
    <row r="1424" spans="1:22" s="26" customFormat="1" ht="19.95" customHeight="1">
      <c r="A1424" s="83" t="s">
        <v>2394</v>
      </c>
      <c r="B1424" s="744"/>
      <c r="C1424" s="623">
        <v>4</v>
      </c>
      <c r="D1424" s="616" t="s">
        <v>1403</v>
      </c>
      <c r="E1424" s="448" t="s">
        <v>1403</v>
      </c>
      <c r="F1424" s="449" t="s">
        <v>1403</v>
      </c>
      <c r="G1424" s="449" t="s">
        <v>1403</v>
      </c>
      <c r="H1424" s="778" t="s">
        <v>1403</v>
      </c>
      <c r="I1424" s="779"/>
      <c r="J1424" s="450" t="s">
        <v>1403</v>
      </c>
      <c r="K1424" s="81" t="s">
        <v>1403</v>
      </c>
      <c r="L1424" s="393"/>
      <c r="M1424" s="394" t="s">
        <v>1403</v>
      </c>
      <c r="N1424" s="345"/>
      <c r="O1424" s="775" t="s">
        <v>368</v>
      </c>
      <c r="P1424" s="740" t="s">
        <v>369</v>
      </c>
      <c r="Q1424" s="741"/>
      <c r="R1424" s="741"/>
      <c r="S1424" s="742"/>
      <c r="T1424" s="453"/>
      <c r="U1424" s="453"/>
      <c r="V1424" s="454"/>
    </row>
    <row r="1425" spans="1:22" s="26" customFormat="1" ht="19.95" customHeight="1">
      <c r="A1425" s="83" t="s">
        <v>2395</v>
      </c>
      <c r="B1425" s="744"/>
      <c r="C1425" s="623">
        <v>5</v>
      </c>
      <c r="D1425" s="616" t="s">
        <v>1403</v>
      </c>
      <c r="E1425" s="448" t="s">
        <v>1403</v>
      </c>
      <c r="F1425" s="449" t="s">
        <v>1403</v>
      </c>
      <c r="G1425" s="449" t="s">
        <v>1403</v>
      </c>
      <c r="H1425" s="778" t="s">
        <v>1403</v>
      </c>
      <c r="I1425" s="779"/>
      <c r="J1425" s="450" t="s">
        <v>1403</v>
      </c>
      <c r="K1425" s="81" t="s">
        <v>1403</v>
      </c>
      <c r="L1425" s="393"/>
      <c r="M1425" s="394" t="s">
        <v>1403</v>
      </c>
      <c r="N1425" s="345"/>
      <c r="O1425" s="776"/>
      <c r="P1425" s="500" t="s">
        <v>370</v>
      </c>
      <c r="Q1425" s="500" t="s">
        <v>371</v>
      </c>
      <c r="R1425" s="748" t="s">
        <v>372</v>
      </c>
      <c r="S1425" s="748"/>
      <c r="T1425" s="453"/>
      <c r="U1425" s="453"/>
      <c r="V1425" s="454"/>
    </row>
    <row r="1426" spans="1:22" s="26" customFormat="1" ht="19.95" customHeight="1" thickBot="1">
      <c r="A1426" s="83" t="s">
        <v>2396</v>
      </c>
      <c r="B1426" s="744"/>
      <c r="C1426" s="624">
        <v>6</v>
      </c>
      <c r="D1426" s="617" t="s">
        <v>1403</v>
      </c>
      <c r="E1426" s="455" t="s">
        <v>1403</v>
      </c>
      <c r="F1426" s="449" t="s">
        <v>1403</v>
      </c>
      <c r="G1426" s="449" t="s">
        <v>1403</v>
      </c>
      <c r="H1426" s="778" t="s">
        <v>1403</v>
      </c>
      <c r="I1426" s="779"/>
      <c r="J1426" s="450" t="s">
        <v>1403</v>
      </c>
      <c r="K1426" s="81" t="s">
        <v>1403</v>
      </c>
      <c r="L1426" s="393"/>
      <c r="M1426" s="394" t="s">
        <v>1403</v>
      </c>
      <c r="N1426" s="391"/>
      <c r="O1426" s="293" t="s">
        <v>1197</v>
      </c>
      <c r="P1426" s="223">
        <v>1</v>
      </c>
      <c r="Q1426" s="456">
        <v>7082.0518531999996</v>
      </c>
      <c r="R1426" s="777">
        <v>9137.3000000000011</v>
      </c>
      <c r="S1426" s="777"/>
      <c r="T1426" s="453"/>
      <c r="U1426" s="453"/>
      <c r="V1426" s="454"/>
    </row>
    <row r="1427" spans="1:22" s="26" customFormat="1" ht="25.2" customHeight="1" thickBot="1">
      <c r="A1427" s="83" t="s">
        <v>2397</v>
      </c>
      <c r="B1427" s="745"/>
      <c r="C1427" s="749" t="s">
        <v>373</v>
      </c>
      <c r="D1427" s="750"/>
      <c r="E1427" s="467"/>
      <c r="F1427" s="751" t="s">
        <v>1403</v>
      </c>
      <c r="G1427" s="752"/>
      <c r="H1427" s="793" t="s">
        <v>1197</v>
      </c>
      <c r="I1427" s="794"/>
      <c r="J1427" s="369" t="s">
        <v>1197</v>
      </c>
      <c r="K1427" s="293" t="s">
        <v>1197</v>
      </c>
      <c r="L1427" s="293" t="s">
        <v>1197</v>
      </c>
      <c r="M1427" s="528"/>
      <c r="N1427" s="524"/>
      <c r="O1427" s="797" t="s">
        <v>1403</v>
      </c>
      <c r="P1427" s="797"/>
      <c r="Q1427" s="797"/>
      <c r="R1427" s="797"/>
      <c r="S1427" s="797"/>
      <c r="T1427" s="525"/>
      <c r="U1427" s="526"/>
      <c r="V1427" s="527"/>
    </row>
    <row r="1428" spans="1:22" ht="19.95" customHeight="1"/>
    <row r="1429" spans="1:22" ht="19.95" customHeight="1"/>
    <row r="1430" spans="1:22" s="30" customFormat="1" ht="19.95" customHeight="1" thickBot="1">
      <c r="A1430" s="27">
        <v>48</v>
      </c>
      <c r="B1430" s="753" t="s">
        <v>312</v>
      </c>
      <c r="C1430" s="753"/>
      <c r="D1430" s="753"/>
      <c r="E1430" s="28">
        <v>48</v>
      </c>
      <c r="F1430" s="582" t="s">
        <v>92</v>
      </c>
      <c r="G1430" s="416"/>
      <c r="H1430" s="416"/>
      <c r="I1430" s="414"/>
      <c r="J1430" s="414"/>
      <c r="K1430" s="414"/>
      <c r="L1430" s="414"/>
      <c r="M1430" s="29"/>
      <c r="N1430" s="29"/>
      <c r="O1430" s="416"/>
      <c r="P1430" s="416"/>
      <c r="Q1430" s="416"/>
      <c r="R1430" s="416"/>
      <c r="S1430" s="416"/>
      <c r="T1430" s="416"/>
      <c r="U1430" s="416"/>
      <c r="V1430" s="416"/>
    </row>
    <row r="1431" spans="1:22" s="23" customFormat="1" ht="25.2" customHeight="1">
      <c r="A1431" s="22"/>
      <c r="B1431" s="755" t="s">
        <v>313</v>
      </c>
      <c r="C1431" s="621" t="s">
        <v>314</v>
      </c>
      <c r="D1431" s="609" t="s">
        <v>315</v>
      </c>
      <c r="E1431" s="498"/>
      <c r="F1431" s="498" t="s">
        <v>316</v>
      </c>
      <c r="G1431" s="499"/>
      <c r="H1431" s="497" t="s">
        <v>317</v>
      </c>
      <c r="I1431" s="772" t="s">
        <v>318</v>
      </c>
      <c r="J1431" s="754" t="s">
        <v>319</v>
      </c>
      <c r="K1431" s="754" t="s">
        <v>320</v>
      </c>
      <c r="L1431" s="754" t="s">
        <v>321</v>
      </c>
      <c r="M1431" s="754" t="s">
        <v>322</v>
      </c>
      <c r="N1431" s="765" t="s">
        <v>323</v>
      </c>
      <c r="O1431" s="766"/>
      <c r="P1431" s="767" t="s">
        <v>324</v>
      </c>
      <c r="Q1431" s="768"/>
      <c r="R1431" s="769" t="s">
        <v>325</v>
      </c>
      <c r="S1431" s="736"/>
      <c r="T1431" s="783" t="s">
        <v>326</v>
      </c>
      <c r="U1431" s="784"/>
      <c r="V1431" s="785"/>
    </row>
    <row r="1432" spans="1:22" s="23" customFormat="1" ht="90" customHeight="1">
      <c r="A1432" s="22"/>
      <c r="B1432" s="756"/>
      <c r="C1432" s="622" t="s">
        <v>327</v>
      </c>
      <c r="D1432" s="610" t="s">
        <v>42</v>
      </c>
      <c r="E1432" s="501" t="s">
        <v>328</v>
      </c>
      <c r="F1432" s="501" t="s">
        <v>329</v>
      </c>
      <c r="G1432" s="571" t="s">
        <v>330</v>
      </c>
      <c r="H1432" s="570" t="s">
        <v>331</v>
      </c>
      <c r="I1432" s="773"/>
      <c r="J1432" s="748"/>
      <c r="K1432" s="748"/>
      <c r="L1432" s="748"/>
      <c r="M1432" s="748"/>
      <c r="N1432" s="500" t="s">
        <v>332</v>
      </c>
      <c r="O1432" s="501" t="s">
        <v>333</v>
      </c>
      <c r="P1432" s="781"/>
      <c r="Q1432" s="782"/>
      <c r="R1432" s="770"/>
      <c r="S1432" s="771"/>
      <c r="T1432" s="502" t="s">
        <v>334</v>
      </c>
      <c r="U1432" s="503" t="s">
        <v>335</v>
      </c>
      <c r="V1432" s="504" t="s">
        <v>336</v>
      </c>
    </row>
    <row r="1433" spans="1:22" s="23" customFormat="1" ht="25.2" customHeight="1">
      <c r="A1433" s="22"/>
      <c r="B1433" s="417"/>
      <c r="C1433" s="611">
        <v>3</v>
      </c>
      <c r="D1433" s="611">
        <v>4</v>
      </c>
      <c r="E1433" s="418">
        <v>5</v>
      </c>
      <c r="F1433" s="418">
        <v>6</v>
      </c>
      <c r="G1433" s="418">
        <v>7</v>
      </c>
      <c r="H1433" s="418">
        <v>8</v>
      </c>
      <c r="I1433" s="418">
        <v>9</v>
      </c>
      <c r="J1433" s="469"/>
      <c r="K1433" s="469"/>
      <c r="L1433" s="435"/>
      <c r="M1433" s="418"/>
      <c r="N1433" s="418">
        <v>14</v>
      </c>
      <c r="O1433" s="418">
        <v>15</v>
      </c>
      <c r="P1433" s="419">
        <v>16</v>
      </c>
      <c r="Q1433" s="463">
        <v>17</v>
      </c>
      <c r="R1433" s="419">
        <v>18</v>
      </c>
      <c r="S1433" s="463">
        <v>19</v>
      </c>
      <c r="T1433" s="420">
        <v>20</v>
      </c>
      <c r="U1433" s="421">
        <v>21</v>
      </c>
      <c r="V1433" s="422">
        <v>22</v>
      </c>
    </row>
    <row r="1434" spans="1:22" s="32" customFormat="1" ht="50.25" customHeight="1">
      <c r="A1434" s="31" t="s">
        <v>2398</v>
      </c>
      <c r="B1434" s="423">
        <v>1</v>
      </c>
      <c r="C1434" s="612" t="s">
        <v>791</v>
      </c>
      <c r="D1434" s="612" t="s">
        <v>792</v>
      </c>
      <c r="E1434" s="424" t="s">
        <v>793</v>
      </c>
      <c r="F1434" s="424" t="s">
        <v>376</v>
      </c>
      <c r="G1434" s="425">
        <v>1</v>
      </c>
      <c r="H1434" s="426" t="s">
        <v>674</v>
      </c>
      <c r="I1434" s="427">
        <v>2</v>
      </c>
      <c r="J1434" s="428" t="s">
        <v>231</v>
      </c>
      <c r="K1434" s="429">
        <v>35658</v>
      </c>
      <c r="L1434" s="429">
        <v>36232</v>
      </c>
      <c r="M1434" s="430">
        <v>1292.23</v>
      </c>
      <c r="N1434" s="431">
        <v>1292.23</v>
      </c>
      <c r="O1434" s="432" t="s">
        <v>1403</v>
      </c>
      <c r="P1434" s="827"/>
      <c r="Q1434" s="828"/>
      <c r="R1434" s="746"/>
      <c r="S1434" s="747"/>
      <c r="T1434" s="433" t="s">
        <v>341</v>
      </c>
      <c r="U1434" s="363">
        <v>10</v>
      </c>
      <c r="V1434" s="434" t="s">
        <v>341</v>
      </c>
    </row>
    <row r="1435" spans="1:22" s="32" customFormat="1" ht="50.25" customHeight="1">
      <c r="A1435" s="31" t="s">
        <v>2399</v>
      </c>
      <c r="B1435" s="423">
        <v>2</v>
      </c>
      <c r="C1435" s="612" t="s">
        <v>380</v>
      </c>
      <c r="D1435" s="612" t="s">
        <v>794</v>
      </c>
      <c r="E1435" s="424" t="s">
        <v>795</v>
      </c>
      <c r="F1435" s="424" t="s">
        <v>340</v>
      </c>
      <c r="G1435" s="425">
        <v>0.75</v>
      </c>
      <c r="H1435" s="426" t="s">
        <v>341</v>
      </c>
      <c r="I1435" s="427">
        <v>2</v>
      </c>
      <c r="J1435" s="428" t="s">
        <v>231</v>
      </c>
      <c r="K1435" s="429">
        <v>37991</v>
      </c>
      <c r="L1435" s="429">
        <v>38717</v>
      </c>
      <c r="M1435" s="430">
        <v>4386.79</v>
      </c>
      <c r="N1435" s="431">
        <v>3290.0924999999997</v>
      </c>
      <c r="O1435" s="432">
        <v>3290.0925000000002</v>
      </c>
      <c r="P1435" s="827"/>
      <c r="Q1435" s="828"/>
      <c r="R1435" s="746"/>
      <c r="S1435" s="747"/>
      <c r="T1435" s="433" t="s">
        <v>341</v>
      </c>
      <c r="U1435" s="363">
        <v>35</v>
      </c>
      <c r="V1435" s="434" t="s">
        <v>341</v>
      </c>
    </row>
    <row r="1436" spans="1:22" s="32" customFormat="1" ht="69.75" customHeight="1">
      <c r="A1436" s="31" t="s">
        <v>2400</v>
      </c>
      <c r="B1436" s="423">
        <v>3</v>
      </c>
      <c r="C1436" s="612" t="s">
        <v>796</v>
      </c>
      <c r="D1436" s="612" t="s">
        <v>792</v>
      </c>
      <c r="E1436" s="424" t="s">
        <v>797</v>
      </c>
      <c r="F1436" s="424" t="s">
        <v>376</v>
      </c>
      <c r="G1436" s="425">
        <v>0.4</v>
      </c>
      <c r="H1436" s="426" t="s">
        <v>341</v>
      </c>
      <c r="I1436" s="427">
        <v>2</v>
      </c>
      <c r="J1436" s="428" t="s">
        <v>231</v>
      </c>
      <c r="K1436" s="429">
        <v>39646</v>
      </c>
      <c r="L1436" s="429">
        <v>41011</v>
      </c>
      <c r="M1436" s="586">
        <v>24425.15</v>
      </c>
      <c r="N1436" s="431">
        <v>9770.0600000000013</v>
      </c>
      <c r="O1436" s="432">
        <v>9770.06</v>
      </c>
      <c r="P1436" s="827"/>
      <c r="Q1436" s="828"/>
      <c r="R1436" s="746"/>
      <c r="S1436" s="747"/>
      <c r="T1436" s="433" t="s">
        <v>341</v>
      </c>
      <c r="U1436" s="363">
        <v>101</v>
      </c>
      <c r="V1436" s="434" t="s">
        <v>341</v>
      </c>
    </row>
    <row r="1437" spans="1:22" s="32" customFormat="1" ht="50.25" customHeight="1">
      <c r="A1437" s="31" t="s">
        <v>2401</v>
      </c>
      <c r="B1437" s="423">
        <v>4</v>
      </c>
      <c r="C1437" s="612" t="s">
        <v>798</v>
      </c>
      <c r="D1437" s="612" t="s">
        <v>799</v>
      </c>
      <c r="E1437" s="424" t="s">
        <v>800</v>
      </c>
      <c r="F1437" s="424" t="s">
        <v>340</v>
      </c>
      <c r="G1437" s="425">
        <v>0.5</v>
      </c>
      <c r="H1437" s="426" t="s">
        <v>341</v>
      </c>
      <c r="I1437" s="427">
        <v>1</v>
      </c>
      <c r="J1437" s="428" t="s">
        <v>230</v>
      </c>
      <c r="K1437" s="429">
        <v>38754</v>
      </c>
      <c r="L1437" s="429">
        <v>39682</v>
      </c>
      <c r="M1437" s="430">
        <v>7382.26</v>
      </c>
      <c r="N1437" s="431">
        <v>3691.13</v>
      </c>
      <c r="O1437" s="432">
        <v>3691.13</v>
      </c>
      <c r="P1437" s="827"/>
      <c r="Q1437" s="828"/>
      <c r="R1437" s="746"/>
      <c r="S1437" s="747"/>
      <c r="T1437" s="433" t="s">
        <v>341</v>
      </c>
      <c r="U1437" s="363">
        <v>17</v>
      </c>
      <c r="V1437" s="434" t="s">
        <v>341</v>
      </c>
    </row>
    <row r="1438" spans="1:22" s="32" customFormat="1" ht="50.25" customHeight="1">
      <c r="A1438" s="31" t="s">
        <v>2402</v>
      </c>
      <c r="B1438" s="423">
        <v>5</v>
      </c>
      <c r="C1438" s="612" t="s">
        <v>801</v>
      </c>
      <c r="D1438" s="612" t="s">
        <v>802</v>
      </c>
      <c r="E1438" s="424" t="s">
        <v>803</v>
      </c>
      <c r="F1438" s="424" t="s">
        <v>340</v>
      </c>
      <c r="G1438" s="425">
        <v>0.5</v>
      </c>
      <c r="H1438" s="426" t="s">
        <v>341</v>
      </c>
      <c r="I1438" s="427">
        <v>1</v>
      </c>
      <c r="J1438" s="428" t="s">
        <v>230</v>
      </c>
      <c r="K1438" s="429">
        <v>39004</v>
      </c>
      <c r="L1438" s="429">
        <v>39667</v>
      </c>
      <c r="M1438" s="430">
        <v>8338.1299999999992</v>
      </c>
      <c r="N1438" s="431">
        <v>4169.0649999999996</v>
      </c>
      <c r="O1438" s="432">
        <v>4169.0649999999996</v>
      </c>
      <c r="P1438" s="827"/>
      <c r="Q1438" s="828"/>
      <c r="R1438" s="746"/>
      <c r="S1438" s="747"/>
      <c r="T1438" s="433" t="s">
        <v>341</v>
      </c>
      <c r="U1438" s="363">
        <v>21</v>
      </c>
      <c r="V1438" s="434" t="s">
        <v>341</v>
      </c>
    </row>
    <row r="1439" spans="1:22" s="32" customFormat="1" ht="19.95" customHeight="1">
      <c r="A1439" s="31" t="s">
        <v>2403</v>
      </c>
      <c r="B1439" s="423" t="s">
        <v>1403</v>
      </c>
      <c r="C1439" s="612"/>
      <c r="D1439" s="612"/>
      <c r="E1439" s="424"/>
      <c r="F1439" s="424"/>
      <c r="G1439" s="425"/>
      <c r="H1439" s="426"/>
      <c r="I1439" s="427"/>
      <c r="J1439" s="428" t="s">
        <v>1403</v>
      </c>
      <c r="K1439" s="429"/>
      <c r="L1439" s="429"/>
      <c r="M1439" s="430"/>
      <c r="N1439" s="431" t="s">
        <v>1403</v>
      </c>
      <c r="O1439" s="432" t="s">
        <v>1403</v>
      </c>
      <c r="P1439" s="731"/>
      <c r="Q1439" s="732"/>
      <c r="R1439" s="746"/>
      <c r="S1439" s="747"/>
      <c r="T1439" s="433"/>
      <c r="U1439" s="363"/>
      <c r="V1439" s="434"/>
    </row>
    <row r="1440" spans="1:22" s="32" customFormat="1" ht="19.95" customHeight="1">
      <c r="A1440" s="31" t="s">
        <v>2404</v>
      </c>
      <c r="B1440" s="423" t="s">
        <v>1403</v>
      </c>
      <c r="C1440" s="612"/>
      <c r="D1440" s="612"/>
      <c r="E1440" s="424"/>
      <c r="F1440" s="424"/>
      <c r="G1440" s="425"/>
      <c r="H1440" s="426"/>
      <c r="I1440" s="427"/>
      <c r="J1440" s="428" t="s">
        <v>1403</v>
      </c>
      <c r="K1440" s="429"/>
      <c r="L1440" s="429"/>
      <c r="M1440" s="430"/>
      <c r="N1440" s="435" t="s">
        <v>1403</v>
      </c>
      <c r="O1440" s="432" t="s">
        <v>1403</v>
      </c>
      <c r="P1440" s="731"/>
      <c r="Q1440" s="732"/>
      <c r="R1440" s="746"/>
      <c r="S1440" s="747"/>
      <c r="T1440" s="433"/>
      <c r="U1440" s="363"/>
      <c r="V1440" s="434"/>
    </row>
    <row r="1441" spans="1:22" s="32" customFormat="1" ht="19.95" customHeight="1">
      <c r="A1441" s="31" t="s">
        <v>2405</v>
      </c>
      <c r="B1441" s="423" t="s">
        <v>1403</v>
      </c>
      <c r="C1441" s="612"/>
      <c r="D1441" s="612"/>
      <c r="E1441" s="424"/>
      <c r="F1441" s="424"/>
      <c r="G1441" s="425"/>
      <c r="H1441" s="426"/>
      <c r="I1441" s="427"/>
      <c r="J1441" s="428" t="s">
        <v>1403</v>
      </c>
      <c r="K1441" s="429"/>
      <c r="L1441" s="429"/>
      <c r="M1441" s="436"/>
      <c r="N1441" s="435" t="s">
        <v>1403</v>
      </c>
      <c r="O1441" s="432" t="s">
        <v>1403</v>
      </c>
      <c r="P1441" s="731"/>
      <c r="Q1441" s="732"/>
      <c r="R1441" s="746"/>
      <c r="S1441" s="747"/>
      <c r="T1441" s="433"/>
      <c r="U1441" s="363"/>
      <c r="V1441" s="434"/>
    </row>
    <row r="1442" spans="1:22" s="32" customFormat="1" ht="19.95" customHeight="1">
      <c r="A1442" s="31" t="s">
        <v>2406</v>
      </c>
      <c r="B1442" s="423" t="s">
        <v>1403</v>
      </c>
      <c r="C1442" s="612"/>
      <c r="D1442" s="612"/>
      <c r="E1442" s="424"/>
      <c r="F1442" s="424"/>
      <c r="G1442" s="425"/>
      <c r="H1442" s="426"/>
      <c r="I1442" s="427"/>
      <c r="J1442" s="428" t="s">
        <v>1403</v>
      </c>
      <c r="K1442" s="429"/>
      <c r="L1442" s="429"/>
      <c r="M1442" s="436"/>
      <c r="N1442" s="435" t="s">
        <v>1403</v>
      </c>
      <c r="O1442" s="432" t="s">
        <v>1403</v>
      </c>
      <c r="P1442" s="731"/>
      <c r="Q1442" s="732"/>
      <c r="R1442" s="746"/>
      <c r="S1442" s="747"/>
      <c r="T1442" s="433"/>
      <c r="U1442" s="363"/>
      <c r="V1442" s="434"/>
    </row>
    <row r="1443" spans="1:22" s="32" customFormat="1" ht="19.95" customHeight="1" thickBot="1">
      <c r="A1443" s="31" t="s">
        <v>2407</v>
      </c>
      <c r="B1443" s="437" t="s">
        <v>1403</v>
      </c>
      <c r="C1443" s="613"/>
      <c r="D1443" s="613"/>
      <c r="E1443" s="438"/>
      <c r="F1443" s="438"/>
      <c r="G1443" s="439"/>
      <c r="H1443" s="440"/>
      <c r="I1443" s="441"/>
      <c r="J1443" s="442" t="s">
        <v>1403</v>
      </c>
      <c r="K1443" s="443"/>
      <c r="L1443" s="443"/>
      <c r="M1443" s="444"/>
      <c r="N1443" s="435" t="s">
        <v>1403</v>
      </c>
      <c r="O1443" s="432" t="s">
        <v>1403</v>
      </c>
      <c r="P1443" s="731"/>
      <c r="Q1443" s="732"/>
      <c r="R1443" s="746"/>
      <c r="S1443" s="747"/>
      <c r="T1443" s="433"/>
      <c r="U1443" s="363"/>
      <c r="V1443" s="434"/>
    </row>
    <row r="1444" spans="1:22" s="23" customFormat="1" ht="10.199999999999999" customHeight="1">
      <c r="A1444" s="31"/>
      <c r="B1444" s="459"/>
      <c r="C1444" s="614"/>
      <c r="D1444" s="614"/>
      <c r="E1444" s="445"/>
      <c r="F1444" s="445"/>
      <c r="G1444" s="445"/>
      <c r="H1444" s="445"/>
      <c r="I1444" s="445"/>
      <c r="J1444" s="445"/>
      <c r="K1444" s="445"/>
      <c r="L1444" s="445"/>
      <c r="M1444" s="445"/>
      <c r="N1444" s="445"/>
      <c r="O1444" s="460"/>
      <c r="P1444" s="445"/>
      <c r="Q1444" s="445"/>
      <c r="R1444" s="460"/>
      <c r="S1444" s="445"/>
      <c r="T1444" s="445"/>
      <c r="U1444" s="461"/>
      <c r="V1444" s="464"/>
    </row>
    <row r="1445" spans="1:22" s="23" customFormat="1" ht="19.95" customHeight="1" thickBot="1">
      <c r="A1445" s="31" t="s">
        <v>2408</v>
      </c>
      <c r="B1445" s="505"/>
      <c r="C1445" s="615"/>
      <c r="D1445" s="615"/>
      <c r="E1445" s="506"/>
      <c r="F1445" s="506"/>
      <c r="G1445" s="506"/>
      <c r="H1445" s="506"/>
      <c r="I1445" s="506"/>
      <c r="J1445" s="506"/>
      <c r="K1445" s="506"/>
      <c r="L1445" s="506"/>
      <c r="M1445" s="506"/>
      <c r="N1445" s="507" t="s">
        <v>346</v>
      </c>
      <c r="O1445" s="508">
        <v>5230.086875</v>
      </c>
      <c r="P1445" s="506"/>
      <c r="Q1445" s="506"/>
      <c r="R1445" s="509"/>
      <c r="S1445" s="509"/>
      <c r="T1445" s="510"/>
      <c r="U1445" s="506"/>
      <c r="V1445" s="511"/>
    </row>
    <row r="1446" spans="1:22" ht="19.95" customHeight="1">
      <c r="B1446" s="446"/>
      <c r="C1446" s="34"/>
      <c r="D1446" s="34"/>
      <c r="E1446" s="446"/>
      <c r="F1446" s="446"/>
      <c r="G1446" s="446"/>
      <c r="H1446" s="446"/>
      <c r="I1446" s="446"/>
      <c r="J1446" s="446"/>
      <c r="K1446" s="446"/>
      <c r="L1446" s="446"/>
      <c r="M1446" s="446"/>
      <c r="N1446" s="446"/>
      <c r="O1446" s="446"/>
      <c r="P1446" s="446"/>
      <c r="Q1446" s="446"/>
      <c r="R1446" s="446"/>
      <c r="S1446" s="446"/>
      <c r="T1446" s="446"/>
      <c r="U1446" s="446"/>
      <c r="V1446" s="446"/>
    </row>
    <row r="1447" spans="1:22" s="23" customFormat="1" ht="19.95" customHeight="1" thickBot="1">
      <c r="A1447" s="22"/>
      <c r="B1447" s="733" t="s">
        <v>347</v>
      </c>
      <c r="C1447" s="733"/>
      <c r="D1447" s="733"/>
      <c r="E1447" s="733"/>
      <c r="F1447" s="733"/>
      <c r="G1447" s="733"/>
      <c r="H1447" s="733"/>
      <c r="I1447" s="733"/>
      <c r="J1447" s="733"/>
      <c r="K1447" s="733"/>
      <c r="L1447" s="733"/>
      <c r="M1447" s="733"/>
      <c r="N1447" s="733"/>
      <c r="O1447" s="733"/>
      <c r="P1447" s="733"/>
      <c r="Q1447" s="733"/>
      <c r="R1447" s="733"/>
      <c r="S1447" s="733"/>
      <c r="T1447" s="733"/>
      <c r="U1447" s="733"/>
      <c r="V1447" s="733"/>
    </row>
    <row r="1448" spans="1:22" s="26" customFormat="1" ht="19.95" customHeight="1">
      <c r="A1448" s="83" t="s">
        <v>2409</v>
      </c>
      <c r="B1448" s="743" t="s">
        <v>348</v>
      </c>
      <c r="C1448" s="734" t="s">
        <v>349</v>
      </c>
      <c r="D1448" s="735"/>
      <c r="E1448" s="735"/>
      <c r="F1448" s="735"/>
      <c r="G1448" s="735"/>
      <c r="H1448" s="735"/>
      <c r="I1448" s="735"/>
      <c r="J1448" s="735"/>
      <c r="K1448" s="735"/>
      <c r="L1448" s="735"/>
      <c r="M1448" s="736"/>
      <c r="N1448" s="518"/>
      <c r="O1448" s="519"/>
      <c r="P1448" s="734" t="s">
        <v>350</v>
      </c>
      <c r="Q1448" s="735"/>
      <c r="R1448" s="735"/>
      <c r="S1448" s="736"/>
      <c r="T1448" s="769" t="s">
        <v>351</v>
      </c>
      <c r="U1448" s="736"/>
      <c r="V1448" s="788" t="s">
        <v>1197</v>
      </c>
    </row>
    <row r="1449" spans="1:22" s="26" customFormat="1" ht="25.2" customHeight="1">
      <c r="A1449" s="83" t="s">
        <v>2410</v>
      </c>
      <c r="B1449" s="744"/>
      <c r="C1449" s="740" t="s">
        <v>352</v>
      </c>
      <c r="D1449" s="741"/>
      <c r="E1449" s="742"/>
      <c r="F1449" s="514">
        <v>2</v>
      </c>
      <c r="G1449" s="774" t="s">
        <v>353</v>
      </c>
      <c r="H1449" s="748" t="s">
        <v>354</v>
      </c>
      <c r="I1449" s="748"/>
      <c r="J1449" s="740" t="s">
        <v>355</v>
      </c>
      <c r="K1449" s="795"/>
      <c r="L1449" s="515"/>
      <c r="M1449" s="515"/>
      <c r="N1449" s="520"/>
      <c r="O1449" s="521"/>
      <c r="P1449" s="737"/>
      <c r="Q1449" s="738"/>
      <c r="R1449" s="738"/>
      <c r="S1449" s="739"/>
      <c r="T1449" s="770"/>
      <c r="U1449" s="771"/>
      <c r="V1449" s="789"/>
    </row>
    <row r="1450" spans="1:22" s="26" customFormat="1" ht="30" customHeight="1" thickBot="1">
      <c r="A1450" s="83" t="s">
        <v>2411</v>
      </c>
      <c r="B1450" s="744"/>
      <c r="C1450" s="741" t="s">
        <v>356</v>
      </c>
      <c r="D1450" s="742"/>
      <c r="E1450" s="516" t="s">
        <v>357</v>
      </c>
      <c r="F1450" s="512" t="s">
        <v>358</v>
      </c>
      <c r="G1450" s="774"/>
      <c r="H1450" s="748"/>
      <c r="I1450" s="748"/>
      <c r="J1450" s="500" t="s">
        <v>359</v>
      </c>
      <c r="K1450" s="513" t="s">
        <v>360</v>
      </c>
      <c r="L1450" s="517" t="s">
        <v>361</v>
      </c>
      <c r="M1450" s="517"/>
      <c r="N1450" s="522" t="s">
        <v>362</v>
      </c>
      <c r="O1450" s="523"/>
      <c r="P1450" s="529" t="s">
        <v>363</v>
      </c>
      <c r="Q1450" s="447">
        <v>5</v>
      </c>
      <c r="R1450" s="530" t="s">
        <v>364</v>
      </c>
      <c r="S1450" s="447">
        <v>4</v>
      </c>
      <c r="T1450" s="791"/>
      <c r="U1450" s="792"/>
      <c r="V1450" s="790"/>
    </row>
    <row r="1451" spans="1:22" s="26" customFormat="1" ht="19.95" customHeight="1">
      <c r="A1451" s="83" t="s">
        <v>2412</v>
      </c>
      <c r="B1451" s="744"/>
      <c r="C1451" s="623">
        <v>1</v>
      </c>
      <c r="D1451" s="616" t="s">
        <v>230</v>
      </c>
      <c r="E1451" s="448">
        <v>0.5</v>
      </c>
      <c r="F1451" s="449">
        <v>7860.1949999999997</v>
      </c>
      <c r="G1451" s="449">
        <v>3541.03</v>
      </c>
      <c r="H1451" s="778" t="s">
        <v>1197</v>
      </c>
      <c r="I1451" s="779"/>
      <c r="J1451" s="450" t="s">
        <v>1197</v>
      </c>
      <c r="K1451" s="81" t="s">
        <v>1403</v>
      </c>
      <c r="L1451" s="393" t="s">
        <v>34</v>
      </c>
      <c r="M1451" s="394" t="s">
        <v>1423</v>
      </c>
      <c r="N1451" s="345" t="s">
        <v>341</v>
      </c>
      <c r="O1451" s="807" t="s">
        <v>130</v>
      </c>
      <c r="P1451" s="808"/>
      <c r="Q1451" s="798">
        <v>48</v>
      </c>
      <c r="R1451" s="801" t="s">
        <v>365</v>
      </c>
      <c r="S1451" s="802"/>
      <c r="T1451" s="769" t="s">
        <v>366</v>
      </c>
      <c r="U1451" s="735"/>
      <c r="V1451" s="736"/>
    </row>
    <row r="1452" spans="1:22" s="26" customFormat="1" ht="19.95" customHeight="1" thickBot="1">
      <c r="A1452" s="83" t="s">
        <v>2413</v>
      </c>
      <c r="B1452" s="744"/>
      <c r="C1452" s="623">
        <v>2</v>
      </c>
      <c r="D1452" s="616" t="s">
        <v>231</v>
      </c>
      <c r="E1452" s="448">
        <v>0.5</v>
      </c>
      <c r="F1452" s="449">
        <v>13060.1525</v>
      </c>
      <c r="G1452" s="449">
        <v>3541.03</v>
      </c>
      <c r="H1452" s="778" t="s">
        <v>1197</v>
      </c>
      <c r="I1452" s="779"/>
      <c r="J1452" s="450" t="s">
        <v>1197</v>
      </c>
      <c r="K1452" s="81" t="s">
        <v>1403</v>
      </c>
      <c r="L1452" s="393" t="s">
        <v>365</v>
      </c>
      <c r="M1452" s="394" t="s">
        <v>1421</v>
      </c>
      <c r="N1452" s="345" t="s">
        <v>341</v>
      </c>
      <c r="O1452" s="807"/>
      <c r="P1452" s="808"/>
      <c r="Q1452" s="799"/>
      <c r="R1452" s="803"/>
      <c r="S1452" s="804"/>
      <c r="T1452" s="791"/>
      <c r="U1452" s="796"/>
      <c r="V1452" s="792"/>
    </row>
    <row r="1453" spans="1:22" s="26" customFormat="1" ht="19.95" customHeight="1">
      <c r="A1453" s="83" t="s">
        <v>2414</v>
      </c>
      <c r="B1453" s="744"/>
      <c r="C1453" s="623">
        <v>3</v>
      </c>
      <c r="D1453" s="616" t="s">
        <v>1403</v>
      </c>
      <c r="E1453" s="448" t="s">
        <v>1403</v>
      </c>
      <c r="F1453" s="449" t="s">
        <v>1403</v>
      </c>
      <c r="G1453" s="449" t="s">
        <v>1403</v>
      </c>
      <c r="H1453" s="778" t="s">
        <v>1403</v>
      </c>
      <c r="I1453" s="779"/>
      <c r="J1453" s="450" t="s">
        <v>1403</v>
      </c>
      <c r="K1453" s="81" t="s">
        <v>1403</v>
      </c>
      <c r="L1453" s="393"/>
      <c r="M1453" s="394" t="s">
        <v>1403</v>
      </c>
      <c r="N1453" s="345"/>
      <c r="O1453" s="809"/>
      <c r="P1453" s="810"/>
      <c r="Q1453" s="800"/>
      <c r="R1453" s="805"/>
      <c r="S1453" s="806"/>
      <c r="T1453" s="451"/>
      <c r="U1453" s="451"/>
      <c r="V1453" s="452"/>
    </row>
    <row r="1454" spans="1:22" s="26" customFormat="1" ht="19.95" customHeight="1">
      <c r="A1454" s="83" t="s">
        <v>2415</v>
      </c>
      <c r="B1454" s="744"/>
      <c r="C1454" s="623">
        <v>4</v>
      </c>
      <c r="D1454" s="616" t="s">
        <v>1403</v>
      </c>
      <c r="E1454" s="448" t="s">
        <v>1403</v>
      </c>
      <c r="F1454" s="449" t="s">
        <v>1403</v>
      </c>
      <c r="G1454" s="449" t="s">
        <v>1403</v>
      </c>
      <c r="H1454" s="778" t="s">
        <v>1403</v>
      </c>
      <c r="I1454" s="779"/>
      <c r="J1454" s="450" t="s">
        <v>1403</v>
      </c>
      <c r="K1454" s="81" t="s">
        <v>1403</v>
      </c>
      <c r="L1454" s="393"/>
      <c r="M1454" s="394" t="s">
        <v>1403</v>
      </c>
      <c r="N1454" s="345"/>
      <c r="O1454" s="775" t="s">
        <v>368</v>
      </c>
      <c r="P1454" s="740" t="s">
        <v>369</v>
      </c>
      <c r="Q1454" s="741"/>
      <c r="R1454" s="741"/>
      <c r="S1454" s="742"/>
      <c r="T1454" s="453"/>
      <c r="U1454" s="453"/>
      <c r="V1454" s="454"/>
    </row>
    <row r="1455" spans="1:22" s="26" customFormat="1" ht="19.95" customHeight="1">
      <c r="A1455" s="83" t="s">
        <v>2416</v>
      </c>
      <c r="B1455" s="744"/>
      <c r="C1455" s="623">
        <v>5</v>
      </c>
      <c r="D1455" s="616" t="s">
        <v>1403</v>
      </c>
      <c r="E1455" s="448" t="s">
        <v>1403</v>
      </c>
      <c r="F1455" s="449" t="s">
        <v>1403</v>
      </c>
      <c r="G1455" s="449" t="s">
        <v>1403</v>
      </c>
      <c r="H1455" s="778" t="s">
        <v>1403</v>
      </c>
      <c r="I1455" s="779"/>
      <c r="J1455" s="450" t="s">
        <v>1403</v>
      </c>
      <c r="K1455" s="81" t="s">
        <v>1403</v>
      </c>
      <c r="L1455" s="393"/>
      <c r="M1455" s="394" t="s">
        <v>1403</v>
      </c>
      <c r="N1455" s="345"/>
      <c r="O1455" s="776"/>
      <c r="P1455" s="500" t="s">
        <v>370</v>
      </c>
      <c r="Q1455" s="500" t="s">
        <v>371</v>
      </c>
      <c r="R1455" s="748" t="s">
        <v>372</v>
      </c>
      <c r="S1455" s="748"/>
      <c r="T1455" s="453"/>
      <c r="U1455" s="453"/>
      <c r="V1455" s="454"/>
    </row>
    <row r="1456" spans="1:22" s="26" customFormat="1" ht="19.95" customHeight="1" thickBot="1">
      <c r="A1456" s="83" t="s">
        <v>2417</v>
      </c>
      <c r="B1456" s="744"/>
      <c r="C1456" s="624">
        <v>6</v>
      </c>
      <c r="D1456" s="617" t="s">
        <v>1403</v>
      </c>
      <c r="E1456" s="455" t="s">
        <v>1403</v>
      </c>
      <c r="F1456" s="449" t="s">
        <v>1403</v>
      </c>
      <c r="G1456" s="449" t="s">
        <v>1403</v>
      </c>
      <c r="H1456" s="778" t="s">
        <v>1403</v>
      </c>
      <c r="I1456" s="779"/>
      <c r="J1456" s="450" t="s">
        <v>1403</v>
      </c>
      <c r="K1456" s="81" t="s">
        <v>1403</v>
      </c>
      <c r="L1456" s="393"/>
      <c r="M1456" s="394" t="s">
        <v>1403</v>
      </c>
      <c r="N1456" s="391"/>
      <c r="O1456" s="293" t="s">
        <v>1197</v>
      </c>
      <c r="P1456" s="223">
        <v>1</v>
      </c>
      <c r="Q1456" s="456">
        <v>7082.0518531999996</v>
      </c>
      <c r="R1456" s="777">
        <v>20920.3475</v>
      </c>
      <c r="S1456" s="777"/>
      <c r="T1456" s="453"/>
      <c r="U1456" s="453"/>
      <c r="V1456" s="454"/>
    </row>
    <row r="1457" spans="1:22" s="26" customFormat="1" ht="25.2" customHeight="1" thickBot="1">
      <c r="A1457" s="83" t="s">
        <v>2418</v>
      </c>
      <c r="B1457" s="745"/>
      <c r="C1457" s="749" t="s">
        <v>373</v>
      </c>
      <c r="D1457" s="750"/>
      <c r="E1457" s="467"/>
      <c r="F1457" s="751" t="s">
        <v>1403</v>
      </c>
      <c r="G1457" s="752"/>
      <c r="H1457" s="793" t="s">
        <v>1197</v>
      </c>
      <c r="I1457" s="794"/>
      <c r="J1457" s="369" t="s">
        <v>1197</v>
      </c>
      <c r="K1457" s="293" t="s">
        <v>1197</v>
      </c>
      <c r="L1457" s="293" t="s">
        <v>1197</v>
      </c>
      <c r="M1457" s="528"/>
      <c r="N1457" s="524"/>
      <c r="O1457" s="797" t="s">
        <v>1403</v>
      </c>
      <c r="P1457" s="797"/>
      <c r="Q1457" s="797"/>
      <c r="R1457" s="797"/>
      <c r="S1457" s="797"/>
      <c r="T1457" s="525"/>
      <c r="U1457" s="526"/>
      <c r="V1457" s="527"/>
    </row>
    <row r="1458" spans="1:22" ht="19.95" customHeight="1"/>
    <row r="1459" spans="1:22" ht="19.95" customHeight="1"/>
    <row r="1460" spans="1:22" s="30" customFormat="1" ht="19.95" customHeight="1" thickBot="1">
      <c r="A1460" s="27">
        <v>49</v>
      </c>
      <c r="B1460" s="753" t="s">
        <v>312</v>
      </c>
      <c r="C1460" s="753"/>
      <c r="D1460" s="753"/>
      <c r="E1460" s="28">
        <v>49</v>
      </c>
      <c r="F1460" s="582" t="s">
        <v>93</v>
      </c>
      <c r="G1460" s="416"/>
      <c r="H1460" s="416"/>
      <c r="I1460" s="414"/>
      <c r="J1460" s="414"/>
      <c r="K1460" s="414"/>
      <c r="L1460" s="414"/>
      <c r="M1460" s="29"/>
      <c r="N1460" s="29"/>
      <c r="O1460" s="416"/>
      <c r="P1460" s="416"/>
      <c r="Q1460" s="416"/>
      <c r="R1460" s="416"/>
      <c r="S1460" s="416"/>
      <c r="T1460" s="416"/>
      <c r="U1460" s="416"/>
      <c r="V1460" s="416"/>
    </row>
    <row r="1461" spans="1:22" s="23" customFormat="1" ht="25.2" customHeight="1">
      <c r="A1461" s="22"/>
      <c r="B1461" s="755" t="s">
        <v>313</v>
      </c>
      <c r="C1461" s="621" t="s">
        <v>314</v>
      </c>
      <c r="D1461" s="609" t="s">
        <v>315</v>
      </c>
      <c r="E1461" s="498"/>
      <c r="F1461" s="498" t="s">
        <v>316</v>
      </c>
      <c r="G1461" s="499"/>
      <c r="H1461" s="497" t="s">
        <v>317</v>
      </c>
      <c r="I1461" s="772" t="s">
        <v>318</v>
      </c>
      <c r="J1461" s="754" t="s">
        <v>319</v>
      </c>
      <c r="K1461" s="754" t="s">
        <v>320</v>
      </c>
      <c r="L1461" s="754" t="s">
        <v>321</v>
      </c>
      <c r="M1461" s="754" t="s">
        <v>322</v>
      </c>
      <c r="N1461" s="765" t="s">
        <v>323</v>
      </c>
      <c r="O1461" s="766"/>
      <c r="P1461" s="767" t="s">
        <v>324</v>
      </c>
      <c r="Q1461" s="768"/>
      <c r="R1461" s="769" t="s">
        <v>325</v>
      </c>
      <c r="S1461" s="736"/>
      <c r="T1461" s="783" t="s">
        <v>326</v>
      </c>
      <c r="U1461" s="784"/>
      <c r="V1461" s="785"/>
    </row>
    <row r="1462" spans="1:22" s="23" customFormat="1" ht="90" customHeight="1">
      <c r="A1462" s="22"/>
      <c r="B1462" s="756"/>
      <c r="C1462" s="622" t="s">
        <v>327</v>
      </c>
      <c r="D1462" s="610" t="s">
        <v>42</v>
      </c>
      <c r="E1462" s="501" t="s">
        <v>328</v>
      </c>
      <c r="F1462" s="501" t="s">
        <v>329</v>
      </c>
      <c r="G1462" s="571" t="s">
        <v>330</v>
      </c>
      <c r="H1462" s="570" t="s">
        <v>331</v>
      </c>
      <c r="I1462" s="773"/>
      <c r="J1462" s="748"/>
      <c r="K1462" s="748"/>
      <c r="L1462" s="748"/>
      <c r="M1462" s="748"/>
      <c r="N1462" s="500" t="s">
        <v>332</v>
      </c>
      <c r="O1462" s="501" t="s">
        <v>333</v>
      </c>
      <c r="P1462" s="781"/>
      <c r="Q1462" s="782"/>
      <c r="R1462" s="770"/>
      <c r="S1462" s="771"/>
      <c r="T1462" s="502" t="s">
        <v>334</v>
      </c>
      <c r="U1462" s="503" t="s">
        <v>335</v>
      </c>
      <c r="V1462" s="504" t="s">
        <v>336</v>
      </c>
    </row>
    <row r="1463" spans="1:22" s="23" customFormat="1" ht="25.2" customHeight="1">
      <c r="A1463" s="22"/>
      <c r="B1463" s="417"/>
      <c r="C1463" s="611">
        <v>3</v>
      </c>
      <c r="D1463" s="611">
        <v>4</v>
      </c>
      <c r="E1463" s="418">
        <v>5</v>
      </c>
      <c r="F1463" s="418">
        <v>6</v>
      </c>
      <c r="G1463" s="418">
        <v>7</v>
      </c>
      <c r="H1463" s="418">
        <v>8</v>
      </c>
      <c r="I1463" s="418">
        <v>9</v>
      </c>
      <c r="J1463" s="469"/>
      <c r="K1463" s="469"/>
      <c r="L1463" s="435"/>
      <c r="M1463" s="418"/>
      <c r="N1463" s="418">
        <v>14</v>
      </c>
      <c r="O1463" s="418">
        <v>15</v>
      </c>
      <c r="P1463" s="419">
        <v>16</v>
      </c>
      <c r="Q1463" s="463">
        <v>17</v>
      </c>
      <c r="R1463" s="419">
        <v>18</v>
      </c>
      <c r="S1463" s="463">
        <v>19</v>
      </c>
      <c r="T1463" s="420">
        <v>20</v>
      </c>
      <c r="U1463" s="421">
        <v>21</v>
      </c>
      <c r="V1463" s="422">
        <v>22</v>
      </c>
    </row>
    <row r="1464" spans="1:22" s="32" customFormat="1" ht="54" customHeight="1">
      <c r="A1464" s="31" t="s">
        <v>2419</v>
      </c>
      <c r="B1464" s="423">
        <v>1</v>
      </c>
      <c r="C1464" s="612" t="s">
        <v>804</v>
      </c>
      <c r="D1464" s="612" t="s">
        <v>805</v>
      </c>
      <c r="E1464" s="424" t="s">
        <v>806</v>
      </c>
      <c r="F1464" s="424" t="s">
        <v>755</v>
      </c>
      <c r="G1464" s="425">
        <v>0.7</v>
      </c>
      <c r="H1464" s="426" t="s">
        <v>341</v>
      </c>
      <c r="I1464" s="427">
        <v>1</v>
      </c>
      <c r="J1464" s="428" t="s">
        <v>232</v>
      </c>
      <c r="K1464" s="429">
        <v>41646</v>
      </c>
      <c r="L1464" s="429">
        <v>42582</v>
      </c>
      <c r="M1464" s="430">
        <v>6693.61</v>
      </c>
      <c r="N1464" s="431">
        <v>4685.5269999999991</v>
      </c>
      <c r="O1464" s="432">
        <v>4685.527</v>
      </c>
      <c r="P1464" s="827"/>
      <c r="Q1464" s="828"/>
      <c r="R1464" s="746"/>
      <c r="S1464" s="747"/>
      <c r="T1464" s="433" t="s">
        <v>341</v>
      </c>
      <c r="U1464" s="363">
        <v>53</v>
      </c>
      <c r="V1464" s="434" t="s">
        <v>341</v>
      </c>
    </row>
    <row r="1465" spans="1:22" s="32" customFormat="1" ht="44.25" customHeight="1">
      <c r="A1465" s="31" t="s">
        <v>2420</v>
      </c>
      <c r="B1465" s="423">
        <v>2</v>
      </c>
      <c r="C1465" s="612" t="s">
        <v>807</v>
      </c>
      <c r="D1465" s="612" t="s">
        <v>808</v>
      </c>
      <c r="E1465" s="424" t="s">
        <v>809</v>
      </c>
      <c r="F1465" s="424" t="s">
        <v>435</v>
      </c>
      <c r="G1465" s="425">
        <v>1</v>
      </c>
      <c r="H1465" s="426" t="s">
        <v>341</v>
      </c>
      <c r="I1465" s="427">
        <v>1</v>
      </c>
      <c r="J1465" s="428" t="s">
        <v>232</v>
      </c>
      <c r="K1465" s="429">
        <v>38064</v>
      </c>
      <c r="L1465" s="429">
        <v>39548</v>
      </c>
      <c r="M1465" s="430">
        <v>10767.32</v>
      </c>
      <c r="N1465" s="431">
        <v>10767.32</v>
      </c>
      <c r="O1465" s="432">
        <v>10767.32</v>
      </c>
      <c r="P1465" s="827"/>
      <c r="Q1465" s="828"/>
      <c r="R1465" s="746"/>
      <c r="S1465" s="747"/>
      <c r="T1465" s="433" t="s">
        <v>341</v>
      </c>
      <c r="U1465" s="363">
        <v>105</v>
      </c>
      <c r="V1465" s="434" t="s">
        <v>341</v>
      </c>
    </row>
    <row r="1466" spans="1:22" s="32" customFormat="1" ht="44.25" customHeight="1">
      <c r="A1466" s="31" t="s">
        <v>2421</v>
      </c>
      <c r="B1466" s="423">
        <v>3</v>
      </c>
      <c r="C1466" s="612" t="s">
        <v>807</v>
      </c>
      <c r="D1466" s="612" t="s">
        <v>810</v>
      </c>
      <c r="E1466" s="424" t="s">
        <v>811</v>
      </c>
      <c r="F1466" s="424" t="s">
        <v>376</v>
      </c>
      <c r="G1466" s="425">
        <v>1</v>
      </c>
      <c r="H1466" s="426" t="s">
        <v>341</v>
      </c>
      <c r="I1466" s="427">
        <v>1</v>
      </c>
      <c r="J1466" s="428" t="s">
        <v>232</v>
      </c>
      <c r="K1466" s="429">
        <v>39538</v>
      </c>
      <c r="L1466" s="429">
        <v>40968</v>
      </c>
      <c r="M1466" s="430">
        <v>7849.74</v>
      </c>
      <c r="N1466" s="431">
        <v>7849.74</v>
      </c>
      <c r="O1466" s="432">
        <v>7849.74</v>
      </c>
      <c r="P1466" s="827"/>
      <c r="Q1466" s="828"/>
      <c r="R1466" s="746"/>
      <c r="S1466" s="747"/>
      <c r="T1466" s="433" t="s">
        <v>341</v>
      </c>
      <c r="U1466" s="363">
        <v>110</v>
      </c>
      <c r="V1466" s="434" t="s">
        <v>341</v>
      </c>
    </row>
    <row r="1467" spans="1:22" s="32" customFormat="1" ht="44.25" customHeight="1">
      <c r="A1467" s="31" t="s">
        <v>2422</v>
      </c>
      <c r="B1467" s="423">
        <v>4</v>
      </c>
      <c r="C1467" s="612" t="s">
        <v>380</v>
      </c>
      <c r="D1467" s="612" t="s">
        <v>812</v>
      </c>
      <c r="E1467" s="424" t="s">
        <v>813</v>
      </c>
      <c r="F1467" s="424" t="s">
        <v>340</v>
      </c>
      <c r="G1467" s="425">
        <v>0.7</v>
      </c>
      <c r="H1467" s="426" t="s">
        <v>341</v>
      </c>
      <c r="I1467" s="427">
        <v>1</v>
      </c>
      <c r="J1467" s="428" t="s">
        <v>232</v>
      </c>
      <c r="K1467" s="429">
        <v>43098</v>
      </c>
      <c r="L1467" s="429">
        <v>44712</v>
      </c>
      <c r="M1467" s="430">
        <v>10898.03</v>
      </c>
      <c r="N1467" s="431">
        <v>7628.6210000000001</v>
      </c>
      <c r="O1467" s="432">
        <v>7628.6210000000001</v>
      </c>
      <c r="P1467" s="827"/>
      <c r="Q1467" s="828"/>
      <c r="R1467" s="746"/>
      <c r="S1467" s="747"/>
      <c r="T1467" s="433" t="s">
        <v>341</v>
      </c>
      <c r="U1467" s="363">
        <v>188</v>
      </c>
      <c r="V1467" s="434" t="s">
        <v>341</v>
      </c>
    </row>
    <row r="1468" spans="1:22" s="32" customFormat="1" ht="44.25" customHeight="1">
      <c r="A1468" s="31" t="s">
        <v>2423</v>
      </c>
      <c r="B1468" s="423">
        <v>5</v>
      </c>
      <c r="C1468" s="612" t="s">
        <v>380</v>
      </c>
      <c r="D1468" s="612" t="s">
        <v>814</v>
      </c>
      <c r="E1468" s="424" t="s">
        <v>815</v>
      </c>
      <c r="F1468" s="424" t="s">
        <v>376</v>
      </c>
      <c r="G1468" s="425">
        <v>1</v>
      </c>
      <c r="H1468" s="426" t="s">
        <v>341</v>
      </c>
      <c r="I1468" s="427">
        <v>2</v>
      </c>
      <c r="J1468" s="428" t="s">
        <v>233</v>
      </c>
      <c r="K1468" s="429">
        <v>38331</v>
      </c>
      <c r="L1468" s="429">
        <v>40329</v>
      </c>
      <c r="M1468" s="430">
        <v>9442.0499999999993</v>
      </c>
      <c r="N1468" s="431">
        <v>9442.0499999999993</v>
      </c>
      <c r="O1468" s="432">
        <v>9442.0499999999993</v>
      </c>
      <c r="P1468" s="827"/>
      <c r="Q1468" s="828"/>
      <c r="R1468" s="746"/>
      <c r="S1468" s="747"/>
      <c r="T1468" s="433" t="s">
        <v>341</v>
      </c>
      <c r="U1468" s="363">
        <v>5</v>
      </c>
      <c r="V1468" s="434" t="s">
        <v>341</v>
      </c>
    </row>
    <row r="1469" spans="1:22" s="32" customFormat="1" ht="19.95" customHeight="1">
      <c r="A1469" s="31" t="s">
        <v>2424</v>
      </c>
      <c r="B1469" s="423" t="s">
        <v>1403</v>
      </c>
      <c r="C1469" s="612"/>
      <c r="D1469" s="612"/>
      <c r="E1469" s="424"/>
      <c r="F1469" s="424"/>
      <c r="G1469" s="425"/>
      <c r="H1469" s="426"/>
      <c r="I1469" s="427"/>
      <c r="J1469" s="428" t="s">
        <v>1403</v>
      </c>
      <c r="K1469" s="429"/>
      <c r="L1469" s="429"/>
      <c r="M1469" s="430"/>
      <c r="N1469" s="431" t="s">
        <v>1403</v>
      </c>
      <c r="O1469" s="432" t="s">
        <v>1403</v>
      </c>
      <c r="P1469" s="731"/>
      <c r="Q1469" s="732"/>
      <c r="R1469" s="746"/>
      <c r="S1469" s="747"/>
      <c r="T1469" s="433"/>
      <c r="U1469" s="363"/>
      <c r="V1469" s="434"/>
    </row>
    <row r="1470" spans="1:22" s="32" customFormat="1" ht="19.95" customHeight="1">
      <c r="A1470" s="31" t="s">
        <v>2425</v>
      </c>
      <c r="B1470" s="423" t="s">
        <v>1403</v>
      </c>
      <c r="C1470" s="612"/>
      <c r="D1470" s="612"/>
      <c r="E1470" s="424"/>
      <c r="F1470" s="424"/>
      <c r="G1470" s="425"/>
      <c r="H1470" s="426"/>
      <c r="I1470" s="427"/>
      <c r="J1470" s="428" t="s">
        <v>1403</v>
      </c>
      <c r="K1470" s="429"/>
      <c r="L1470" s="429"/>
      <c r="M1470" s="430"/>
      <c r="N1470" s="435" t="s">
        <v>1403</v>
      </c>
      <c r="O1470" s="432" t="s">
        <v>1403</v>
      </c>
      <c r="P1470" s="731"/>
      <c r="Q1470" s="732"/>
      <c r="R1470" s="746"/>
      <c r="S1470" s="747"/>
      <c r="T1470" s="433"/>
      <c r="U1470" s="363"/>
      <c r="V1470" s="434"/>
    </row>
    <row r="1471" spans="1:22" s="32" customFormat="1" ht="19.95" customHeight="1">
      <c r="A1471" s="31" t="s">
        <v>2426</v>
      </c>
      <c r="B1471" s="423" t="s">
        <v>1403</v>
      </c>
      <c r="C1471" s="612"/>
      <c r="D1471" s="612"/>
      <c r="E1471" s="424"/>
      <c r="F1471" s="424"/>
      <c r="G1471" s="425"/>
      <c r="H1471" s="426"/>
      <c r="I1471" s="427"/>
      <c r="J1471" s="428" t="s">
        <v>1403</v>
      </c>
      <c r="K1471" s="429"/>
      <c r="L1471" s="429"/>
      <c r="M1471" s="436"/>
      <c r="N1471" s="435" t="s">
        <v>1403</v>
      </c>
      <c r="O1471" s="432" t="s">
        <v>1403</v>
      </c>
      <c r="P1471" s="731"/>
      <c r="Q1471" s="732"/>
      <c r="R1471" s="746"/>
      <c r="S1471" s="747"/>
      <c r="T1471" s="433"/>
      <c r="U1471" s="363"/>
      <c r="V1471" s="434"/>
    </row>
    <row r="1472" spans="1:22" s="32" customFormat="1" ht="19.95" customHeight="1">
      <c r="A1472" s="31" t="s">
        <v>2427</v>
      </c>
      <c r="B1472" s="423" t="s">
        <v>1403</v>
      </c>
      <c r="C1472" s="612"/>
      <c r="D1472" s="612"/>
      <c r="E1472" s="424"/>
      <c r="F1472" s="424"/>
      <c r="G1472" s="425"/>
      <c r="H1472" s="426"/>
      <c r="I1472" s="427"/>
      <c r="J1472" s="428" t="s">
        <v>1403</v>
      </c>
      <c r="K1472" s="429"/>
      <c r="L1472" s="429"/>
      <c r="M1472" s="436"/>
      <c r="N1472" s="435" t="s">
        <v>1403</v>
      </c>
      <c r="O1472" s="432" t="s">
        <v>1403</v>
      </c>
      <c r="P1472" s="731"/>
      <c r="Q1472" s="732"/>
      <c r="R1472" s="746"/>
      <c r="S1472" s="747"/>
      <c r="T1472" s="433"/>
      <c r="U1472" s="363"/>
      <c r="V1472" s="434"/>
    </row>
    <row r="1473" spans="1:22" s="32" customFormat="1" ht="19.95" customHeight="1" thickBot="1">
      <c r="A1473" s="31" t="s">
        <v>2428</v>
      </c>
      <c r="B1473" s="437" t="s">
        <v>1403</v>
      </c>
      <c r="C1473" s="613"/>
      <c r="D1473" s="613"/>
      <c r="E1473" s="438"/>
      <c r="F1473" s="438"/>
      <c r="G1473" s="439"/>
      <c r="H1473" s="440"/>
      <c r="I1473" s="441"/>
      <c r="J1473" s="442" t="s">
        <v>1403</v>
      </c>
      <c r="K1473" s="443"/>
      <c r="L1473" s="443"/>
      <c r="M1473" s="444"/>
      <c r="N1473" s="435" t="s">
        <v>1403</v>
      </c>
      <c r="O1473" s="432" t="s">
        <v>1403</v>
      </c>
      <c r="P1473" s="731"/>
      <c r="Q1473" s="732"/>
      <c r="R1473" s="746"/>
      <c r="S1473" s="747"/>
      <c r="T1473" s="433"/>
      <c r="U1473" s="363"/>
      <c r="V1473" s="434"/>
    </row>
    <row r="1474" spans="1:22" s="23" customFormat="1" ht="10.199999999999999" customHeight="1">
      <c r="A1474" s="31"/>
      <c r="B1474" s="459"/>
      <c r="C1474" s="614"/>
      <c r="D1474" s="614"/>
      <c r="E1474" s="445"/>
      <c r="F1474" s="445"/>
      <c r="G1474" s="445"/>
      <c r="H1474" s="445"/>
      <c r="I1474" s="445"/>
      <c r="J1474" s="445"/>
      <c r="K1474" s="445"/>
      <c r="L1474" s="445"/>
      <c r="M1474" s="445"/>
      <c r="N1474" s="445"/>
      <c r="O1474" s="460"/>
      <c r="P1474" s="445"/>
      <c r="Q1474" s="445"/>
      <c r="R1474" s="460"/>
      <c r="S1474" s="445"/>
      <c r="T1474" s="445"/>
      <c r="U1474" s="461"/>
      <c r="V1474" s="464"/>
    </row>
    <row r="1475" spans="1:22" s="23" customFormat="1" ht="19.95" customHeight="1" thickBot="1">
      <c r="A1475" s="31" t="s">
        <v>2429</v>
      </c>
      <c r="B1475" s="505"/>
      <c r="C1475" s="615"/>
      <c r="D1475" s="615"/>
      <c r="E1475" s="506"/>
      <c r="F1475" s="506"/>
      <c r="G1475" s="506"/>
      <c r="H1475" s="506"/>
      <c r="I1475" s="506"/>
      <c r="J1475" s="506"/>
      <c r="K1475" s="506"/>
      <c r="L1475" s="506"/>
      <c r="M1475" s="506"/>
      <c r="N1475" s="507" t="s">
        <v>346</v>
      </c>
      <c r="O1475" s="508">
        <v>8074.6516000000001</v>
      </c>
      <c r="P1475" s="506"/>
      <c r="Q1475" s="506"/>
      <c r="R1475" s="509"/>
      <c r="S1475" s="509"/>
      <c r="T1475" s="510"/>
      <c r="U1475" s="506"/>
      <c r="V1475" s="511"/>
    </row>
    <row r="1476" spans="1:22" ht="19.95" customHeight="1">
      <c r="B1476" s="446"/>
      <c r="C1476" s="34"/>
      <c r="D1476" s="34"/>
      <c r="E1476" s="446"/>
      <c r="F1476" s="446"/>
      <c r="G1476" s="446"/>
      <c r="H1476" s="446"/>
      <c r="I1476" s="446"/>
      <c r="J1476" s="446"/>
      <c r="K1476" s="446"/>
      <c r="L1476" s="446"/>
      <c r="M1476" s="446"/>
      <c r="N1476" s="446"/>
      <c r="O1476" s="446"/>
      <c r="P1476" s="446"/>
      <c r="Q1476" s="446"/>
      <c r="R1476" s="446"/>
      <c r="S1476" s="446"/>
      <c r="T1476" s="446"/>
      <c r="U1476" s="446"/>
      <c r="V1476" s="446"/>
    </row>
    <row r="1477" spans="1:22" s="23" customFormat="1" ht="19.95" customHeight="1" thickBot="1">
      <c r="A1477" s="22"/>
      <c r="B1477" s="733" t="s">
        <v>347</v>
      </c>
      <c r="C1477" s="733"/>
      <c r="D1477" s="733"/>
      <c r="E1477" s="733"/>
      <c r="F1477" s="733"/>
      <c r="G1477" s="733"/>
      <c r="H1477" s="733"/>
      <c r="I1477" s="733"/>
      <c r="J1477" s="733"/>
      <c r="K1477" s="733"/>
      <c r="L1477" s="733"/>
      <c r="M1477" s="733"/>
      <c r="N1477" s="733"/>
      <c r="O1477" s="733"/>
      <c r="P1477" s="733"/>
      <c r="Q1477" s="733"/>
      <c r="R1477" s="733"/>
      <c r="S1477" s="733"/>
      <c r="T1477" s="733"/>
      <c r="U1477" s="733"/>
      <c r="V1477" s="733"/>
    </row>
    <row r="1478" spans="1:22" s="26" customFormat="1" ht="19.95" customHeight="1">
      <c r="A1478" s="83" t="s">
        <v>2430</v>
      </c>
      <c r="B1478" s="743" t="s">
        <v>348</v>
      </c>
      <c r="C1478" s="734" t="s">
        <v>349</v>
      </c>
      <c r="D1478" s="735"/>
      <c r="E1478" s="735"/>
      <c r="F1478" s="735"/>
      <c r="G1478" s="735"/>
      <c r="H1478" s="735"/>
      <c r="I1478" s="735"/>
      <c r="J1478" s="735"/>
      <c r="K1478" s="735"/>
      <c r="L1478" s="735"/>
      <c r="M1478" s="736"/>
      <c r="N1478" s="518"/>
      <c r="O1478" s="519"/>
      <c r="P1478" s="734" t="s">
        <v>350</v>
      </c>
      <c r="Q1478" s="735"/>
      <c r="R1478" s="735"/>
      <c r="S1478" s="736"/>
      <c r="T1478" s="769" t="s">
        <v>351</v>
      </c>
      <c r="U1478" s="736"/>
      <c r="V1478" s="788" t="s">
        <v>1197</v>
      </c>
    </row>
    <row r="1479" spans="1:22" s="26" customFormat="1" ht="25.2" customHeight="1">
      <c r="A1479" s="83" t="s">
        <v>2431</v>
      </c>
      <c r="B1479" s="744"/>
      <c r="C1479" s="740" t="s">
        <v>352</v>
      </c>
      <c r="D1479" s="741"/>
      <c r="E1479" s="742"/>
      <c r="F1479" s="514">
        <v>2</v>
      </c>
      <c r="G1479" s="774" t="s">
        <v>353</v>
      </c>
      <c r="H1479" s="748" t="s">
        <v>354</v>
      </c>
      <c r="I1479" s="748"/>
      <c r="J1479" s="740" t="s">
        <v>355</v>
      </c>
      <c r="K1479" s="795"/>
      <c r="L1479" s="515"/>
      <c r="M1479" s="515"/>
      <c r="N1479" s="520"/>
      <c r="O1479" s="521"/>
      <c r="P1479" s="737"/>
      <c r="Q1479" s="738"/>
      <c r="R1479" s="738"/>
      <c r="S1479" s="739"/>
      <c r="T1479" s="770"/>
      <c r="U1479" s="771"/>
      <c r="V1479" s="789"/>
    </row>
    <row r="1480" spans="1:22" s="26" customFormat="1" ht="30" customHeight="1" thickBot="1">
      <c r="A1480" s="83" t="s">
        <v>2432</v>
      </c>
      <c r="B1480" s="744"/>
      <c r="C1480" s="741" t="s">
        <v>356</v>
      </c>
      <c r="D1480" s="742"/>
      <c r="E1480" s="516" t="s">
        <v>357</v>
      </c>
      <c r="F1480" s="512" t="s">
        <v>358</v>
      </c>
      <c r="G1480" s="774"/>
      <c r="H1480" s="748"/>
      <c r="I1480" s="748"/>
      <c r="J1480" s="500" t="s">
        <v>359</v>
      </c>
      <c r="K1480" s="513" t="s">
        <v>360</v>
      </c>
      <c r="L1480" s="517" t="s">
        <v>361</v>
      </c>
      <c r="M1480" s="517"/>
      <c r="N1480" s="522" t="s">
        <v>362</v>
      </c>
      <c r="O1480" s="523"/>
      <c r="P1480" s="529" t="s">
        <v>363</v>
      </c>
      <c r="Q1480" s="447">
        <v>5</v>
      </c>
      <c r="R1480" s="530" t="s">
        <v>364</v>
      </c>
      <c r="S1480" s="447">
        <v>5</v>
      </c>
      <c r="T1480" s="791"/>
      <c r="U1480" s="792"/>
      <c r="V1480" s="790"/>
    </row>
    <row r="1481" spans="1:22" s="26" customFormat="1" ht="19.95" customHeight="1">
      <c r="A1481" s="83" t="s">
        <v>2433</v>
      </c>
      <c r="B1481" s="744"/>
      <c r="C1481" s="623">
        <v>1</v>
      </c>
      <c r="D1481" s="616" t="s">
        <v>232</v>
      </c>
      <c r="E1481" s="448">
        <v>0.7</v>
      </c>
      <c r="F1481" s="449">
        <v>30931.207999999999</v>
      </c>
      <c r="G1481" s="449">
        <v>3541.03</v>
      </c>
      <c r="H1481" s="778" t="s">
        <v>1197</v>
      </c>
      <c r="I1481" s="779"/>
      <c r="J1481" s="450" t="s">
        <v>1197</v>
      </c>
      <c r="K1481" s="81" t="s">
        <v>1403</v>
      </c>
      <c r="L1481" s="393"/>
      <c r="M1481" s="394" t="s">
        <v>1403</v>
      </c>
      <c r="N1481" s="345" t="s">
        <v>341</v>
      </c>
      <c r="O1481" s="807" t="s">
        <v>130</v>
      </c>
      <c r="P1481" s="808"/>
      <c r="Q1481" s="798">
        <v>49</v>
      </c>
      <c r="R1481" s="801" t="s">
        <v>365</v>
      </c>
      <c r="S1481" s="802"/>
      <c r="T1481" s="769" t="s">
        <v>366</v>
      </c>
      <c r="U1481" s="735"/>
      <c r="V1481" s="736"/>
    </row>
    <row r="1482" spans="1:22" s="26" customFormat="1" ht="19.95" customHeight="1" thickBot="1">
      <c r="A1482" s="83" t="s">
        <v>2434</v>
      </c>
      <c r="B1482" s="744"/>
      <c r="C1482" s="623">
        <v>2</v>
      </c>
      <c r="D1482" s="616" t="s">
        <v>233</v>
      </c>
      <c r="E1482" s="448">
        <v>0.3</v>
      </c>
      <c r="F1482" s="449">
        <v>9442.0499999999993</v>
      </c>
      <c r="G1482" s="449">
        <v>3541.03</v>
      </c>
      <c r="H1482" s="778" t="s">
        <v>1197</v>
      </c>
      <c r="I1482" s="779"/>
      <c r="J1482" s="450" t="s">
        <v>1197</v>
      </c>
      <c r="K1482" s="81" t="s">
        <v>1403</v>
      </c>
      <c r="L1482" s="393" t="s">
        <v>365</v>
      </c>
      <c r="M1482" s="394" t="s">
        <v>1421</v>
      </c>
      <c r="N1482" s="345" t="s">
        <v>341</v>
      </c>
      <c r="O1482" s="807"/>
      <c r="P1482" s="808"/>
      <c r="Q1482" s="799"/>
      <c r="R1482" s="803"/>
      <c r="S1482" s="804"/>
      <c r="T1482" s="791"/>
      <c r="U1482" s="796"/>
      <c r="V1482" s="792"/>
    </row>
    <row r="1483" spans="1:22" s="26" customFormat="1" ht="19.95" customHeight="1">
      <c r="A1483" s="83" t="s">
        <v>2435</v>
      </c>
      <c r="B1483" s="744"/>
      <c r="C1483" s="623">
        <v>3</v>
      </c>
      <c r="D1483" s="616" t="s">
        <v>1403</v>
      </c>
      <c r="E1483" s="448" t="s">
        <v>1403</v>
      </c>
      <c r="F1483" s="449" t="s">
        <v>1403</v>
      </c>
      <c r="G1483" s="449" t="s">
        <v>1403</v>
      </c>
      <c r="H1483" s="778" t="s">
        <v>1403</v>
      </c>
      <c r="I1483" s="779"/>
      <c r="J1483" s="450" t="s">
        <v>1403</v>
      </c>
      <c r="K1483" s="81" t="s">
        <v>1403</v>
      </c>
      <c r="L1483" s="393"/>
      <c r="M1483" s="394" t="s">
        <v>1403</v>
      </c>
      <c r="N1483" s="345"/>
      <c r="O1483" s="809"/>
      <c r="P1483" s="810"/>
      <c r="Q1483" s="800"/>
      <c r="R1483" s="805"/>
      <c r="S1483" s="806"/>
      <c r="T1483" s="451"/>
      <c r="U1483" s="451"/>
      <c r="V1483" s="452"/>
    </row>
    <row r="1484" spans="1:22" s="26" customFormat="1" ht="19.95" customHeight="1">
      <c r="A1484" s="83" t="s">
        <v>2436</v>
      </c>
      <c r="B1484" s="744"/>
      <c r="C1484" s="623">
        <v>4</v>
      </c>
      <c r="D1484" s="616" t="s">
        <v>1403</v>
      </c>
      <c r="E1484" s="448" t="s">
        <v>1403</v>
      </c>
      <c r="F1484" s="449" t="s">
        <v>1403</v>
      </c>
      <c r="G1484" s="449" t="s">
        <v>1403</v>
      </c>
      <c r="H1484" s="778" t="s">
        <v>1403</v>
      </c>
      <c r="I1484" s="779"/>
      <c r="J1484" s="450" t="s">
        <v>1403</v>
      </c>
      <c r="K1484" s="81" t="s">
        <v>1403</v>
      </c>
      <c r="L1484" s="393"/>
      <c r="M1484" s="394" t="s">
        <v>1403</v>
      </c>
      <c r="N1484" s="345"/>
      <c r="O1484" s="775" t="s">
        <v>368</v>
      </c>
      <c r="P1484" s="740" t="s">
        <v>369</v>
      </c>
      <c r="Q1484" s="741"/>
      <c r="R1484" s="741"/>
      <c r="S1484" s="742"/>
      <c r="T1484" s="453"/>
      <c r="U1484" s="453"/>
      <c r="V1484" s="454"/>
    </row>
    <row r="1485" spans="1:22" s="26" customFormat="1" ht="19.95" customHeight="1">
      <c r="A1485" s="83" t="s">
        <v>2437</v>
      </c>
      <c r="B1485" s="744"/>
      <c r="C1485" s="623">
        <v>5</v>
      </c>
      <c r="D1485" s="616" t="s">
        <v>1403</v>
      </c>
      <c r="E1485" s="448" t="s">
        <v>1403</v>
      </c>
      <c r="F1485" s="449" t="s">
        <v>1403</v>
      </c>
      <c r="G1485" s="449" t="s">
        <v>1403</v>
      </c>
      <c r="H1485" s="778" t="s">
        <v>1403</v>
      </c>
      <c r="I1485" s="779"/>
      <c r="J1485" s="450" t="s">
        <v>1403</v>
      </c>
      <c r="K1485" s="81" t="s">
        <v>1403</v>
      </c>
      <c r="L1485" s="393"/>
      <c r="M1485" s="394" t="s">
        <v>1403</v>
      </c>
      <c r="N1485" s="345"/>
      <c r="O1485" s="776"/>
      <c r="P1485" s="500" t="s">
        <v>370</v>
      </c>
      <c r="Q1485" s="500" t="s">
        <v>371</v>
      </c>
      <c r="R1485" s="748" t="s">
        <v>372</v>
      </c>
      <c r="S1485" s="748"/>
      <c r="T1485" s="453"/>
      <c r="U1485" s="453"/>
      <c r="V1485" s="454"/>
    </row>
    <row r="1486" spans="1:22" s="26" customFormat="1" ht="19.95" customHeight="1" thickBot="1">
      <c r="A1486" s="83" t="s">
        <v>2438</v>
      </c>
      <c r="B1486" s="744"/>
      <c r="C1486" s="624">
        <v>6</v>
      </c>
      <c r="D1486" s="617" t="s">
        <v>1403</v>
      </c>
      <c r="E1486" s="455" t="s">
        <v>1403</v>
      </c>
      <c r="F1486" s="449" t="s">
        <v>1403</v>
      </c>
      <c r="G1486" s="449" t="s">
        <v>1403</v>
      </c>
      <c r="H1486" s="778" t="s">
        <v>1403</v>
      </c>
      <c r="I1486" s="779"/>
      <c r="J1486" s="450" t="s">
        <v>1403</v>
      </c>
      <c r="K1486" s="81" t="s">
        <v>1403</v>
      </c>
      <c r="L1486" s="393"/>
      <c r="M1486" s="394" t="s">
        <v>1403</v>
      </c>
      <c r="N1486" s="391"/>
      <c r="O1486" s="293" t="s">
        <v>1197</v>
      </c>
      <c r="P1486" s="223">
        <v>1</v>
      </c>
      <c r="Q1486" s="456">
        <v>7082.0518531999996</v>
      </c>
      <c r="R1486" s="777">
        <v>40373.258000000002</v>
      </c>
      <c r="S1486" s="777"/>
      <c r="T1486" s="453"/>
      <c r="U1486" s="453"/>
      <c r="V1486" s="454"/>
    </row>
    <row r="1487" spans="1:22" s="26" customFormat="1" ht="25.2" customHeight="1" thickBot="1">
      <c r="A1487" s="83" t="s">
        <v>2439</v>
      </c>
      <c r="B1487" s="745"/>
      <c r="C1487" s="749" t="s">
        <v>373</v>
      </c>
      <c r="D1487" s="750"/>
      <c r="E1487" s="467"/>
      <c r="F1487" s="751" t="s">
        <v>1403</v>
      </c>
      <c r="G1487" s="752"/>
      <c r="H1487" s="793" t="s">
        <v>1197</v>
      </c>
      <c r="I1487" s="794"/>
      <c r="J1487" s="369" t="s">
        <v>1197</v>
      </c>
      <c r="K1487" s="293" t="s">
        <v>1197</v>
      </c>
      <c r="L1487" s="293" t="s">
        <v>1197</v>
      </c>
      <c r="M1487" s="528"/>
      <c r="N1487" s="524"/>
      <c r="O1487" s="797" t="s">
        <v>1403</v>
      </c>
      <c r="P1487" s="797"/>
      <c r="Q1487" s="797"/>
      <c r="R1487" s="797"/>
      <c r="S1487" s="797"/>
      <c r="T1487" s="525"/>
      <c r="U1487" s="526"/>
      <c r="V1487" s="527"/>
    </row>
    <row r="1488" spans="1:22" ht="19.95" customHeight="1"/>
    <row r="1489" spans="1:22" ht="19.95" customHeight="1"/>
    <row r="1490" spans="1:22" s="30" customFormat="1" ht="19.95" customHeight="1" thickBot="1">
      <c r="A1490" s="27">
        <v>50</v>
      </c>
      <c r="B1490" s="753" t="s">
        <v>312</v>
      </c>
      <c r="C1490" s="753"/>
      <c r="D1490" s="753"/>
      <c r="E1490" s="28">
        <v>50</v>
      </c>
      <c r="F1490" s="582" t="s">
        <v>94</v>
      </c>
      <c r="G1490" s="416"/>
      <c r="H1490" s="416"/>
      <c r="I1490" s="414"/>
      <c r="J1490" s="414"/>
      <c r="K1490" s="414"/>
      <c r="L1490" s="414"/>
      <c r="M1490" s="29"/>
      <c r="N1490" s="29"/>
      <c r="O1490" s="416"/>
      <c r="P1490" s="416"/>
      <c r="Q1490" s="416"/>
      <c r="R1490" s="416"/>
      <c r="S1490" s="416"/>
      <c r="T1490" s="416"/>
      <c r="U1490" s="416"/>
      <c r="V1490" s="416"/>
    </row>
    <row r="1491" spans="1:22" s="23" customFormat="1" ht="25.2" customHeight="1">
      <c r="A1491" s="22"/>
      <c r="B1491" s="755" t="s">
        <v>313</v>
      </c>
      <c r="C1491" s="621" t="s">
        <v>314</v>
      </c>
      <c r="D1491" s="609" t="s">
        <v>315</v>
      </c>
      <c r="E1491" s="498"/>
      <c r="F1491" s="498" t="s">
        <v>316</v>
      </c>
      <c r="G1491" s="499"/>
      <c r="H1491" s="497" t="s">
        <v>317</v>
      </c>
      <c r="I1491" s="772" t="s">
        <v>318</v>
      </c>
      <c r="J1491" s="754" t="s">
        <v>319</v>
      </c>
      <c r="K1491" s="754" t="s">
        <v>320</v>
      </c>
      <c r="L1491" s="754" t="s">
        <v>321</v>
      </c>
      <c r="M1491" s="754" t="s">
        <v>322</v>
      </c>
      <c r="N1491" s="765" t="s">
        <v>323</v>
      </c>
      <c r="O1491" s="766"/>
      <c r="P1491" s="767" t="s">
        <v>324</v>
      </c>
      <c r="Q1491" s="768"/>
      <c r="R1491" s="769" t="s">
        <v>325</v>
      </c>
      <c r="S1491" s="736"/>
      <c r="T1491" s="783" t="s">
        <v>326</v>
      </c>
      <c r="U1491" s="784"/>
      <c r="V1491" s="785"/>
    </row>
    <row r="1492" spans="1:22" s="23" customFormat="1" ht="90" customHeight="1">
      <c r="A1492" s="22"/>
      <c r="B1492" s="756"/>
      <c r="C1492" s="622" t="s">
        <v>327</v>
      </c>
      <c r="D1492" s="610" t="s">
        <v>42</v>
      </c>
      <c r="E1492" s="501" t="s">
        <v>328</v>
      </c>
      <c r="F1492" s="501" t="s">
        <v>329</v>
      </c>
      <c r="G1492" s="571" t="s">
        <v>330</v>
      </c>
      <c r="H1492" s="570" t="s">
        <v>331</v>
      </c>
      <c r="I1492" s="773"/>
      <c r="J1492" s="748"/>
      <c r="K1492" s="748"/>
      <c r="L1492" s="748"/>
      <c r="M1492" s="748"/>
      <c r="N1492" s="500" t="s">
        <v>332</v>
      </c>
      <c r="O1492" s="501" t="s">
        <v>333</v>
      </c>
      <c r="P1492" s="781"/>
      <c r="Q1492" s="782"/>
      <c r="R1492" s="770"/>
      <c r="S1492" s="771"/>
      <c r="T1492" s="502" t="s">
        <v>334</v>
      </c>
      <c r="U1492" s="503" t="s">
        <v>335</v>
      </c>
      <c r="V1492" s="504" t="s">
        <v>336</v>
      </c>
    </row>
    <row r="1493" spans="1:22" s="23" customFormat="1" ht="25.2" customHeight="1">
      <c r="A1493" s="22"/>
      <c r="B1493" s="417"/>
      <c r="C1493" s="611">
        <v>3</v>
      </c>
      <c r="D1493" s="611">
        <v>4</v>
      </c>
      <c r="E1493" s="418">
        <v>5</v>
      </c>
      <c r="F1493" s="418">
        <v>6</v>
      </c>
      <c r="G1493" s="418">
        <v>7</v>
      </c>
      <c r="H1493" s="418">
        <v>8</v>
      </c>
      <c r="I1493" s="418">
        <v>9</v>
      </c>
      <c r="J1493" s="469"/>
      <c r="K1493" s="469"/>
      <c r="L1493" s="435"/>
      <c r="M1493" s="418"/>
      <c r="N1493" s="418">
        <v>14</v>
      </c>
      <c r="O1493" s="418">
        <v>15</v>
      </c>
      <c r="P1493" s="419">
        <v>16</v>
      </c>
      <c r="Q1493" s="463">
        <v>17</v>
      </c>
      <c r="R1493" s="419">
        <v>18</v>
      </c>
      <c r="S1493" s="463">
        <v>19</v>
      </c>
      <c r="T1493" s="420">
        <v>20</v>
      </c>
      <c r="U1493" s="421">
        <v>21</v>
      </c>
      <c r="V1493" s="422">
        <v>22</v>
      </c>
    </row>
    <row r="1494" spans="1:22" s="32" customFormat="1" ht="79.5" customHeight="1">
      <c r="A1494" s="31" t="s">
        <v>2440</v>
      </c>
      <c r="B1494" s="423">
        <v>1</v>
      </c>
      <c r="C1494" s="612" t="s">
        <v>816</v>
      </c>
      <c r="D1494" s="612" t="s">
        <v>817</v>
      </c>
      <c r="E1494" s="424" t="s">
        <v>818</v>
      </c>
      <c r="F1494" s="424" t="s">
        <v>340</v>
      </c>
      <c r="G1494" s="425">
        <v>0.25</v>
      </c>
      <c r="H1494" s="426" t="s">
        <v>341</v>
      </c>
      <c r="I1494" s="427">
        <v>2</v>
      </c>
      <c r="J1494" s="428" t="s">
        <v>235</v>
      </c>
      <c r="K1494" s="429">
        <v>38404</v>
      </c>
      <c r="L1494" s="429">
        <v>41333</v>
      </c>
      <c r="M1494" s="430">
        <v>121772.01</v>
      </c>
      <c r="N1494" s="431">
        <v>30443.002499999999</v>
      </c>
      <c r="O1494" s="432">
        <v>30443.002499999999</v>
      </c>
      <c r="P1494" s="827"/>
      <c r="Q1494" s="828"/>
      <c r="R1494" s="746"/>
      <c r="S1494" s="747"/>
      <c r="T1494" s="433" t="s">
        <v>341</v>
      </c>
      <c r="U1494" s="363">
        <v>25</v>
      </c>
      <c r="V1494" s="434" t="s">
        <v>341</v>
      </c>
    </row>
    <row r="1495" spans="1:22" s="32" customFormat="1" ht="62.25" customHeight="1">
      <c r="A1495" s="31" t="s">
        <v>2441</v>
      </c>
      <c r="B1495" s="423">
        <v>2</v>
      </c>
      <c r="C1495" s="612" t="s">
        <v>337</v>
      </c>
      <c r="D1495" s="612" t="s">
        <v>819</v>
      </c>
      <c r="E1495" s="424" t="s">
        <v>820</v>
      </c>
      <c r="F1495" s="424" t="s">
        <v>340</v>
      </c>
      <c r="G1495" s="425">
        <v>0.55000000000000004</v>
      </c>
      <c r="H1495" s="426" t="s">
        <v>341</v>
      </c>
      <c r="I1495" s="427">
        <v>2</v>
      </c>
      <c r="J1495" s="428" t="s">
        <v>235</v>
      </c>
      <c r="K1495" s="429">
        <v>39860</v>
      </c>
      <c r="L1495" s="429">
        <v>41213</v>
      </c>
      <c r="M1495" s="430">
        <v>15586.44</v>
      </c>
      <c r="N1495" s="431">
        <v>8572.5420000000013</v>
      </c>
      <c r="O1495" s="432">
        <v>8572.5419999999995</v>
      </c>
      <c r="P1495" s="827"/>
      <c r="Q1495" s="828"/>
      <c r="R1495" s="746"/>
      <c r="S1495" s="747"/>
      <c r="T1495" s="433" t="s">
        <v>341</v>
      </c>
      <c r="U1495" s="363">
        <v>18</v>
      </c>
      <c r="V1495" s="434" t="s">
        <v>341</v>
      </c>
    </row>
    <row r="1496" spans="1:22" s="32" customFormat="1" ht="62.25" customHeight="1">
      <c r="A1496" s="31" t="s">
        <v>2442</v>
      </c>
      <c r="B1496" s="423">
        <v>3</v>
      </c>
      <c r="C1496" s="612" t="s">
        <v>380</v>
      </c>
      <c r="D1496" s="612" t="s">
        <v>821</v>
      </c>
      <c r="E1496" s="424" t="s">
        <v>822</v>
      </c>
      <c r="F1496" s="424" t="s">
        <v>340</v>
      </c>
      <c r="G1496" s="425">
        <v>0.1</v>
      </c>
      <c r="H1496" s="426" t="s">
        <v>341</v>
      </c>
      <c r="I1496" s="427">
        <v>2</v>
      </c>
      <c r="J1496" s="428" t="s">
        <v>235</v>
      </c>
      <c r="K1496" s="429">
        <v>38341</v>
      </c>
      <c r="L1496" s="598">
        <v>40694</v>
      </c>
      <c r="M1496" s="430">
        <v>10101.64</v>
      </c>
      <c r="N1496" s="431">
        <v>1010.164</v>
      </c>
      <c r="O1496" s="432">
        <v>1010.164</v>
      </c>
      <c r="P1496" s="827"/>
      <c r="Q1496" s="828"/>
      <c r="R1496" s="746"/>
      <c r="S1496" s="747"/>
      <c r="T1496" s="433" t="s">
        <v>341</v>
      </c>
      <c r="U1496" s="363">
        <v>20</v>
      </c>
      <c r="V1496" s="434" t="s">
        <v>341</v>
      </c>
    </row>
    <row r="1497" spans="1:22" s="32" customFormat="1" ht="62.25" customHeight="1">
      <c r="A1497" s="31" t="s">
        <v>2443</v>
      </c>
      <c r="B1497" s="423">
        <v>4</v>
      </c>
      <c r="C1497" s="612" t="s">
        <v>823</v>
      </c>
      <c r="D1497" s="612" t="s">
        <v>824</v>
      </c>
      <c r="E1497" s="424" t="s">
        <v>825</v>
      </c>
      <c r="F1497" s="424" t="s">
        <v>340</v>
      </c>
      <c r="G1497" s="425">
        <v>0.5</v>
      </c>
      <c r="H1497" s="426" t="s">
        <v>341</v>
      </c>
      <c r="I1497" s="427">
        <v>1</v>
      </c>
      <c r="J1497" s="428" t="s">
        <v>234</v>
      </c>
      <c r="K1497" s="429">
        <v>44897</v>
      </c>
      <c r="L1497" s="429">
        <v>45283</v>
      </c>
      <c r="M1497" s="430">
        <v>1048.5</v>
      </c>
      <c r="N1497" s="431">
        <v>524.25</v>
      </c>
      <c r="O1497" s="432">
        <v>524.25</v>
      </c>
      <c r="P1497" s="827"/>
      <c r="Q1497" s="828"/>
      <c r="R1497" s="746"/>
      <c r="S1497" s="747"/>
      <c r="T1497" s="433" t="s">
        <v>341</v>
      </c>
      <c r="U1497" s="363">
        <v>149</v>
      </c>
      <c r="V1497" s="434" t="s">
        <v>341</v>
      </c>
    </row>
    <row r="1498" spans="1:22" s="32" customFormat="1" ht="72" customHeight="1">
      <c r="A1498" s="31" t="s">
        <v>2444</v>
      </c>
      <c r="B1498" s="423">
        <v>5</v>
      </c>
      <c r="C1498" s="612" t="s">
        <v>380</v>
      </c>
      <c r="D1498" s="612" t="s">
        <v>826</v>
      </c>
      <c r="E1498" s="424" t="s">
        <v>827</v>
      </c>
      <c r="F1498" s="424" t="s">
        <v>340</v>
      </c>
      <c r="G1498" s="425">
        <v>0.5</v>
      </c>
      <c r="H1498" s="426" t="s">
        <v>341</v>
      </c>
      <c r="I1498" s="427">
        <v>1</v>
      </c>
      <c r="J1498" s="428" t="s">
        <v>234</v>
      </c>
      <c r="K1498" s="429">
        <v>44495</v>
      </c>
      <c r="L1498" s="429">
        <v>45023</v>
      </c>
      <c r="M1498" s="430">
        <v>1664.45</v>
      </c>
      <c r="N1498" s="431">
        <v>832.22500000000002</v>
      </c>
      <c r="O1498" s="432">
        <v>832.22500000000002</v>
      </c>
      <c r="P1498" s="827"/>
      <c r="Q1498" s="828"/>
      <c r="R1498" s="746"/>
      <c r="S1498" s="747"/>
      <c r="T1498" s="433" t="s">
        <v>341</v>
      </c>
      <c r="U1498" s="363">
        <v>160</v>
      </c>
      <c r="V1498" s="434" t="s">
        <v>341</v>
      </c>
    </row>
    <row r="1499" spans="1:22" s="32" customFormat="1" ht="19.95" customHeight="1">
      <c r="A1499" s="31" t="s">
        <v>2445</v>
      </c>
      <c r="B1499" s="423" t="s">
        <v>1403</v>
      </c>
      <c r="C1499" s="612"/>
      <c r="D1499" s="612"/>
      <c r="E1499" s="424"/>
      <c r="F1499" s="424"/>
      <c r="G1499" s="425"/>
      <c r="H1499" s="426"/>
      <c r="I1499" s="427"/>
      <c r="J1499" s="428" t="s">
        <v>1403</v>
      </c>
      <c r="K1499" s="429"/>
      <c r="L1499" s="429"/>
      <c r="M1499" s="430"/>
      <c r="N1499" s="431" t="s">
        <v>1403</v>
      </c>
      <c r="O1499" s="432" t="s">
        <v>1403</v>
      </c>
      <c r="P1499" s="731"/>
      <c r="Q1499" s="732"/>
      <c r="R1499" s="746"/>
      <c r="S1499" s="747"/>
      <c r="T1499" s="433"/>
      <c r="U1499" s="363"/>
      <c r="V1499" s="434"/>
    </row>
    <row r="1500" spans="1:22" s="32" customFormat="1" ht="19.95" customHeight="1">
      <c r="A1500" s="31" t="s">
        <v>2446</v>
      </c>
      <c r="B1500" s="423" t="s">
        <v>1403</v>
      </c>
      <c r="C1500" s="612"/>
      <c r="D1500" s="612"/>
      <c r="E1500" s="424"/>
      <c r="F1500" s="424"/>
      <c r="G1500" s="425"/>
      <c r="H1500" s="426"/>
      <c r="I1500" s="427"/>
      <c r="J1500" s="428" t="s">
        <v>1403</v>
      </c>
      <c r="K1500" s="429"/>
      <c r="L1500" s="429"/>
      <c r="M1500" s="430"/>
      <c r="N1500" s="435" t="s">
        <v>1403</v>
      </c>
      <c r="O1500" s="432" t="s">
        <v>1403</v>
      </c>
      <c r="P1500" s="731"/>
      <c r="Q1500" s="732"/>
      <c r="R1500" s="746"/>
      <c r="S1500" s="747"/>
      <c r="T1500" s="433"/>
      <c r="U1500" s="363"/>
      <c r="V1500" s="434"/>
    </row>
    <row r="1501" spans="1:22" s="32" customFormat="1" ht="19.95" customHeight="1">
      <c r="A1501" s="31" t="s">
        <v>2447</v>
      </c>
      <c r="B1501" s="423" t="s">
        <v>1403</v>
      </c>
      <c r="C1501" s="612"/>
      <c r="D1501" s="612"/>
      <c r="E1501" s="424"/>
      <c r="F1501" s="424"/>
      <c r="G1501" s="425"/>
      <c r="H1501" s="426"/>
      <c r="I1501" s="427"/>
      <c r="J1501" s="428" t="s">
        <v>1403</v>
      </c>
      <c r="K1501" s="429"/>
      <c r="L1501" s="429"/>
      <c r="M1501" s="436"/>
      <c r="N1501" s="435" t="s">
        <v>1403</v>
      </c>
      <c r="O1501" s="432" t="s">
        <v>1403</v>
      </c>
      <c r="P1501" s="731"/>
      <c r="Q1501" s="732"/>
      <c r="R1501" s="746"/>
      <c r="S1501" s="747"/>
      <c r="T1501" s="433"/>
      <c r="U1501" s="363"/>
      <c r="V1501" s="434"/>
    </row>
    <row r="1502" spans="1:22" s="32" customFormat="1" ht="19.95" customHeight="1">
      <c r="A1502" s="31" t="s">
        <v>2448</v>
      </c>
      <c r="B1502" s="423" t="s">
        <v>1403</v>
      </c>
      <c r="C1502" s="612"/>
      <c r="D1502" s="612"/>
      <c r="E1502" s="424"/>
      <c r="F1502" s="424"/>
      <c r="G1502" s="425"/>
      <c r="H1502" s="426"/>
      <c r="I1502" s="427"/>
      <c r="J1502" s="428" t="s">
        <v>1403</v>
      </c>
      <c r="K1502" s="429"/>
      <c r="L1502" s="429"/>
      <c r="M1502" s="436"/>
      <c r="N1502" s="435" t="s">
        <v>1403</v>
      </c>
      <c r="O1502" s="432" t="s">
        <v>1403</v>
      </c>
      <c r="P1502" s="731"/>
      <c r="Q1502" s="732"/>
      <c r="R1502" s="746"/>
      <c r="S1502" s="747"/>
      <c r="T1502" s="433"/>
      <c r="U1502" s="363"/>
      <c r="V1502" s="434"/>
    </row>
    <row r="1503" spans="1:22" s="32" customFormat="1" ht="19.95" customHeight="1" thickBot="1">
      <c r="A1503" s="31" t="s">
        <v>2449</v>
      </c>
      <c r="B1503" s="437" t="s">
        <v>1403</v>
      </c>
      <c r="C1503" s="613"/>
      <c r="D1503" s="613"/>
      <c r="E1503" s="438"/>
      <c r="F1503" s="438"/>
      <c r="G1503" s="439"/>
      <c r="H1503" s="440"/>
      <c r="I1503" s="441"/>
      <c r="J1503" s="442" t="s">
        <v>1403</v>
      </c>
      <c r="K1503" s="443"/>
      <c r="L1503" s="443"/>
      <c r="M1503" s="444"/>
      <c r="N1503" s="435" t="s">
        <v>1403</v>
      </c>
      <c r="O1503" s="432" t="s">
        <v>1403</v>
      </c>
      <c r="P1503" s="731"/>
      <c r="Q1503" s="732"/>
      <c r="R1503" s="746"/>
      <c r="S1503" s="747"/>
      <c r="T1503" s="433"/>
      <c r="U1503" s="363"/>
      <c r="V1503" s="434"/>
    </row>
    <row r="1504" spans="1:22" s="23" customFormat="1" ht="10.199999999999999" customHeight="1">
      <c r="A1504" s="31"/>
      <c r="B1504" s="459"/>
      <c r="C1504" s="614"/>
      <c r="D1504" s="614"/>
      <c r="E1504" s="445"/>
      <c r="F1504" s="445"/>
      <c r="G1504" s="445"/>
      <c r="H1504" s="445"/>
      <c r="I1504" s="445"/>
      <c r="J1504" s="445"/>
      <c r="K1504" s="445"/>
      <c r="L1504" s="445"/>
      <c r="M1504" s="445"/>
      <c r="N1504" s="445"/>
      <c r="O1504" s="460"/>
      <c r="P1504" s="445"/>
      <c r="Q1504" s="445"/>
      <c r="R1504" s="460"/>
      <c r="S1504" s="445"/>
      <c r="T1504" s="445"/>
      <c r="U1504" s="461"/>
      <c r="V1504" s="464"/>
    </row>
    <row r="1505" spans="1:22" s="23" customFormat="1" ht="19.95" customHeight="1" thickBot="1">
      <c r="A1505" s="31" t="s">
        <v>2450</v>
      </c>
      <c r="B1505" s="505"/>
      <c r="C1505" s="615"/>
      <c r="D1505" s="615"/>
      <c r="E1505" s="506"/>
      <c r="F1505" s="506"/>
      <c r="G1505" s="506"/>
      <c r="H1505" s="506"/>
      <c r="I1505" s="506"/>
      <c r="J1505" s="506"/>
      <c r="K1505" s="506"/>
      <c r="L1505" s="506"/>
      <c r="M1505" s="506"/>
      <c r="N1505" s="507" t="s">
        <v>346</v>
      </c>
      <c r="O1505" s="508">
        <v>8276.4366999999984</v>
      </c>
      <c r="P1505" s="506"/>
      <c r="Q1505" s="506"/>
      <c r="R1505" s="509"/>
      <c r="S1505" s="509"/>
      <c r="T1505" s="510"/>
      <c r="U1505" s="506"/>
      <c r="V1505" s="511"/>
    </row>
    <row r="1506" spans="1:22" ht="19.95" customHeight="1">
      <c r="B1506" s="446"/>
      <c r="C1506" s="34"/>
      <c r="D1506" s="34"/>
      <c r="E1506" s="446"/>
      <c r="F1506" s="446"/>
      <c r="G1506" s="446"/>
      <c r="H1506" s="446"/>
      <c r="I1506" s="446"/>
      <c r="J1506" s="446"/>
      <c r="K1506" s="446"/>
      <c r="L1506" s="446"/>
      <c r="M1506" s="446"/>
      <c r="N1506" s="446"/>
      <c r="O1506" s="446"/>
      <c r="P1506" s="446"/>
      <c r="Q1506" s="446"/>
      <c r="R1506" s="446"/>
      <c r="S1506" s="446"/>
      <c r="T1506" s="446"/>
      <c r="U1506" s="446"/>
      <c r="V1506" s="446"/>
    </row>
    <row r="1507" spans="1:22" s="23" customFormat="1" ht="19.95" customHeight="1" thickBot="1">
      <c r="A1507" s="22"/>
      <c r="B1507" s="733" t="s">
        <v>347</v>
      </c>
      <c r="C1507" s="733"/>
      <c r="D1507" s="733"/>
      <c r="E1507" s="733"/>
      <c r="F1507" s="733"/>
      <c r="G1507" s="733"/>
      <c r="H1507" s="733"/>
      <c r="I1507" s="733"/>
      <c r="J1507" s="733"/>
      <c r="K1507" s="733"/>
      <c r="L1507" s="733"/>
      <c r="M1507" s="733"/>
      <c r="N1507" s="733"/>
      <c r="O1507" s="733"/>
      <c r="P1507" s="733"/>
      <c r="Q1507" s="733"/>
      <c r="R1507" s="733"/>
      <c r="S1507" s="733"/>
      <c r="T1507" s="733"/>
      <c r="U1507" s="733"/>
      <c r="V1507" s="733"/>
    </row>
    <row r="1508" spans="1:22" s="26" customFormat="1" ht="19.95" customHeight="1">
      <c r="A1508" s="83" t="s">
        <v>2451</v>
      </c>
      <c r="B1508" s="743" t="s">
        <v>348</v>
      </c>
      <c r="C1508" s="734" t="s">
        <v>349</v>
      </c>
      <c r="D1508" s="735"/>
      <c r="E1508" s="735"/>
      <c r="F1508" s="735"/>
      <c r="G1508" s="735"/>
      <c r="H1508" s="735"/>
      <c r="I1508" s="735"/>
      <c r="J1508" s="735"/>
      <c r="K1508" s="735"/>
      <c r="L1508" s="735"/>
      <c r="M1508" s="736"/>
      <c r="N1508" s="518"/>
      <c r="O1508" s="519"/>
      <c r="P1508" s="734" t="s">
        <v>350</v>
      </c>
      <c r="Q1508" s="735"/>
      <c r="R1508" s="735"/>
      <c r="S1508" s="736"/>
      <c r="T1508" s="769" t="s">
        <v>351</v>
      </c>
      <c r="U1508" s="736"/>
      <c r="V1508" s="788" t="s">
        <v>1197</v>
      </c>
    </row>
    <row r="1509" spans="1:22" s="26" customFormat="1" ht="25.2" customHeight="1">
      <c r="A1509" s="83" t="s">
        <v>2452</v>
      </c>
      <c r="B1509" s="744"/>
      <c r="C1509" s="740" t="s">
        <v>352</v>
      </c>
      <c r="D1509" s="741"/>
      <c r="E1509" s="742"/>
      <c r="F1509" s="514">
        <v>2</v>
      </c>
      <c r="G1509" s="774" t="s">
        <v>353</v>
      </c>
      <c r="H1509" s="748" t="s">
        <v>354</v>
      </c>
      <c r="I1509" s="748"/>
      <c r="J1509" s="740" t="s">
        <v>355</v>
      </c>
      <c r="K1509" s="795"/>
      <c r="L1509" s="515"/>
      <c r="M1509" s="515"/>
      <c r="N1509" s="520"/>
      <c r="O1509" s="521"/>
      <c r="P1509" s="737"/>
      <c r="Q1509" s="738"/>
      <c r="R1509" s="738"/>
      <c r="S1509" s="739"/>
      <c r="T1509" s="770"/>
      <c r="U1509" s="771"/>
      <c r="V1509" s="789"/>
    </row>
    <row r="1510" spans="1:22" s="26" customFormat="1" ht="30" customHeight="1" thickBot="1">
      <c r="A1510" s="83" t="s">
        <v>2453</v>
      </c>
      <c r="B1510" s="744"/>
      <c r="C1510" s="741" t="s">
        <v>356</v>
      </c>
      <c r="D1510" s="742"/>
      <c r="E1510" s="516" t="s">
        <v>357</v>
      </c>
      <c r="F1510" s="512" t="s">
        <v>358</v>
      </c>
      <c r="G1510" s="774"/>
      <c r="H1510" s="748"/>
      <c r="I1510" s="748"/>
      <c r="J1510" s="500" t="s">
        <v>359</v>
      </c>
      <c r="K1510" s="513" t="s">
        <v>360</v>
      </c>
      <c r="L1510" s="517" t="s">
        <v>361</v>
      </c>
      <c r="M1510" s="517"/>
      <c r="N1510" s="522" t="s">
        <v>362</v>
      </c>
      <c r="O1510" s="523"/>
      <c r="P1510" s="529" t="s">
        <v>363</v>
      </c>
      <c r="Q1510" s="447">
        <v>5</v>
      </c>
      <c r="R1510" s="530" t="s">
        <v>364</v>
      </c>
      <c r="S1510" s="447">
        <v>5</v>
      </c>
      <c r="T1510" s="791"/>
      <c r="U1510" s="792"/>
      <c r="V1510" s="790"/>
    </row>
    <row r="1511" spans="1:22" s="26" customFormat="1" ht="19.95" customHeight="1">
      <c r="A1511" s="83" t="s">
        <v>2454</v>
      </c>
      <c r="B1511" s="744"/>
      <c r="C1511" s="623">
        <v>1</v>
      </c>
      <c r="D1511" s="616" t="s">
        <v>234</v>
      </c>
      <c r="E1511" s="448">
        <v>0.5</v>
      </c>
      <c r="F1511" s="449">
        <v>1356.4749999999999</v>
      </c>
      <c r="G1511" s="449">
        <v>3541.03</v>
      </c>
      <c r="H1511" s="778" t="s">
        <v>1238</v>
      </c>
      <c r="I1511" s="779"/>
      <c r="J1511" s="450" t="s">
        <v>1197</v>
      </c>
      <c r="K1511" s="81" t="s">
        <v>1403</v>
      </c>
      <c r="L1511" s="393" t="s">
        <v>34</v>
      </c>
      <c r="M1511" s="394" t="s">
        <v>1423</v>
      </c>
      <c r="N1511" s="345" t="s">
        <v>341</v>
      </c>
      <c r="O1511" s="807" t="s">
        <v>130</v>
      </c>
      <c r="P1511" s="808"/>
      <c r="Q1511" s="798">
        <v>50</v>
      </c>
      <c r="R1511" s="801" t="s">
        <v>365</v>
      </c>
      <c r="S1511" s="802"/>
      <c r="T1511" s="769" t="s">
        <v>366</v>
      </c>
      <c r="U1511" s="735"/>
      <c r="V1511" s="736"/>
    </row>
    <row r="1512" spans="1:22" s="26" customFormat="1" ht="19.95" customHeight="1" thickBot="1">
      <c r="A1512" s="83" t="s">
        <v>2455</v>
      </c>
      <c r="B1512" s="744"/>
      <c r="C1512" s="623">
        <v>2</v>
      </c>
      <c r="D1512" s="616" t="s">
        <v>235</v>
      </c>
      <c r="E1512" s="448">
        <v>0.5</v>
      </c>
      <c r="F1512" s="449">
        <v>40025.708499999993</v>
      </c>
      <c r="G1512" s="449">
        <v>3541.03</v>
      </c>
      <c r="H1512" s="778" t="s">
        <v>1197</v>
      </c>
      <c r="I1512" s="779"/>
      <c r="J1512" s="450" t="s">
        <v>1197</v>
      </c>
      <c r="K1512" s="81" t="s">
        <v>1403</v>
      </c>
      <c r="L1512" s="393" t="s">
        <v>365</v>
      </c>
      <c r="M1512" s="394" t="s">
        <v>1421</v>
      </c>
      <c r="N1512" s="345" t="s">
        <v>341</v>
      </c>
      <c r="O1512" s="807"/>
      <c r="P1512" s="808"/>
      <c r="Q1512" s="799"/>
      <c r="R1512" s="803"/>
      <c r="S1512" s="804"/>
      <c r="T1512" s="791"/>
      <c r="U1512" s="796"/>
      <c r="V1512" s="792"/>
    </row>
    <row r="1513" spans="1:22" s="26" customFormat="1" ht="19.95" customHeight="1">
      <c r="A1513" s="83" t="s">
        <v>2456</v>
      </c>
      <c r="B1513" s="744"/>
      <c r="C1513" s="623">
        <v>3</v>
      </c>
      <c r="D1513" s="616" t="s">
        <v>1403</v>
      </c>
      <c r="E1513" s="448" t="s">
        <v>1403</v>
      </c>
      <c r="F1513" s="449" t="s">
        <v>1403</v>
      </c>
      <c r="G1513" s="449" t="s">
        <v>1403</v>
      </c>
      <c r="H1513" s="778" t="s">
        <v>1403</v>
      </c>
      <c r="I1513" s="779"/>
      <c r="J1513" s="450" t="s">
        <v>1403</v>
      </c>
      <c r="K1513" s="81" t="s">
        <v>1403</v>
      </c>
      <c r="L1513" s="393"/>
      <c r="M1513" s="394" t="s">
        <v>1403</v>
      </c>
      <c r="N1513" s="345"/>
      <c r="O1513" s="809"/>
      <c r="P1513" s="810"/>
      <c r="Q1513" s="800"/>
      <c r="R1513" s="805"/>
      <c r="S1513" s="806"/>
      <c r="T1513" s="451"/>
      <c r="U1513" s="451"/>
      <c r="V1513" s="452"/>
    </row>
    <row r="1514" spans="1:22" s="26" customFormat="1" ht="19.95" customHeight="1">
      <c r="A1514" s="83" t="s">
        <v>2457</v>
      </c>
      <c r="B1514" s="744"/>
      <c r="C1514" s="623">
        <v>4</v>
      </c>
      <c r="D1514" s="616" t="s">
        <v>1403</v>
      </c>
      <c r="E1514" s="448" t="s">
        <v>1403</v>
      </c>
      <c r="F1514" s="449" t="s">
        <v>1403</v>
      </c>
      <c r="G1514" s="449" t="s">
        <v>1403</v>
      </c>
      <c r="H1514" s="778" t="s">
        <v>1403</v>
      </c>
      <c r="I1514" s="779"/>
      <c r="J1514" s="450" t="s">
        <v>1403</v>
      </c>
      <c r="K1514" s="81" t="s">
        <v>1403</v>
      </c>
      <c r="L1514" s="393"/>
      <c r="M1514" s="394" t="s">
        <v>1403</v>
      </c>
      <c r="N1514" s="345"/>
      <c r="O1514" s="775" t="s">
        <v>368</v>
      </c>
      <c r="P1514" s="740" t="s">
        <v>369</v>
      </c>
      <c r="Q1514" s="741"/>
      <c r="R1514" s="741"/>
      <c r="S1514" s="742"/>
      <c r="T1514" s="453"/>
      <c r="U1514" s="453"/>
      <c r="V1514" s="454"/>
    </row>
    <row r="1515" spans="1:22" s="26" customFormat="1" ht="19.95" customHeight="1">
      <c r="A1515" s="83" t="s">
        <v>2458</v>
      </c>
      <c r="B1515" s="744"/>
      <c r="C1515" s="623">
        <v>5</v>
      </c>
      <c r="D1515" s="616" t="s">
        <v>1403</v>
      </c>
      <c r="E1515" s="448" t="s">
        <v>1403</v>
      </c>
      <c r="F1515" s="449" t="s">
        <v>1403</v>
      </c>
      <c r="G1515" s="449" t="s">
        <v>1403</v>
      </c>
      <c r="H1515" s="778" t="s">
        <v>1403</v>
      </c>
      <c r="I1515" s="779"/>
      <c r="J1515" s="450" t="s">
        <v>1403</v>
      </c>
      <c r="K1515" s="81" t="s">
        <v>1403</v>
      </c>
      <c r="L1515" s="393"/>
      <c r="M1515" s="394" t="s">
        <v>1403</v>
      </c>
      <c r="N1515" s="345"/>
      <c r="O1515" s="776"/>
      <c r="P1515" s="500" t="s">
        <v>370</v>
      </c>
      <c r="Q1515" s="500" t="s">
        <v>371</v>
      </c>
      <c r="R1515" s="748" t="s">
        <v>372</v>
      </c>
      <c r="S1515" s="748"/>
      <c r="T1515" s="453"/>
      <c r="U1515" s="453"/>
      <c r="V1515" s="454"/>
    </row>
    <row r="1516" spans="1:22" s="26" customFormat="1" ht="19.95" customHeight="1" thickBot="1">
      <c r="A1516" s="83" t="s">
        <v>2459</v>
      </c>
      <c r="B1516" s="744"/>
      <c r="C1516" s="624">
        <v>6</v>
      </c>
      <c r="D1516" s="617" t="s">
        <v>1403</v>
      </c>
      <c r="E1516" s="455" t="s">
        <v>1403</v>
      </c>
      <c r="F1516" s="449" t="s">
        <v>1403</v>
      </c>
      <c r="G1516" s="449" t="s">
        <v>1403</v>
      </c>
      <c r="H1516" s="778" t="s">
        <v>1403</v>
      </c>
      <c r="I1516" s="779"/>
      <c r="J1516" s="450" t="s">
        <v>1403</v>
      </c>
      <c r="K1516" s="81" t="s">
        <v>1403</v>
      </c>
      <c r="L1516" s="393"/>
      <c r="M1516" s="394" t="s">
        <v>1403</v>
      </c>
      <c r="N1516" s="391"/>
      <c r="O1516" s="293" t="s">
        <v>1197</v>
      </c>
      <c r="P1516" s="223">
        <v>1</v>
      </c>
      <c r="Q1516" s="456">
        <v>7082.0518531999996</v>
      </c>
      <c r="R1516" s="777">
        <v>41382.183499999999</v>
      </c>
      <c r="S1516" s="777"/>
      <c r="T1516" s="453"/>
      <c r="U1516" s="453"/>
      <c r="V1516" s="454"/>
    </row>
    <row r="1517" spans="1:22" s="26" customFormat="1" ht="25.2" customHeight="1" thickBot="1">
      <c r="A1517" s="83" t="s">
        <v>2460</v>
      </c>
      <c r="B1517" s="745"/>
      <c r="C1517" s="749" t="s">
        <v>373</v>
      </c>
      <c r="D1517" s="750"/>
      <c r="E1517" s="467"/>
      <c r="F1517" s="751" t="s">
        <v>1403</v>
      </c>
      <c r="G1517" s="752"/>
      <c r="H1517" s="793" t="s">
        <v>1197</v>
      </c>
      <c r="I1517" s="794"/>
      <c r="J1517" s="369" t="s">
        <v>1197</v>
      </c>
      <c r="K1517" s="293" t="s">
        <v>1197</v>
      </c>
      <c r="L1517" s="293" t="s">
        <v>1197</v>
      </c>
      <c r="M1517" s="528"/>
      <c r="N1517" s="524"/>
      <c r="O1517" s="797" t="s">
        <v>1403</v>
      </c>
      <c r="P1517" s="797"/>
      <c r="Q1517" s="797"/>
      <c r="R1517" s="797"/>
      <c r="S1517" s="797"/>
      <c r="T1517" s="525"/>
      <c r="U1517" s="526"/>
      <c r="V1517" s="527"/>
    </row>
    <row r="1518" spans="1:22" ht="19.95" customHeight="1"/>
    <row r="1519" spans="1:22" ht="19.95" customHeight="1"/>
    <row r="1520" spans="1:22" s="30" customFormat="1" ht="19.95" customHeight="1" thickBot="1">
      <c r="A1520" s="27">
        <v>51</v>
      </c>
      <c r="B1520" s="753" t="s">
        <v>312</v>
      </c>
      <c r="C1520" s="753"/>
      <c r="D1520" s="753"/>
      <c r="E1520" s="28">
        <v>51</v>
      </c>
      <c r="F1520" s="582" t="s">
        <v>95</v>
      </c>
      <c r="G1520" s="416"/>
      <c r="H1520" s="416"/>
      <c r="I1520" s="414"/>
      <c r="J1520" s="414"/>
      <c r="K1520" s="414"/>
      <c r="L1520" s="414"/>
      <c r="M1520" s="29"/>
      <c r="N1520" s="29"/>
      <c r="O1520" s="416"/>
      <c r="P1520" s="416"/>
      <c r="Q1520" s="416"/>
      <c r="R1520" s="416"/>
      <c r="S1520" s="416"/>
      <c r="T1520" s="416"/>
      <c r="U1520" s="416"/>
      <c r="V1520" s="416"/>
    </row>
    <row r="1521" spans="1:22" s="23" customFormat="1" ht="25.2" customHeight="1">
      <c r="A1521" s="22"/>
      <c r="B1521" s="755" t="s">
        <v>313</v>
      </c>
      <c r="C1521" s="621" t="s">
        <v>314</v>
      </c>
      <c r="D1521" s="609" t="s">
        <v>315</v>
      </c>
      <c r="E1521" s="498"/>
      <c r="F1521" s="498" t="s">
        <v>316</v>
      </c>
      <c r="G1521" s="499"/>
      <c r="H1521" s="497" t="s">
        <v>317</v>
      </c>
      <c r="I1521" s="772" t="s">
        <v>318</v>
      </c>
      <c r="J1521" s="754" t="s">
        <v>319</v>
      </c>
      <c r="K1521" s="754" t="s">
        <v>320</v>
      </c>
      <c r="L1521" s="754" t="s">
        <v>321</v>
      </c>
      <c r="M1521" s="754" t="s">
        <v>322</v>
      </c>
      <c r="N1521" s="765" t="s">
        <v>323</v>
      </c>
      <c r="O1521" s="766"/>
      <c r="P1521" s="767" t="s">
        <v>324</v>
      </c>
      <c r="Q1521" s="768"/>
      <c r="R1521" s="769" t="s">
        <v>325</v>
      </c>
      <c r="S1521" s="736"/>
      <c r="T1521" s="783" t="s">
        <v>326</v>
      </c>
      <c r="U1521" s="784"/>
      <c r="V1521" s="785"/>
    </row>
    <row r="1522" spans="1:22" s="23" customFormat="1" ht="90" customHeight="1">
      <c r="A1522" s="22"/>
      <c r="B1522" s="756"/>
      <c r="C1522" s="622" t="s">
        <v>327</v>
      </c>
      <c r="D1522" s="610" t="s">
        <v>42</v>
      </c>
      <c r="E1522" s="501" t="s">
        <v>328</v>
      </c>
      <c r="F1522" s="501" t="s">
        <v>329</v>
      </c>
      <c r="G1522" s="571" t="s">
        <v>330</v>
      </c>
      <c r="H1522" s="570" t="s">
        <v>331</v>
      </c>
      <c r="I1522" s="773"/>
      <c r="J1522" s="748"/>
      <c r="K1522" s="748"/>
      <c r="L1522" s="748"/>
      <c r="M1522" s="748"/>
      <c r="N1522" s="500" t="s">
        <v>332</v>
      </c>
      <c r="O1522" s="501" t="s">
        <v>333</v>
      </c>
      <c r="P1522" s="781"/>
      <c r="Q1522" s="782"/>
      <c r="R1522" s="770"/>
      <c r="S1522" s="771"/>
      <c r="T1522" s="502" t="s">
        <v>334</v>
      </c>
      <c r="U1522" s="503" t="s">
        <v>335</v>
      </c>
      <c r="V1522" s="504" t="s">
        <v>336</v>
      </c>
    </row>
    <row r="1523" spans="1:22" s="23" customFormat="1" ht="25.2" customHeight="1">
      <c r="A1523" s="22"/>
      <c r="B1523" s="417"/>
      <c r="C1523" s="611">
        <v>3</v>
      </c>
      <c r="D1523" s="611">
        <v>4</v>
      </c>
      <c r="E1523" s="418">
        <v>5</v>
      </c>
      <c r="F1523" s="418">
        <v>6</v>
      </c>
      <c r="G1523" s="418">
        <v>7</v>
      </c>
      <c r="H1523" s="418">
        <v>8</v>
      </c>
      <c r="I1523" s="418">
        <v>9</v>
      </c>
      <c r="J1523" s="469"/>
      <c r="K1523" s="469"/>
      <c r="L1523" s="435"/>
      <c r="M1523" s="418"/>
      <c r="N1523" s="418">
        <v>14</v>
      </c>
      <c r="O1523" s="418">
        <v>15</v>
      </c>
      <c r="P1523" s="419">
        <v>16</v>
      </c>
      <c r="Q1523" s="463">
        <v>17</v>
      </c>
      <c r="R1523" s="419">
        <v>18</v>
      </c>
      <c r="S1523" s="463">
        <v>19</v>
      </c>
      <c r="T1523" s="420">
        <v>20</v>
      </c>
      <c r="U1523" s="421">
        <v>21</v>
      </c>
      <c r="V1523" s="422">
        <v>22</v>
      </c>
    </row>
    <row r="1524" spans="1:22" s="32" customFormat="1" ht="62.25" customHeight="1">
      <c r="A1524" s="31" t="s">
        <v>2461</v>
      </c>
      <c r="B1524" s="423">
        <v>1</v>
      </c>
      <c r="C1524" s="612" t="s">
        <v>828</v>
      </c>
      <c r="D1524" s="612" t="s">
        <v>672</v>
      </c>
      <c r="E1524" s="424" t="s">
        <v>829</v>
      </c>
      <c r="F1524" s="424" t="s">
        <v>376</v>
      </c>
      <c r="G1524" s="425">
        <v>1</v>
      </c>
      <c r="H1524" s="426" t="s">
        <v>341</v>
      </c>
      <c r="I1524" s="427">
        <v>2</v>
      </c>
      <c r="J1524" s="428" t="s">
        <v>237</v>
      </c>
      <c r="K1524" s="429">
        <v>38260</v>
      </c>
      <c r="L1524" s="429">
        <v>39043</v>
      </c>
      <c r="M1524" s="430">
        <v>12333.21</v>
      </c>
      <c r="N1524" s="431">
        <v>12333.21</v>
      </c>
      <c r="O1524" s="432">
        <v>12333.21</v>
      </c>
      <c r="P1524" s="827"/>
      <c r="Q1524" s="828"/>
      <c r="R1524" s="746"/>
      <c r="S1524" s="747"/>
      <c r="T1524" s="433" t="s">
        <v>341</v>
      </c>
      <c r="U1524" s="363">
        <v>15</v>
      </c>
      <c r="V1524" s="434" t="s">
        <v>341</v>
      </c>
    </row>
    <row r="1525" spans="1:22" s="32" customFormat="1" ht="76.5" customHeight="1">
      <c r="A1525" s="31" t="s">
        <v>2462</v>
      </c>
      <c r="B1525" s="423">
        <v>2</v>
      </c>
      <c r="C1525" s="612" t="s">
        <v>830</v>
      </c>
      <c r="D1525" s="612" t="s">
        <v>672</v>
      </c>
      <c r="E1525" s="424" t="s">
        <v>831</v>
      </c>
      <c r="F1525" s="424" t="s">
        <v>340</v>
      </c>
      <c r="G1525" s="425">
        <v>0.5</v>
      </c>
      <c r="H1525" s="426" t="s">
        <v>341</v>
      </c>
      <c r="I1525" s="427">
        <v>1</v>
      </c>
      <c r="J1525" s="428" t="s">
        <v>236</v>
      </c>
      <c r="K1525" s="429">
        <v>38718</v>
      </c>
      <c r="L1525" s="429">
        <v>40443</v>
      </c>
      <c r="M1525" s="430">
        <v>25089.15</v>
      </c>
      <c r="N1525" s="431">
        <v>12544.575000000001</v>
      </c>
      <c r="O1525" s="432">
        <v>12544.575000000001</v>
      </c>
      <c r="P1525" s="827"/>
      <c r="Q1525" s="828"/>
      <c r="R1525" s="746"/>
      <c r="S1525" s="747"/>
      <c r="T1525" s="433" t="s">
        <v>341</v>
      </c>
      <c r="U1525" s="363">
        <v>4</v>
      </c>
      <c r="V1525" s="434" t="s">
        <v>341</v>
      </c>
    </row>
    <row r="1526" spans="1:22" s="32" customFormat="1" ht="103.5" customHeight="1">
      <c r="A1526" s="31" t="s">
        <v>2463</v>
      </c>
      <c r="B1526" s="423">
        <v>3</v>
      </c>
      <c r="C1526" s="612" t="s">
        <v>832</v>
      </c>
      <c r="D1526" s="612" t="s">
        <v>672</v>
      </c>
      <c r="E1526" s="424" t="s">
        <v>833</v>
      </c>
      <c r="F1526" s="424" t="s">
        <v>834</v>
      </c>
      <c r="G1526" s="425">
        <v>0.7</v>
      </c>
      <c r="H1526" s="426" t="s">
        <v>674</v>
      </c>
      <c r="I1526" s="427">
        <v>1</v>
      </c>
      <c r="J1526" s="428" t="s">
        <v>236</v>
      </c>
      <c r="K1526" s="429">
        <v>41408</v>
      </c>
      <c r="L1526" s="429">
        <v>42199</v>
      </c>
      <c r="M1526" s="430">
        <v>9579.16</v>
      </c>
      <c r="N1526" s="431">
        <v>6705.4119999999994</v>
      </c>
      <c r="O1526" s="432" t="s">
        <v>1403</v>
      </c>
      <c r="P1526" s="827"/>
      <c r="Q1526" s="828"/>
      <c r="R1526" s="746"/>
      <c r="S1526" s="747"/>
      <c r="T1526" s="433" t="s">
        <v>341</v>
      </c>
      <c r="U1526" s="363">
        <v>46</v>
      </c>
      <c r="V1526" s="434" t="s">
        <v>341</v>
      </c>
    </row>
    <row r="1527" spans="1:22" s="32" customFormat="1" ht="49.5" customHeight="1">
      <c r="A1527" s="31" t="s">
        <v>2464</v>
      </c>
      <c r="B1527" s="423">
        <v>4</v>
      </c>
      <c r="C1527" s="618" t="s">
        <v>835</v>
      </c>
      <c r="D1527" s="618" t="s">
        <v>836</v>
      </c>
      <c r="E1527" s="600" t="s">
        <v>837</v>
      </c>
      <c r="F1527" s="424" t="s">
        <v>340</v>
      </c>
      <c r="G1527" s="425">
        <v>0.3</v>
      </c>
      <c r="H1527" s="426" t="s">
        <v>341</v>
      </c>
      <c r="I1527" s="427">
        <v>2</v>
      </c>
      <c r="J1527" s="428" t="s">
        <v>237</v>
      </c>
      <c r="K1527" s="429">
        <v>41983</v>
      </c>
      <c r="L1527" s="429">
        <v>44211</v>
      </c>
      <c r="M1527" s="430">
        <v>10244.41</v>
      </c>
      <c r="N1527" s="431">
        <v>3073.3229999999999</v>
      </c>
      <c r="O1527" s="432"/>
      <c r="P1527" s="731"/>
      <c r="Q1527" s="732"/>
      <c r="R1527" s="746"/>
      <c r="S1527" s="747"/>
      <c r="T1527" s="433" t="s">
        <v>341</v>
      </c>
      <c r="U1527" s="363">
        <v>86</v>
      </c>
      <c r="V1527" s="434" t="s">
        <v>341</v>
      </c>
    </row>
    <row r="1528" spans="1:22" s="32" customFormat="1" ht="19.95" customHeight="1">
      <c r="A1528" s="31" t="s">
        <v>2465</v>
      </c>
      <c r="B1528" s="423" t="s">
        <v>1403</v>
      </c>
      <c r="C1528" s="612"/>
      <c r="D1528" s="612"/>
      <c r="E1528" s="424"/>
      <c r="F1528" s="424"/>
      <c r="G1528" s="425"/>
      <c r="H1528" s="426"/>
      <c r="I1528" s="427"/>
      <c r="J1528" s="428" t="s">
        <v>1403</v>
      </c>
      <c r="K1528" s="429"/>
      <c r="L1528" s="429"/>
      <c r="M1528" s="430"/>
      <c r="N1528" s="431" t="s">
        <v>1403</v>
      </c>
      <c r="O1528" s="432" t="s">
        <v>1403</v>
      </c>
      <c r="P1528" s="731"/>
      <c r="Q1528" s="732"/>
      <c r="R1528" s="746"/>
      <c r="S1528" s="747"/>
      <c r="T1528" s="433"/>
      <c r="U1528" s="363"/>
      <c r="V1528" s="434"/>
    </row>
    <row r="1529" spans="1:22" s="32" customFormat="1" ht="19.95" customHeight="1">
      <c r="A1529" s="31" t="s">
        <v>2466</v>
      </c>
      <c r="B1529" s="423" t="s">
        <v>1403</v>
      </c>
      <c r="C1529" s="612"/>
      <c r="D1529" s="612"/>
      <c r="E1529" s="424"/>
      <c r="F1529" s="424"/>
      <c r="G1529" s="425"/>
      <c r="H1529" s="426"/>
      <c r="I1529" s="427"/>
      <c r="J1529" s="428" t="s">
        <v>1403</v>
      </c>
      <c r="K1529" s="429"/>
      <c r="L1529" s="429"/>
      <c r="M1529" s="430"/>
      <c r="N1529" s="431" t="s">
        <v>1403</v>
      </c>
      <c r="O1529" s="432" t="s">
        <v>1403</v>
      </c>
      <c r="P1529" s="731"/>
      <c r="Q1529" s="732"/>
      <c r="R1529" s="746"/>
      <c r="S1529" s="747"/>
      <c r="T1529" s="433"/>
      <c r="U1529" s="363"/>
      <c r="V1529" s="434"/>
    </row>
    <row r="1530" spans="1:22" s="32" customFormat="1" ht="19.95" customHeight="1">
      <c r="A1530" s="31" t="s">
        <v>2467</v>
      </c>
      <c r="B1530" s="423" t="s">
        <v>1403</v>
      </c>
      <c r="C1530" s="612"/>
      <c r="D1530" s="612"/>
      <c r="E1530" s="424"/>
      <c r="F1530" s="424"/>
      <c r="G1530" s="425"/>
      <c r="H1530" s="426"/>
      <c r="I1530" s="427"/>
      <c r="J1530" s="428" t="s">
        <v>1403</v>
      </c>
      <c r="K1530" s="429"/>
      <c r="L1530" s="429"/>
      <c r="M1530" s="430"/>
      <c r="N1530" s="435" t="s">
        <v>1403</v>
      </c>
      <c r="O1530" s="432" t="s">
        <v>1403</v>
      </c>
      <c r="P1530" s="731"/>
      <c r="Q1530" s="732"/>
      <c r="R1530" s="746"/>
      <c r="S1530" s="747"/>
      <c r="T1530" s="433"/>
      <c r="U1530" s="363"/>
      <c r="V1530" s="434"/>
    </row>
    <row r="1531" spans="1:22" s="32" customFormat="1" ht="19.95" customHeight="1">
      <c r="A1531" s="31" t="s">
        <v>2468</v>
      </c>
      <c r="B1531" s="423" t="s">
        <v>1403</v>
      </c>
      <c r="C1531" s="612"/>
      <c r="D1531" s="612"/>
      <c r="E1531" s="424"/>
      <c r="F1531" s="424"/>
      <c r="G1531" s="425"/>
      <c r="H1531" s="426"/>
      <c r="I1531" s="427"/>
      <c r="J1531" s="428" t="s">
        <v>1403</v>
      </c>
      <c r="K1531" s="429"/>
      <c r="L1531" s="429"/>
      <c r="M1531" s="436"/>
      <c r="N1531" s="435" t="s">
        <v>1403</v>
      </c>
      <c r="O1531" s="432" t="s">
        <v>1403</v>
      </c>
      <c r="P1531" s="731"/>
      <c r="Q1531" s="732"/>
      <c r="R1531" s="746"/>
      <c r="S1531" s="747"/>
      <c r="T1531" s="433"/>
      <c r="U1531" s="363"/>
      <c r="V1531" s="434"/>
    </row>
    <row r="1532" spans="1:22" s="32" customFormat="1" ht="19.95" customHeight="1">
      <c r="A1532" s="31" t="s">
        <v>2469</v>
      </c>
      <c r="B1532" s="423" t="s">
        <v>1403</v>
      </c>
      <c r="C1532" s="612"/>
      <c r="D1532" s="612"/>
      <c r="E1532" s="424"/>
      <c r="F1532" s="424"/>
      <c r="G1532" s="425"/>
      <c r="H1532" s="426"/>
      <c r="I1532" s="427"/>
      <c r="J1532" s="428" t="s">
        <v>1403</v>
      </c>
      <c r="K1532" s="429"/>
      <c r="L1532" s="429"/>
      <c r="M1532" s="436"/>
      <c r="N1532" s="435" t="s">
        <v>1403</v>
      </c>
      <c r="O1532" s="432" t="s">
        <v>1403</v>
      </c>
      <c r="P1532" s="731"/>
      <c r="Q1532" s="732"/>
      <c r="R1532" s="746"/>
      <c r="S1532" s="747"/>
      <c r="T1532" s="433"/>
      <c r="U1532" s="363"/>
      <c r="V1532" s="434"/>
    </row>
    <row r="1533" spans="1:22" s="32" customFormat="1" ht="19.95" customHeight="1" thickBot="1">
      <c r="A1533" s="31" t="s">
        <v>2470</v>
      </c>
      <c r="B1533" s="437" t="s">
        <v>1403</v>
      </c>
      <c r="C1533" s="613"/>
      <c r="D1533" s="613"/>
      <c r="E1533" s="438"/>
      <c r="F1533" s="438"/>
      <c r="G1533" s="439"/>
      <c r="H1533" s="440"/>
      <c r="I1533" s="441"/>
      <c r="J1533" s="442" t="s">
        <v>1403</v>
      </c>
      <c r="K1533" s="443"/>
      <c r="L1533" s="443"/>
      <c r="M1533" s="444"/>
      <c r="N1533" s="435" t="s">
        <v>1403</v>
      </c>
      <c r="O1533" s="432" t="s">
        <v>1403</v>
      </c>
      <c r="P1533" s="731"/>
      <c r="Q1533" s="732"/>
      <c r="R1533" s="746"/>
      <c r="S1533" s="747"/>
      <c r="T1533" s="433"/>
      <c r="U1533" s="363"/>
      <c r="V1533" s="434"/>
    </row>
    <row r="1534" spans="1:22" s="23" customFormat="1" ht="10.199999999999999" customHeight="1">
      <c r="A1534" s="31"/>
      <c r="B1534" s="459"/>
      <c r="C1534" s="614"/>
      <c r="D1534" s="614"/>
      <c r="E1534" s="445"/>
      <c r="F1534" s="445"/>
      <c r="G1534" s="445"/>
      <c r="H1534" s="445"/>
      <c r="I1534" s="445"/>
      <c r="J1534" s="445"/>
      <c r="K1534" s="445"/>
      <c r="L1534" s="445"/>
      <c r="M1534" s="445"/>
      <c r="N1534" s="445"/>
      <c r="O1534" s="460"/>
      <c r="P1534" s="445"/>
      <c r="Q1534" s="445"/>
      <c r="R1534" s="460"/>
      <c r="S1534" s="445"/>
      <c r="T1534" s="445"/>
      <c r="U1534" s="461"/>
      <c r="V1534" s="464"/>
    </row>
    <row r="1535" spans="1:22" s="23" customFormat="1" ht="19.95" customHeight="1" thickBot="1">
      <c r="A1535" s="31" t="s">
        <v>2471</v>
      </c>
      <c r="B1535" s="505"/>
      <c r="C1535" s="615"/>
      <c r="D1535" s="615"/>
      <c r="E1535" s="506"/>
      <c r="F1535" s="506"/>
      <c r="G1535" s="506"/>
      <c r="H1535" s="506"/>
      <c r="I1535" s="506"/>
      <c r="J1535" s="506"/>
      <c r="K1535" s="506"/>
      <c r="L1535" s="506"/>
      <c r="M1535" s="506"/>
      <c r="N1535" s="507" t="s">
        <v>346</v>
      </c>
      <c r="O1535" s="508">
        <v>12438.8925</v>
      </c>
      <c r="P1535" s="506"/>
      <c r="Q1535" s="506"/>
      <c r="R1535" s="509"/>
      <c r="S1535" s="509"/>
      <c r="T1535" s="510"/>
      <c r="U1535" s="506"/>
      <c r="V1535" s="511"/>
    </row>
    <row r="1536" spans="1:22" ht="19.95" customHeight="1">
      <c r="B1536" s="446"/>
      <c r="C1536" s="34"/>
      <c r="D1536" s="34"/>
      <c r="E1536" s="446"/>
      <c r="F1536" s="446"/>
      <c r="G1536" s="446"/>
      <c r="H1536" s="446"/>
      <c r="I1536" s="446"/>
      <c r="J1536" s="446"/>
      <c r="K1536" s="446"/>
      <c r="L1536" s="446"/>
      <c r="M1536" s="446"/>
      <c r="N1536" s="446"/>
      <c r="O1536" s="446"/>
      <c r="P1536" s="446"/>
      <c r="Q1536" s="446"/>
      <c r="R1536" s="446"/>
      <c r="S1536" s="446"/>
      <c r="T1536" s="446"/>
      <c r="U1536" s="446"/>
      <c r="V1536" s="446"/>
    </row>
    <row r="1537" spans="1:22" s="23" customFormat="1" ht="19.95" customHeight="1" thickBot="1">
      <c r="A1537" s="22"/>
      <c r="B1537" s="733" t="s">
        <v>347</v>
      </c>
      <c r="C1537" s="733"/>
      <c r="D1537" s="733"/>
      <c r="E1537" s="733"/>
      <c r="F1537" s="733"/>
      <c r="G1537" s="733"/>
      <c r="H1537" s="733"/>
      <c r="I1537" s="733"/>
      <c r="J1537" s="733"/>
      <c r="K1537" s="733"/>
      <c r="L1537" s="733"/>
      <c r="M1537" s="733"/>
      <c r="N1537" s="733"/>
      <c r="O1537" s="733"/>
      <c r="P1537" s="733"/>
      <c r="Q1537" s="733"/>
      <c r="R1537" s="733"/>
      <c r="S1537" s="733"/>
      <c r="T1537" s="733"/>
      <c r="U1537" s="733"/>
      <c r="V1537" s="733"/>
    </row>
    <row r="1538" spans="1:22" s="26" customFormat="1" ht="19.95" customHeight="1">
      <c r="A1538" s="83" t="s">
        <v>2472</v>
      </c>
      <c r="B1538" s="743" t="s">
        <v>348</v>
      </c>
      <c r="C1538" s="734" t="s">
        <v>349</v>
      </c>
      <c r="D1538" s="735"/>
      <c r="E1538" s="735"/>
      <c r="F1538" s="735"/>
      <c r="G1538" s="735"/>
      <c r="H1538" s="735"/>
      <c r="I1538" s="735"/>
      <c r="J1538" s="735"/>
      <c r="K1538" s="735"/>
      <c r="L1538" s="735"/>
      <c r="M1538" s="736"/>
      <c r="N1538" s="518"/>
      <c r="O1538" s="519"/>
      <c r="P1538" s="734" t="s">
        <v>350</v>
      </c>
      <c r="Q1538" s="735"/>
      <c r="R1538" s="735"/>
      <c r="S1538" s="736"/>
      <c r="T1538" s="769" t="s">
        <v>351</v>
      </c>
      <c r="U1538" s="736"/>
      <c r="V1538" s="788" t="s">
        <v>1197</v>
      </c>
    </row>
    <row r="1539" spans="1:22" s="26" customFormat="1" ht="25.2" customHeight="1">
      <c r="A1539" s="83" t="s">
        <v>2473</v>
      </c>
      <c r="B1539" s="744"/>
      <c r="C1539" s="740" t="s">
        <v>352</v>
      </c>
      <c r="D1539" s="741"/>
      <c r="E1539" s="742"/>
      <c r="F1539" s="514">
        <v>2</v>
      </c>
      <c r="G1539" s="774" t="s">
        <v>353</v>
      </c>
      <c r="H1539" s="748" t="s">
        <v>354</v>
      </c>
      <c r="I1539" s="748"/>
      <c r="J1539" s="740" t="s">
        <v>355</v>
      </c>
      <c r="K1539" s="795"/>
      <c r="L1539" s="515"/>
      <c r="M1539" s="515"/>
      <c r="N1539" s="520"/>
      <c r="O1539" s="521"/>
      <c r="P1539" s="737"/>
      <c r="Q1539" s="738"/>
      <c r="R1539" s="738"/>
      <c r="S1539" s="739"/>
      <c r="T1539" s="770"/>
      <c r="U1539" s="771"/>
      <c r="V1539" s="789"/>
    </row>
    <row r="1540" spans="1:22" s="26" customFormat="1" ht="30" customHeight="1" thickBot="1">
      <c r="A1540" s="83" t="s">
        <v>2474</v>
      </c>
      <c r="B1540" s="744"/>
      <c r="C1540" s="741" t="s">
        <v>356</v>
      </c>
      <c r="D1540" s="742"/>
      <c r="E1540" s="516" t="s">
        <v>357</v>
      </c>
      <c r="F1540" s="512" t="s">
        <v>358</v>
      </c>
      <c r="G1540" s="774"/>
      <c r="H1540" s="748"/>
      <c r="I1540" s="748"/>
      <c r="J1540" s="500" t="s">
        <v>359</v>
      </c>
      <c r="K1540" s="513" t="s">
        <v>360</v>
      </c>
      <c r="L1540" s="517" t="s">
        <v>361</v>
      </c>
      <c r="M1540" s="517"/>
      <c r="N1540" s="522" t="s">
        <v>362</v>
      </c>
      <c r="O1540" s="523"/>
      <c r="P1540" s="529" t="s">
        <v>363</v>
      </c>
      <c r="Q1540" s="447">
        <v>4</v>
      </c>
      <c r="R1540" s="530" t="s">
        <v>364</v>
      </c>
      <c r="S1540" s="447">
        <v>2</v>
      </c>
      <c r="T1540" s="791"/>
      <c r="U1540" s="792"/>
      <c r="V1540" s="790"/>
    </row>
    <row r="1541" spans="1:22" s="26" customFormat="1" ht="19.95" customHeight="1">
      <c r="A1541" s="83" t="s">
        <v>2475</v>
      </c>
      <c r="B1541" s="744"/>
      <c r="C1541" s="623">
        <v>1</v>
      </c>
      <c r="D1541" s="616" t="s">
        <v>236</v>
      </c>
      <c r="E1541" s="448">
        <v>0.8</v>
      </c>
      <c r="F1541" s="449">
        <v>12544.575000000001</v>
      </c>
      <c r="G1541" s="449">
        <v>3541.03</v>
      </c>
      <c r="H1541" s="778" t="s">
        <v>1197</v>
      </c>
      <c r="I1541" s="779"/>
      <c r="J1541" s="450" t="s">
        <v>1197</v>
      </c>
      <c r="K1541" s="81" t="s">
        <v>1403</v>
      </c>
      <c r="L1541" s="393" t="s">
        <v>365</v>
      </c>
      <c r="M1541" s="394" t="s">
        <v>1421</v>
      </c>
      <c r="N1541" s="345" t="s">
        <v>341</v>
      </c>
      <c r="O1541" s="807" t="s">
        <v>130</v>
      </c>
      <c r="P1541" s="808"/>
      <c r="Q1541" s="798">
        <v>51</v>
      </c>
      <c r="R1541" s="801" t="s">
        <v>365</v>
      </c>
      <c r="S1541" s="802"/>
      <c r="T1541" s="769" t="s">
        <v>366</v>
      </c>
      <c r="U1541" s="735"/>
      <c r="V1541" s="736"/>
    </row>
    <row r="1542" spans="1:22" s="26" customFormat="1" ht="19.95" customHeight="1" thickBot="1">
      <c r="A1542" s="83" t="s">
        <v>2476</v>
      </c>
      <c r="B1542" s="744"/>
      <c r="C1542" s="623">
        <v>2</v>
      </c>
      <c r="D1542" s="616" t="s">
        <v>237</v>
      </c>
      <c r="E1542" s="448">
        <v>0.2</v>
      </c>
      <c r="F1542" s="449">
        <v>12333.21</v>
      </c>
      <c r="G1542" s="449">
        <v>3541.03</v>
      </c>
      <c r="H1542" s="778" t="s">
        <v>1197</v>
      </c>
      <c r="I1542" s="779"/>
      <c r="J1542" s="450" t="s">
        <v>1197</v>
      </c>
      <c r="K1542" s="81" t="s">
        <v>1403</v>
      </c>
      <c r="L1542" s="393"/>
      <c r="M1542" s="394" t="s">
        <v>1403</v>
      </c>
      <c r="N1542" s="345" t="s">
        <v>341</v>
      </c>
      <c r="O1542" s="807"/>
      <c r="P1542" s="808"/>
      <c r="Q1542" s="799"/>
      <c r="R1542" s="803"/>
      <c r="S1542" s="804"/>
      <c r="T1542" s="791"/>
      <c r="U1542" s="796"/>
      <c r="V1542" s="792"/>
    </row>
    <row r="1543" spans="1:22" s="26" customFormat="1" ht="19.95" customHeight="1">
      <c r="A1543" s="83" t="s">
        <v>2477</v>
      </c>
      <c r="B1543" s="744"/>
      <c r="C1543" s="623">
        <v>3</v>
      </c>
      <c r="D1543" s="616" t="s">
        <v>1403</v>
      </c>
      <c r="E1543" s="448" t="s">
        <v>1403</v>
      </c>
      <c r="F1543" s="449" t="s">
        <v>1403</v>
      </c>
      <c r="G1543" s="449" t="s">
        <v>1403</v>
      </c>
      <c r="H1543" s="778" t="s">
        <v>1403</v>
      </c>
      <c r="I1543" s="779"/>
      <c r="J1543" s="450" t="s">
        <v>1403</v>
      </c>
      <c r="K1543" s="81" t="s">
        <v>1403</v>
      </c>
      <c r="L1543" s="393"/>
      <c r="M1543" s="394" t="s">
        <v>1403</v>
      </c>
      <c r="N1543" s="345"/>
      <c r="O1543" s="809"/>
      <c r="P1543" s="810"/>
      <c r="Q1543" s="800"/>
      <c r="R1543" s="805"/>
      <c r="S1543" s="806"/>
      <c r="T1543" s="451"/>
      <c r="U1543" s="451"/>
      <c r="V1543" s="452"/>
    </row>
    <row r="1544" spans="1:22" s="26" customFormat="1" ht="19.95" customHeight="1">
      <c r="A1544" s="83" t="s">
        <v>2478</v>
      </c>
      <c r="B1544" s="744"/>
      <c r="C1544" s="623">
        <v>4</v>
      </c>
      <c r="D1544" s="616" t="s">
        <v>1403</v>
      </c>
      <c r="E1544" s="448" t="s">
        <v>1403</v>
      </c>
      <c r="F1544" s="449" t="s">
        <v>1403</v>
      </c>
      <c r="G1544" s="449" t="s">
        <v>1403</v>
      </c>
      <c r="H1544" s="778" t="s">
        <v>1403</v>
      </c>
      <c r="I1544" s="779"/>
      <c r="J1544" s="450" t="s">
        <v>1403</v>
      </c>
      <c r="K1544" s="81" t="s">
        <v>1403</v>
      </c>
      <c r="L1544" s="393"/>
      <c r="M1544" s="394" t="s">
        <v>1403</v>
      </c>
      <c r="N1544" s="345"/>
      <c r="O1544" s="775" t="s">
        <v>368</v>
      </c>
      <c r="P1544" s="740" t="s">
        <v>369</v>
      </c>
      <c r="Q1544" s="741"/>
      <c r="R1544" s="741"/>
      <c r="S1544" s="742"/>
      <c r="T1544" s="453"/>
      <c r="U1544" s="453"/>
      <c r="V1544" s="454"/>
    </row>
    <row r="1545" spans="1:22" s="26" customFormat="1" ht="19.95" customHeight="1">
      <c r="A1545" s="83" t="s">
        <v>2479</v>
      </c>
      <c r="B1545" s="744"/>
      <c r="C1545" s="623">
        <v>5</v>
      </c>
      <c r="D1545" s="616" t="s">
        <v>1403</v>
      </c>
      <c r="E1545" s="448" t="s">
        <v>1403</v>
      </c>
      <c r="F1545" s="449" t="s">
        <v>1403</v>
      </c>
      <c r="G1545" s="449" t="s">
        <v>1403</v>
      </c>
      <c r="H1545" s="778" t="s">
        <v>1403</v>
      </c>
      <c r="I1545" s="779"/>
      <c r="J1545" s="450" t="s">
        <v>1403</v>
      </c>
      <c r="K1545" s="81" t="s">
        <v>1403</v>
      </c>
      <c r="L1545" s="393"/>
      <c r="M1545" s="394" t="s">
        <v>1403</v>
      </c>
      <c r="N1545" s="345"/>
      <c r="O1545" s="776"/>
      <c r="P1545" s="500" t="s">
        <v>370</v>
      </c>
      <c r="Q1545" s="500" t="s">
        <v>371</v>
      </c>
      <c r="R1545" s="748" t="s">
        <v>372</v>
      </c>
      <c r="S1545" s="748"/>
      <c r="T1545" s="453"/>
      <c r="U1545" s="453"/>
      <c r="V1545" s="454"/>
    </row>
    <row r="1546" spans="1:22" s="26" customFormat="1" ht="19.95" customHeight="1" thickBot="1">
      <c r="A1546" s="83" t="s">
        <v>2480</v>
      </c>
      <c r="B1546" s="744"/>
      <c r="C1546" s="624">
        <v>6</v>
      </c>
      <c r="D1546" s="617" t="s">
        <v>1403</v>
      </c>
      <c r="E1546" s="455" t="s">
        <v>1403</v>
      </c>
      <c r="F1546" s="449" t="s">
        <v>1403</v>
      </c>
      <c r="G1546" s="449" t="s">
        <v>1403</v>
      </c>
      <c r="H1546" s="778" t="s">
        <v>1403</v>
      </c>
      <c r="I1546" s="779"/>
      <c r="J1546" s="450" t="s">
        <v>1403</v>
      </c>
      <c r="K1546" s="81" t="s">
        <v>1403</v>
      </c>
      <c r="L1546" s="393"/>
      <c r="M1546" s="394" t="s">
        <v>1403</v>
      </c>
      <c r="N1546" s="391"/>
      <c r="O1546" s="293" t="s">
        <v>1197</v>
      </c>
      <c r="P1546" s="223">
        <v>1</v>
      </c>
      <c r="Q1546" s="456">
        <v>7082.0518531999996</v>
      </c>
      <c r="R1546" s="777">
        <v>27951.108</v>
      </c>
      <c r="S1546" s="777"/>
      <c r="T1546" s="453"/>
      <c r="U1546" s="453"/>
      <c r="V1546" s="454"/>
    </row>
    <row r="1547" spans="1:22" s="26" customFormat="1" ht="25.2" customHeight="1" thickBot="1">
      <c r="A1547" s="83" t="s">
        <v>2481</v>
      </c>
      <c r="B1547" s="745"/>
      <c r="C1547" s="749" t="s">
        <v>373</v>
      </c>
      <c r="D1547" s="750"/>
      <c r="E1547" s="467"/>
      <c r="F1547" s="751" t="s">
        <v>1403</v>
      </c>
      <c r="G1547" s="752"/>
      <c r="H1547" s="793" t="s">
        <v>1197</v>
      </c>
      <c r="I1547" s="794"/>
      <c r="J1547" s="369" t="s">
        <v>1197</v>
      </c>
      <c r="K1547" s="293" t="s">
        <v>1197</v>
      </c>
      <c r="L1547" s="293" t="s">
        <v>1197</v>
      </c>
      <c r="M1547" s="528"/>
      <c r="N1547" s="524"/>
      <c r="O1547" s="797" t="s">
        <v>1403</v>
      </c>
      <c r="P1547" s="797"/>
      <c r="Q1547" s="797"/>
      <c r="R1547" s="797"/>
      <c r="S1547" s="797"/>
      <c r="T1547" s="525"/>
      <c r="U1547" s="526"/>
      <c r="V1547" s="527"/>
    </row>
    <row r="1548" spans="1:22" ht="19.95" customHeight="1"/>
    <row r="1549" spans="1:22" ht="19.95" customHeight="1"/>
    <row r="1550" spans="1:22" s="30" customFormat="1" ht="19.95" customHeight="1" thickBot="1">
      <c r="A1550" s="27">
        <v>52</v>
      </c>
      <c r="B1550" s="753" t="s">
        <v>312</v>
      </c>
      <c r="C1550" s="753"/>
      <c r="D1550" s="753"/>
      <c r="E1550" s="28">
        <v>52</v>
      </c>
      <c r="F1550" s="582" t="s">
        <v>96</v>
      </c>
      <c r="G1550" s="416"/>
      <c r="H1550" s="416"/>
      <c r="I1550" s="414"/>
      <c r="J1550" s="414"/>
      <c r="K1550" s="414"/>
      <c r="L1550" s="414"/>
      <c r="M1550" s="29"/>
      <c r="N1550" s="29"/>
      <c r="O1550" s="416"/>
      <c r="P1550" s="416"/>
      <c r="Q1550" s="416"/>
      <c r="R1550" s="416"/>
      <c r="S1550" s="416"/>
      <c r="T1550" s="416"/>
      <c r="U1550" s="416"/>
      <c r="V1550" s="416"/>
    </row>
    <row r="1551" spans="1:22" s="23" customFormat="1" ht="25.2" customHeight="1">
      <c r="A1551" s="22"/>
      <c r="B1551" s="755" t="s">
        <v>313</v>
      </c>
      <c r="C1551" s="621" t="s">
        <v>314</v>
      </c>
      <c r="D1551" s="609" t="s">
        <v>315</v>
      </c>
      <c r="E1551" s="498"/>
      <c r="F1551" s="498" t="s">
        <v>316</v>
      </c>
      <c r="G1551" s="499"/>
      <c r="H1551" s="497" t="s">
        <v>317</v>
      </c>
      <c r="I1551" s="772" t="s">
        <v>318</v>
      </c>
      <c r="J1551" s="754" t="s">
        <v>319</v>
      </c>
      <c r="K1551" s="754" t="s">
        <v>320</v>
      </c>
      <c r="L1551" s="754" t="s">
        <v>321</v>
      </c>
      <c r="M1551" s="754" t="s">
        <v>322</v>
      </c>
      <c r="N1551" s="765" t="s">
        <v>323</v>
      </c>
      <c r="O1551" s="766"/>
      <c r="P1551" s="767" t="s">
        <v>324</v>
      </c>
      <c r="Q1551" s="768"/>
      <c r="R1551" s="769" t="s">
        <v>325</v>
      </c>
      <c r="S1551" s="736"/>
      <c r="T1551" s="783" t="s">
        <v>326</v>
      </c>
      <c r="U1551" s="784"/>
      <c r="V1551" s="785"/>
    </row>
    <row r="1552" spans="1:22" s="23" customFormat="1" ht="90" customHeight="1">
      <c r="A1552" s="22"/>
      <c r="B1552" s="756"/>
      <c r="C1552" s="622" t="s">
        <v>327</v>
      </c>
      <c r="D1552" s="610" t="s">
        <v>42</v>
      </c>
      <c r="E1552" s="501" t="s">
        <v>328</v>
      </c>
      <c r="F1552" s="501" t="s">
        <v>329</v>
      </c>
      <c r="G1552" s="571" t="s">
        <v>330</v>
      </c>
      <c r="H1552" s="570" t="s">
        <v>331</v>
      </c>
      <c r="I1552" s="773"/>
      <c r="J1552" s="748"/>
      <c r="K1552" s="748"/>
      <c r="L1552" s="748"/>
      <c r="M1552" s="748"/>
      <c r="N1552" s="500" t="s">
        <v>332</v>
      </c>
      <c r="O1552" s="501" t="s">
        <v>333</v>
      </c>
      <c r="P1552" s="781"/>
      <c r="Q1552" s="782"/>
      <c r="R1552" s="770"/>
      <c r="S1552" s="771"/>
      <c r="T1552" s="502" t="s">
        <v>334</v>
      </c>
      <c r="U1552" s="503" t="s">
        <v>335</v>
      </c>
      <c r="V1552" s="504" t="s">
        <v>336</v>
      </c>
    </row>
    <row r="1553" spans="1:22" s="23" customFormat="1" ht="25.2" customHeight="1">
      <c r="A1553" s="22"/>
      <c r="B1553" s="417"/>
      <c r="C1553" s="611">
        <v>3</v>
      </c>
      <c r="D1553" s="611">
        <v>4</v>
      </c>
      <c r="E1553" s="418">
        <v>5</v>
      </c>
      <c r="F1553" s="418">
        <v>6</v>
      </c>
      <c r="G1553" s="418">
        <v>7</v>
      </c>
      <c r="H1553" s="418">
        <v>8</v>
      </c>
      <c r="I1553" s="418">
        <v>9</v>
      </c>
      <c r="J1553" s="469"/>
      <c r="K1553" s="469"/>
      <c r="L1553" s="435"/>
      <c r="M1553" s="418"/>
      <c r="N1553" s="418">
        <v>14</v>
      </c>
      <c r="O1553" s="418">
        <v>15</v>
      </c>
      <c r="P1553" s="419">
        <v>16</v>
      </c>
      <c r="Q1553" s="463">
        <v>17</v>
      </c>
      <c r="R1553" s="419">
        <v>18</v>
      </c>
      <c r="S1553" s="463">
        <v>19</v>
      </c>
      <c r="T1553" s="420">
        <v>20</v>
      </c>
      <c r="U1553" s="421">
        <v>21</v>
      </c>
      <c r="V1553" s="422">
        <v>22</v>
      </c>
    </row>
    <row r="1554" spans="1:22" s="32" customFormat="1" ht="48.75" customHeight="1">
      <c r="A1554" s="31" t="s">
        <v>2482</v>
      </c>
      <c r="B1554" s="423">
        <v>1</v>
      </c>
      <c r="C1554" s="612" t="s">
        <v>838</v>
      </c>
      <c r="D1554" s="612" t="s">
        <v>839</v>
      </c>
      <c r="E1554" s="424" t="s">
        <v>840</v>
      </c>
      <c r="F1554" s="424" t="s">
        <v>755</v>
      </c>
      <c r="G1554" s="425">
        <v>0.5</v>
      </c>
      <c r="H1554" s="426" t="s">
        <v>341</v>
      </c>
      <c r="I1554" s="427">
        <v>3</v>
      </c>
      <c r="J1554" s="428" t="s">
        <v>240</v>
      </c>
      <c r="K1554" s="429">
        <v>40143</v>
      </c>
      <c r="L1554" s="429">
        <v>42847</v>
      </c>
      <c r="M1554" s="430">
        <v>13425.78</v>
      </c>
      <c r="N1554" s="431">
        <v>6712.89</v>
      </c>
      <c r="O1554" s="432">
        <v>6712.89</v>
      </c>
      <c r="P1554" s="827"/>
      <c r="Q1554" s="828"/>
      <c r="R1554" s="746"/>
      <c r="S1554" s="747"/>
      <c r="T1554" s="433" t="s">
        <v>341</v>
      </c>
      <c r="U1554" s="363">
        <v>212</v>
      </c>
      <c r="V1554" s="434" t="s">
        <v>341</v>
      </c>
    </row>
    <row r="1555" spans="1:22" s="32" customFormat="1" ht="48.75" customHeight="1">
      <c r="A1555" s="31" t="s">
        <v>2483</v>
      </c>
      <c r="B1555" s="423">
        <v>2</v>
      </c>
      <c r="C1555" s="612" t="s">
        <v>841</v>
      </c>
      <c r="D1555" s="612" t="s">
        <v>842</v>
      </c>
      <c r="E1555" s="424" t="s">
        <v>843</v>
      </c>
      <c r="F1555" s="424" t="s">
        <v>340</v>
      </c>
      <c r="G1555" s="425">
        <v>0.5</v>
      </c>
      <c r="H1555" s="426" t="s">
        <v>341</v>
      </c>
      <c r="I1555" s="427">
        <v>3</v>
      </c>
      <c r="J1555" s="428" t="s">
        <v>240</v>
      </c>
      <c r="K1555" s="429">
        <v>39630</v>
      </c>
      <c r="L1555" s="429">
        <v>42303</v>
      </c>
      <c r="M1555" s="430">
        <v>18855.73</v>
      </c>
      <c r="N1555" s="431">
        <v>9427.8649999999998</v>
      </c>
      <c r="O1555" s="432">
        <v>9427.8649999999998</v>
      </c>
      <c r="P1555" s="827"/>
      <c r="Q1555" s="828"/>
      <c r="R1555" s="746"/>
      <c r="S1555" s="747"/>
      <c r="T1555" s="433" t="s">
        <v>341</v>
      </c>
      <c r="U1555" s="363">
        <v>216</v>
      </c>
      <c r="V1555" s="434" t="s">
        <v>341</v>
      </c>
    </row>
    <row r="1556" spans="1:22" s="32" customFormat="1" ht="48.75" customHeight="1">
      <c r="A1556" s="31" t="s">
        <v>2484</v>
      </c>
      <c r="B1556" s="423">
        <v>3</v>
      </c>
      <c r="C1556" s="612" t="s">
        <v>841</v>
      </c>
      <c r="D1556" s="612" t="s">
        <v>844</v>
      </c>
      <c r="E1556" s="424" t="s">
        <v>845</v>
      </c>
      <c r="F1556" s="424" t="s">
        <v>340</v>
      </c>
      <c r="G1556" s="425">
        <v>0.6</v>
      </c>
      <c r="H1556" s="426" t="s">
        <v>341</v>
      </c>
      <c r="I1556" s="427">
        <v>1</v>
      </c>
      <c r="J1556" s="428" t="s">
        <v>238</v>
      </c>
      <c r="K1556" s="429">
        <v>41109</v>
      </c>
      <c r="L1556" s="429">
        <v>42916</v>
      </c>
      <c r="M1556" s="430">
        <v>15561.49</v>
      </c>
      <c r="N1556" s="431">
        <v>9336.8940000000002</v>
      </c>
      <c r="O1556" s="432">
        <v>9336.8940000000002</v>
      </c>
      <c r="P1556" s="827"/>
      <c r="Q1556" s="828"/>
      <c r="R1556" s="746"/>
      <c r="S1556" s="747"/>
      <c r="T1556" s="433" t="s">
        <v>341</v>
      </c>
      <c r="U1556" s="363">
        <v>159</v>
      </c>
      <c r="V1556" s="434" t="s">
        <v>341</v>
      </c>
    </row>
    <row r="1557" spans="1:22" s="32" customFormat="1" ht="48.75" customHeight="1">
      <c r="A1557" s="31" t="s">
        <v>2485</v>
      </c>
      <c r="B1557" s="423">
        <v>4</v>
      </c>
      <c r="C1557" s="612" t="s">
        <v>841</v>
      </c>
      <c r="D1557" s="612" t="s">
        <v>846</v>
      </c>
      <c r="E1557" s="424" t="s">
        <v>847</v>
      </c>
      <c r="F1557" s="424" t="s">
        <v>340</v>
      </c>
      <c r="G1557" s="425">
        <v>0.6</v>
      </c>
      <c r="H1557" s="426" t="s">
        <v>341</v>
      </c>
      <c r="I1557" s="427">
        <v>1</v>
      </c>
      <c r="J1557" s="428" t="s">
        <v>238</v>
      </c>
      <c r="K1557" s="429">
        <v>41123</v>
      </c>
      <c r="L1557" s="429">
        <v>42830</v>
      </c>
      <c r="M1557" s="430">
        <v>9675.69</v>
      </c>
      <c r="N1557" s="431">
        <v>5805.4139999999998</v>
      </c>
      <c r="O1557" s="432">
        <v>5805.4139999999998</v>
      </c>
      <c r="P1557" s="827"/>
      <c r="Q1557" s="828"/>
      <c r="R1557" s="746"/>
      <c r="S1557" s="747"/>
      <c r="T1557" s="433" t="s">
        <v>341</v>
      </c>
      <c r="U1557" s="363">
        <v>160</v>
      </c>
      <c r="V1557" s="434" t="s">
        <v>341</v>
      </c>
    </row>
    <row r="1558" spans="1:22" s="32" customFormat="1" ht="19.95" customHeight="1">
      <c r="A1558" s="31" t="s">
        <v>2486</v>
      </c>
      <c r="B1558" s="423" t="s">
        <v>1403</v>
      </c>
      <c r="C1558" s="612"/>
      <c r="D1558" s="612"/>
      <c r="E1558" s="424"/>
      <c r="F1558" s="424"/>
      <c r="G1558" s="425"/>
      <c r="H1558" s="426"/>
      <c r="I1558" s="427"/>
      <c r="J1558" s="428" t="s">
        <v>1403</v>
      </c>
      <c r="K1558" s="429"/>
      <c r="L1558" s="429"/>
      <c r="M1558" s="430"/>
      <c r="N1558" s="431" t="s">
        <v>1403</v>
      </c>
      <c r="O1558" s="432" t="s">
        <v>1403</v>
      </c>
      <c r="P1558" s="731"/>
      <c r="Q1558" s="732"/>
      <c r="R1558" s="746"/>
      <c r="S1558" s="747"/>
      <c r="T1558" s="433"/>
      <c r="U1558" s="363"/>
      <c r="V1558" s="434"/>
    </row>
    <row r="1559" spans="1:22" s="32" customFormat="1" ht="19.95" customHeight="1">
      <c r="A1559" s="31" t="s">
        <v>2487</v>
      </c>
      <c r="B1559" s="423" t="s">
        <v>1403</v>
      </c>
      <c r="C1559" s="612"/>
      <c r="D1559" s="612"/>
      <c r="E1559" s="424"/>
      <c r="F1559" s="424"/>
      <c r="G1559" s="425"/>
      <c r="H1559" s="426"/>
      <c r="I1559" s="427"/>
      <c r="J1559" s="428" t="s">
        <v>1403</v>
      </c>
      <c r="K1559" s="429"/>
      <c r="L1559" s="429"/>
      <c r="M1559" s="430"/>
      <c r="N1559" s="431" t="s">
        <v>1403</v>
      </c>
      <c r="O1559" s="432" t="s">
        <v>1403</v>
      </c>
      <c r="P1559" s="731"/>
      <c r="Q1559" s="732"/>
      <c r="R1559" s="746"/>
      <c r="S1559" s="747"/>
      <c r="T1559" s="433"/>
      <c r="U1559" s="363"/>
      <c r="V1559" s="434"/>
    </row>
    <row r="1560" spans="1:22" s="32" customFormat="1" ht="19.95" customHeight="1">
      <c r="A1560" s="31" t="s">
        <v>2488</v>
      </c>
      <c r="B1560" s="423" t="s">
        <v>1403</v>
      </c>
      <c r="C1560" s="612"/>
      <c r="D1560" s="612"/>
      <c r="E1560" s="424"/>
      <c r="F1560" s="424"/>
      <c r="G1560" s="425"/>
      <c r="H1560" s="426"/>
      <c r="I1560" s="427"/>
      <c r="J1560" s="428" t="s">
        <v>1403</v>
      </c>
      <c r="K1560" s="429"/>
      <c r="L1560" s="429"/>
      <c r="M1560" s="430"/>
      <c r="N1560" s="435" t="s">
        <v>1403</v>
      </c>
      <c r="O1560" s="432" t="s">
        <v>1403</v>
      </c>
      <c r="P1560" s="731"/>
      <c r="Q1560" s="732"/>
      <c r="R1560" s="746"/>
      <c r="S1560" s="747"/>
      <c r="T1560" s="433"/>
      <c r="U1560" s="363"/>
      <c r="V1560" s="434"/>
    </row>
    <row r="1561" spans="1:22" s="32" customFormat="1" ht="19.95" customHeight="1">
      <c r="A1561" s="31" t="s">
        <v>2489</v>
      </c>
      <c r="B1561" s="423" t="s">
        <v>1403</v>
      </c>
      <c r="C1561" s="612"/>
      <c r="D1561" s="612"/>
      <c r="E1561" s="424"/>
      <c r="F1561" s="424"/>
      <c r="G1561" s="425"/>
      <c r="H1561" s="426"/>
      <c r="I1561" s="427"/>
      <c r="J1561" s="428" t="s">
        <v>1403</v>
      </c>
      <c r="K1561" s="429"/>
      <c r="L1561" s="429"/>
      <c r="M1561" s="436"/>
      <c r="N1561" s="435" t="s">
        <v>1403</v>
      </c>
      <c r="O1561" s="432" t="s">
        <v>1403</v>
      </c>
      <c r="P1561" s="731"/>
      <c r="Q1561" s="732"/>
      <c r="R1561" s="746"/>
      <c r="S1561" s="747"/>
      <c r="T1561" s="433"/>
      <c r="U1561" s="363"/>
      <c r="V1561" s="434"/>
    </row>
    <row r="1562" spans="1:22" s="32" customFormat="1" ht="19.95" customHeight="1">
      <c r="A1562" s="31" t="s">
        <v>2490</v>
      </c>
      <c r="B1562" s="423" t="s">
        <v>1403</v>
      </c>
      <c r="C1562" s="612"/>
      <c r="D1562" s="612"/>
      <c r="E1562" s="424"/>
      <c r="F1562" s="424"/>
      <c r="G1562" s="425"/>
      <c r="H1562" s="426"/>
      <c r="I1562" s="427"/>
      <c r="J1562" s="428" t="s">
        <v>1403</v>
      </c>
      <c r="K1562" s="429"/>
      <c r="L1562" s="429"/>
      <c r="M1562" s="436"/>
      <c r="N1562" s="435" t="s">
        <v>1403</v>
      </c>
      <c r="O1562" s="432" t="s">
        <v>1403</v>
      </c>
      <c r="P1562" s="731"/>
      <c r="Q1562" s="732"/>
      <c r="R1562" s="746"/>
      <c r="S1562" s="747"/>
      <c r="T1562" s="433"/>
      <c r="U1562" s="363"/>
      <c r="V1562" s="434"/>
    </row>
    <row r="1563" spans="1:22" s="32" customFormat="1" ht="19.95" customHeight="1" thickBot="1">
      <c r="A1563" s="31" t="s">
        <v>2491</v>
      </c>
      <c r="B1563" s="437" t="s">
        <v>1403</v>
      </c>
      <c r="C1563" s="613"/>
      <c r="D1563" s="613"/>
      <c r="E1563" s="438"/>
      <c r="F1563" s="438"/>
      <c r="G1563" s="439"/>
      <c r="H1563" s="440"/>
      <c r="I1563" s="441"/>
      <c r="J1563" s="442" t="s">
        <v>1403</v>
      </c>
      <c r="K1563" s="443"/>
      <c r="L1563" s="443"/>
      <c r="M1563" s="444"/>
      <c r="N1563" s="435" t="s">
        <v>1403</v>
      </c>
      <c r="O1563" s="432" t="s">
        <v>1403</v>
      </c>
      <c r="P1563" s="731"/>
      <c r="Q1563" s="732"/>
      <c r="R1563" s="746"/>
      <c r="S1563" s="747"/>
      <c r="T1563" s="433"/>
      <c r="U1563" s="363"/>
      <c r="V1563" s="434"/>
    </row>
    <row r="1564" spans="1:22" s="23" customFormat="1" ht="10.199999999999999" customHeight="1">
      <c r="A1564" s="31"/>
      <c r="B1564" s="459"/>
      <c r="C1564" s="614"/>
      <c r="D1564" s="614"/>
      <c r="E1564" s="445"/>
      <c r="F1564" s="445"/>
      <c r="G1564" s="445"/>
      <c r="H1564" s="445"/>
      <c r="I1564" s="445"/>
      <c r="J1564" s="445"/>
      <c r="K1564" s="445"/>
      <c r="L1564" s="445"/>
      <c r="M1564" s="445"/>
      <c r="N1564" s="445"/>
      <c r="O1564" s="460"/>
      <c r="P1564" s="445"/>
      <c r="Q1564" s="445"/>
      <c r="R1564" s="460"/>
      <c r="S1564" s="445"/>
      <c r="T1564" s="445"/>
      <c r="U1564" s="461"/>
      <c r="V1564" s="464"/>
    </row>
    <row r="1565" spans="1:22" s="23" customFormat="1" ht="19.95" customHeight="1" thickBot="1">
      <c r="A1565" s="31" t="s">
        <v>2492</v>
      </c>
      <c r="B1565" s="505"/>
      <c r="C1565" s="615"/>
      <c r="D1565" s="615"/>
      <c r="E1565" s="506"/>
      <c r="F1565" s="506"/>
      <c r="G1565" s="506"/>
      <c r="H1565" s="506"/>
      <c r="I1565" s="506"/>
      <c r="J1565" s="506"/>
      <c r="K1565" s="506"/>
      <c r="L1565" s="506"/>
      <c r="M1565" s="506"/>
      <c r="N1565" s="507" t="s">
        <v>346</v>
      </c>
      <c r="O1565" s="508">
        <v>7820.7657500000005</v>
      </c>
      <c r="P1565" s="506"/>
      <c r="Q1565" s="506"/>
      <c r="R1565" s="509"/>
      <c r="S1565" s="509"/>
      <c r="T1565" s="510"/>
      <c r="U1565" s="506"/>
      <c r="V1565" s="511"/>
    </row>
    <row r="1566" spans="1:22" ht="19.95" customHeight="1">
      <c r="B1566" s="446"/>
      <c r="C1566" s="34"/>
      <c r="D1566" s="34"/>
      <c r="E1566" s="446"/>
      <c r="F1566" s="446"/>
      <c r="G1566" s="446"/>
      <c r="H1566" s="446"/>
      <c r="I1566" s="446"/>
      <c r="J1566" s="446"/>
      <c r="K1566" s="446"/>
      <c r="L1566" s="446"/>
      <c r="M1566" s="446"/>
      <c r="N1566" s="446"/>
      <c r="O1566" s="446"/>
      <c r="P1566" s="446"/>
      <c r="Q1566" s="446"/>
      <c r="R1566" s="446"/>
      <c r="S1566" s="446"/>
      <c r="T1566" s="446"/>
      <c r="U1566" s="446"/>
      <c r="V1566" s="446"/>
    </row>
    <row r="1567" spans="1:22" s="23" customFormat="1" ht="19.95" customHeight="1" thickBot="1">
      <c r="A1567" s="22"/>
      <c r="B1567" s="733" t="s">
        <v>347</v>
      </c>
      <c r="C1567" s="733"/>
      <c r="D1567" s="733"/>
      <c r="E1567" s="733"/>
      <c r="F1567" s="733"/>
      <c r="G1567" s="733"/>
      <c r="H1567" s="733"/>
      <c r="I1567" s="733"/>
      <c r="J1567" s="733"/>
      <c r="K1567" s="733"/>
      <c r="L1567" s="733"/>
      <c r="M1567" s="733"/>
      <c r="N1567" s="733"/>
      <c r="O1567" s="733"/>
      <c r="P1567" s="733"/>
      <c r="Q1567" s="733"/>
      <c r="R1567" s="733"/>
      <c r="S1567" s="733"/>
      <c r="T1567" s="733"/>
      <c r="U1567" s="733"/>
      <c r="V1567" s="733"/>
    </row>
    <row r="1568" spans="1:22" s="26" customFormat="1" ht="19.95" customHeight="1">
      <c r="A1568" s="83" t="s">
        <v>2493</v>
      </c>
      <c r="B1568" s="743" t="s">
        <v>348</v>
      </c>
      <c r="C1568" s="734" t="s">
        <v>349</v>
      </c>
      <c r="D1568" s="735"/>
      <c r="E1568" s="735"/>
      <c r="F1568" s="735"/>
      <c r="G1568" s="735"/>
      <c r="H1568" s="735"/>
      <c r="I1568" s="735"/>
      <c r="J1568" s="735"/>
      <c r="K1568" s="735"/>
      <c r="L1568" s="735"/>
      <c r="M1568" s="736"/>
      <c r="N1568" s="518"/>
      <c r="O1568" s="519"/>
      <c r="P1568" s="734" t="s">
        <v>350</v>
      </c>
      <c r="Q1568" s="735"/>
      <c r="R1568" s="735"/>
      <c r="S1568" s="736"/>
      <c r="T1568" s="769" t="s">
        <v>351</v>
      </c>
      <c r="U1568" s="736"/>
      <c r="V1568" s="788" t="s">
        <v>1197</v>
      </c>
    </row>
    <row r="1569" spans="1:22" s="26" customFormat="1" ht="25.2" customHeight="1">
      <c r="A1569" s="83" t="s">
        <v>2494</v>
      </c>
      <c r="B1569" s="744"/>
      <c r="C1569" s="740" t="s">
        <v>352</v>
      </c>
      <c r="D1569" s="741"/>
      <c r="E1569" s="742"/>
      <c r="F1569" s="514">
        <v>3</v>
      </c>
      <c r="G1569" s="774" t="s">
        <v>353</v>
      </c>
      <c r="H1569" s="748" t="s">
        <v>354</v>
      </c>
      <c r="I1569" s="748"/>
      <c r="J1569" s="740" t="s">
        <v>355</v>
      </c>
      <c r="K1569" s="795"/>
      <c r="L1569" s="515"/>
      <c r="M1569" s="515"/>
      <c r="N1569" s="520"/>
      <c r="O1569" s="521"/>
      <c r="P1569" s="737"/>
      <c r="Q1569" s="738"/>
      <c r="R1569" s="738"/>
      <c r="S1569" s="739"/>
      <c r="T1569" s="770"/>
      <c r="U1569" s="771"/>
      <c r="V1569" s="789"/>
    </row>
    <row r="1570" spans="1:22" s="26" customFormat="1" ht="30" customHeight="1" thickBot="1">
      <c r="A1570" s="83" t="s">
        <v>2495</v>
      </c>
      <c r="B1570" s="744"/>
      <c r="C1570" s="741" t="s">
        <v>356</v>
      </c>
      <c r="D1570" s="742"/>
      <c r="E1570" s="516" t="s">
        <v>357</v>
      </c>
      <c r="F1570" s="512" t="s">
        <v>358</v>
      </c>
      <c r="G1570" s="774"/>
      <c r="H1570" s="748"/>
      <c r="I1570" s="748"/>
      <c r="J1570" s="500" t="s">
        <v>359</v>
      </c>
      <c r="K1570" s="513" t="s">
        <v>360</v>
      </c>
      <c r="L1570" s="517" t="s">
        <v>361</v>
      </c>
      <c r="M1570" s="517"/>
      <c r="N1570" s="522" t="s">
        <v>362</v>
      </c>
      <c r="O1570" s="523"/>
      <c r="P1570" s="529" t="s">
        <v>363</v>
      </c>
      <c r="Q1570" s="447">
        <v>4</v>
      </c>
      <c r="R1570" s="530" t="s">
        <v>364</v>
      </c>
      <c r="S1570" s="447">
        <v>4</v>
      </c>
      <c r="T1570" s="791"/>
      <c r="U1570" s="792"/>
      <c r="V1570" s="790"/>
    </row>
    <row r="1571" spans="1:22" s="26" customFormat="1" ht="19.95" customHeight="1">
      <c r="A1571" s="83" t="s">
        <v>2496</v>
      </c>
      <c r="B1571" s="744"/>
      <c r="C1571" s="623">
        <v>1</v>
      </c>
      <c r="D1571" s="616" t="s">
        <v>238</v>
      </c>
      <c r="E1571" s="448">
        <v>0.4</v>
      </c>
      <c r="F1571" s="449">
        <v>15142.308000000001</v>
      </c>
      <c r="G1571" s="449">
        <v>3541.03</v>
      </c>
      <c r="H1571" s="778" t="s">
        <v>1197</v>
      </c>
      <c r="I1571" s="779"/>
      <c r="J1571" s="450" t="s">
        <v>1197</v>
      </c>
      <c r="K1571" s="81" t="s">
        <v>1403</v>
      </c>
      <c r="L1571" s="393" t="s">
        <v>472</v>
      </c>
      <c r="M1571" s="394" t="s">
        <v>1676</v>
      </c>
      <c r="N1571" s="345" t="s">
        <v>341</v>
      </c>
      <c r="O1571" s="807" t="s">
        <v>130</v>
      </c>
      <c r="P1571" s="808"/>
      <c r="Q1571" s="798">
        <v>52</v>
      </c>
      <c r="R1571" s="801" t="s">
        <v>365</v>
      </c>
      <c r="S1571" s="802"/>
      <c r="T1571" s="769" t="s">
        <v>366</v>
      </c>
      <c r="U1571" s="735"/>
      <c r="V1571" s="736"/>
    </row>
    <row r="1572" spans="1:22" s="26" customFormat="1" ht="19.95" customHeight="1" thickBot="1">
      <c r="A1572" s="83" t="s">
        <v>2497</v>
      </c>
      <c r="B1572" s="744"/>
      <c r="C1572" s="623">
        <v>2</v>
      </c>
      <c r="D1572" s="616" t="s">
        <v>239</v>
      </c>
      <c r="E1572" s="448">
        <v>0.1</v>
      </c>
      <c r="F1572" s="449" t="s">
        <v>1445</v>
      </c>
      <c r="G1572" s="449">
        <v>3541.03</v>
      </c>
      <c r="H1572" s="778" t="s">
        <v>1238</v>
      </c>
      <c r="I1572" s="779"/>
      <c r="J1572" s="450" t="s">
        <v>1197</v>
      </c>
      <c r="K1572" s="81" t="s">
        <v>1403</v>
      </c>
      <c r="L1572" s="393" t="s">
        <v>34</v>
      </c>
      <c r="M1572" s="394" t="s">
        <v>1423</v>
      </c>
      <c r="N1572" s="345" t="s">
        <v>341</v>
      </c>
      <c r="O1572" s="807"/>
      <c r="P1572" s="808"/>
      <c r="Q1572" s="799"/>
      <c r="R1572" s="803"/>
      <c r="S1572" s="804"/>
      <c r="T1572" s="791"/>
      <c r="U1572" s="796"/>
      <c r="V1572" s="792"/>
    </row>
    <row r="1573" spans="1:22" s="26" customFormat="1" ht="19.95" customHeight="1">
      <c r="A1573" s="83" t="s">
        <v>2498</v>
      </c>
      <c r="B1573" s="744"/>
      <c r="C1573" s="623">
        <v>3</v>
      </c>
      <c r="D1573" s="616" t="s">
        <v>240</v>
      </c>
      <c r="E1573" s="448">
        <v>0.5</v>
      </c>
      <c r="F1573" s="449">
        <v>16140.755000000001</v>
      </c>
      <c r="G1573" s="449">
        <v>3541.03</v>
      </c>
      <c r="H1573" s="778" t="s">
        <v>1197</v>
      </c>
      <c r="I1573" s="779"/>
      <c r="J1573" s="450" t="s">
        <v>1197</v>
      </c>
      <c r="K1573" s="81" t="s">
        <v>1403</v>
      </c>
      <c r="L1573" s="393" t="s">
        <v>472</v>
      </c>
      <c r="M1573" s="394" t="s">
        <v>1676</v>
      </c>
      <c r="N1573" s="345" t="s">
        <v>341</v>
      </c>
      <c r="O1573" s="809"/>
      <c r="P1573" s="810"/>
      <c r="Q1573" s="800"/>
      <c r="R1573" s="805"/>
      <c r="S1573" s="806"/>
      <c r="T1573" s="451"/>
      <c r="U1573" s="451"/>
      <c r="V1573" s="452"/>
    </row>
    <row r="1574" spans="1:22" s="26" customFormat="1" ht="19.95" customHeight="1">
      <c r="A1574" s="83" t="s">
        <v>2499</v>
      </c>
      <c r="B1574" s="744"/>
      <c r="C1574" s="623">
        <v>4</v>
      </c>
      <c r="D1574" s="616" t="s">
        <v>1403</v>
      </c>
      <c r="E1574" s="448" t="s">
        <v>1403</v>
      </c>
      <c r="F1574" s="449" t="s">
        <v>1403</v>
      </c>
      <c r="G1574" s="449" t="s">
        <v>1403</v>
      </c>
      <c r="H1574" s="778" t="s">
        <v>1403</v>
      </c>
      <c r="I1574" s="779"/>
      <c r="J1574" s="450" t="s">
        <v>1403</v>
      </c>
      <c r="K1574" s="81" t="s">
        <v>1403</v>
      </c>
      <c r="L1574" s="393"/>
      <c r="M1574" s="394" t="s">
        <v>1403</v>
      </c>
      <c r="N1574" s="345"/>
      <c r="O1574" s="775" t="s">
        <v>368</v>
      </c>
      <c r="P1574" s="740" t="s">
        <v>369</v>
      </c>
      <c r="Q1574" s="741"/>
      <c r="R1574" s="741"/>
      <c r="S1574" s="742"/>
      <c r="T1574" s="453"/>
      <c r="U1574" s="453"/>
      <c r="V1574" s="454"/>
    </row>
    <row r="1575" spans="1:22" s="26" customFormat="1" ht="19.95" customHeight="1">
      <c r="A1575" s="83" t="s">
        <v>2500</v>
      </c>
      <c r="B1575" s="744"/>
      <c r="C1575" s="623">
        <v>5</v>
      </c>
      <c r="D1575" s="616" t="s">
        <v>1403</v>
      </c>
      <c r="E1575" s="448" t="s">
        <v>1403</v>
      </c>
      <c r="F1575" s="449" t="s">
        <v>1403</v>
      </c>
      <c r="G1575" s="449" t="s">
        <v>1403</v>
      </c>
      <c r="H1575" s="778" t="s">
        <v>1403</v>
      </c>
      <c r="I1575" s="779"/>
      <c r="J1575" s="450" t="s">
        <v>1403</v>
      </c>
      <c r="K1575" s="81" t="s">
        <v>1403</v>
      </c>
      <c r="L1575" s="393"/>
      <c r="M1575" s="394" t="s">
        <v>1403</v>
      </c>
      <c r="N1575" s="345"/>
      <c r="O1575" s="776"/>
      <c r="P1575" s="500" t="s">
        <v>370</v>
      </c>
      <c r="Q1575" s="500" t="s">
        <v>371</v>
      </c>
      <c r="R1575" s="748" t="s">
        <v>372</v>
      </c>
      <c r="S1575" s="748"/>
      <c r="T1575" s="453"/>
      <c r="U1575" s="453"/>
      <c r="V1575" s="454"/>
    </row>
    <row r="1576" spans="1:22" s="26" customFormat="1" ht="19.95" customHeight="1" thickBot="1">
      <c r="A1576" s="83" t="s">
        <v>2501</v>
      </c>
      <c r="B1576" s="744"/>
      <c r="C1576" s="624">
        <v>6</v>
      </c>
      <c r="D1576" s="617" t="s">
        <v>1403</v>
      </c>
      <c r="E1576" s="455" t="s">
        <v>1403</v>
      </c>
      <c r="F1576" s="449" t="s">
        <v>1403</v>
      </c>
      <c r="G1576" s="449" t="s">
        <v>1403</v>
      </c>
      <c r="H1576" s="778" t="s">
        <v>1403</v>
      </c>
      <c r="I1576" s="779"/>
      <c r="J1576" s="450" t="s">
        <v>1403</v>
      </c>
      <c r="K1576" s="81" t="s">
        <v>1403</v>
      </c>
      <c r="L1576" s="393"/>
      <c r="M1576" s="394" t="s">
        <v>1403</v>
      </c>
      <c r="N1576" s="391"/>
      <c r="O1576" s="293" t="s">
        <v>1197</v>
      </c>
      <c r="P1576" s="223">
        <v>1</v>
      </c>
      <c r="Q1576" s="456">
        <v>7082.0518531999996</v>
      </c>
      <c r="R1576" s="777">
        <v>31283.063000000002</v>
      </c>
      <c r="S1576" s="777"/>
      <c r="T1576" s="453"/>
      <c r="U1576" s="453"/>
      <c r="V1576" s="454"/>
    </row>
    <row r="1577" spans="1:22" s="26" customFormat="1" ht="25.2" customHeight="1" thickBot="1">
      <c r="A1577" s="83" t="s">
        <v>2502</v>
      </c>
      <c r="B1577" s="745"/>
      <c r="C1577" s="749" t="s">
        <v>373</v>
      </c>
      <c r="D1577" s="750"/>
      <c r="E1577" s="467"/>
      <c r="F1577" s="751" t="s">
        <v>1403</v>
      </c>
      <c r="G1577" s="752"/>
      <c r="H1577" s="793" t="s">
        <v>1197</v>
      </c>
      <c r="I1577" s="794"/>
      <c r="J1577" s="369" t="s">
        <v>1197</v>
      </c>
      <c r="K1577" s="293" t="s">
        <v>1197</v>
      </c>
      <c r="L1577" s="293" t="s">
        <v>1197</v>
      </c>
      <c r="M1577" s="528"/>
      <c r="N1577" s="524"/>
      <c r="O1577" s="797" t="s">
        <v>1403</v>
      </c>
      <c r="P1577" s="797"/>
      <c r="Q1577" s="797"/>
      <c r="R1577" s="797"/>
      <c r="S1577" s="797"/>
      <c r="T1577" s="525"/>
      <c r="U1577" s="526"/>
      <c r="V1577" s="527"/>
    </row>
    <row r="1578" spans="1:22" ht="19.95" customHeight="1"/>
    <row r="1579" spans="1:22" ht="19.95" customHeight="1"/>
    <row r="1580" spans="1:22" s="30" customFormat="1" ht="19.95" customHeight="1" thickBot="1">
      <c r="A1580" s="27">
        <v>53</v>
      </c>
      <c r="B1580" s="753" t="s">
        <v>312</v>
      </c>
      <c r="C1580" s="753"/>
      <c r="D1580" s="753"/>
      <c r="E1580" s="28">
        <v>53</v>
      </c>
      <c r="F1580" s="582" t="s">
        <v>97</v>
      </c>
      <c r="G1580" s="416"/>
      <c r="H1580" s="416"/>
      <c r="I1580" s="414"/>
      <c r="J1580" s="414"/>
      <c r="K1580" s="414"/>
      <c r="L1580" s="414"/>
      <c r="M1580" s="29"/>
      <c r="N1580" s="29"/>
      <c r="O1580" s="416"/>
      <c r="P1580" s="416"/>
      <c r="Q1580" s="416"/>
      <c r="R1580" s="416"/>
      <c r="S1580" s="416"/>
      <c r="T1580" s="416"/>
      <c r="U1580" s="416"/>
      <c r="V1580" s="416"/>
    </row>
    <row r="1581" spans="1:22" s="23" customFormat="1" ht="25.2" customHeight="1">
      <c r="A1581" s="22"/>
      <c r="B1581" s="755" t="s">
        <v>313</v>
      </c>
      <c r="C1581" s="621" t="s">
        <v>314</v>
      </c>
      <c r="D1581" s="609" t="s">
        <v>315</v>
      </c>
      <c r="E1581" s="498"/>
      <c r="F1581" s="498" t="s">
        <v>316</v>
      </c>
      <c r="G1581" s="499"/>
      <c r="H1581" s="497" t="s">
        <v>317</v>
      </c>
      <c r="I1581" s="772" t="s">
        <v>318</v>
      </c>
      <c r="J1581" s="754" t="s">
        <v>319</v>
      </c>
      <c r="K1581" s="754" t="s">
        <v>320</v>
      </c>
      <c r="L1581" s="754" t="s">
        <v>321</v>
      </c>
      <c r="M1581" s="754" t="s">
        <v>322</v>
      </c>
      <c r="N1581" s="765" t="s">
        <v>323</v>
      </c>
      <c r="O1581" s="766"/>
      <c r="P1581" s="767" t="s">
        <v>324</v>
      </c>
      <c r="Q1581" s="768"/>
      <c r="R1581" s="769" t="s">
        <v>325</v>
      </c>
      <c r="S1581" s="736"/>
      <c r="T1581" s="783" t="s">
        <v>326</v>
      </c>
      <c r="U1581" s="784"/>
      <c r="V1581" s="785"/>
    </row>
    <row r="1582" spans="1:22" s="23" customFormat="1" ht="90" customHeight="1">
      <c r="A1582" s="22"/>
      <c r="B1582" s="756"/>
      <c r="C1582" s="622" t="s">
        <v>327</v>
      </c>
      <c r="D1582" s="610" t="s">
        <v>42</v>
      </c>
      <c r="E1582" s="501" t="s">
        <v>328</v>
      </c>
      <c r="F1582" s="501" t="s">
        <v>329</v>
      </c>
      <c r="G1582" s="571" t="s">
        <v>330</v>
      </c>
      <c r="H1582" s="570" t="s">
        <v>331</v>
      </c>
      <c r="I1582" s="773"/>
      <c r="J1582" s="748"/>
      <c r="K1582" s="748"/>
      <c r="L1582" s="748"/>
      <c r="M1582" s="748"/>
      <c r="N1582" s="500" t="s">
        <v>332</v>
      </c>
      <c r="O1582" s="501" t="s">
        <v>333</v>
      </c>
      <c r="P1582" s="781"/>
      <c r="Q1582" s="782"/>
      <c r="R1582" s="770"/>
      <c r="S1582" s="771"/>
      <c r="T1582" s="502" t="s">
        <v>334</v>
      </c>
      <c r="U1582" s="503" t="s">
        <v>335</v>
      </c>
      <c r="V1582" s="504" t="s">
        <v>336</v>
      </c>
    </row>
    <row r="1583" spans="1:22" s="23" customFormat="1" ht="25.2" customHeight="1">
      <c r="A1583" s="22"/>
      <c r="B1583" s="417"/>
      <c r="C1583" s="611">
        <v>3</v>
      </c>
      <c r="D1583" s="611">
        <v>4</v>
      </c>
      <c r="E1583" s="418">
        <v>5</v>
      </c>
      <c r="F1583" s="418">
        <v>6</v>
      </c>
      <c r="G1583" s="418">
        <v>7</v>
      </c>
      <c r="H1583" s="418">
        <v>8</v>
      </c>
      <c r="I1583" s="418">
        <v>9</v>
      </c>
      <c r="J1583" s="469"/>
      <c r="K1583" s="469"/>
      <c r="L1583" s="435"/>
      <c r="M1583" s="418"/>
      <c r="N1583" s="418">
        <v>14</v>
      </c>
      <c r="O1583" s="418">
        <v>15</v>
      </c>
      <c r="P1583" s="419">
        <v>16</v>
      </c>
      <c r="Q1583" s="463">
        <v>17</v>
      </c>
      <c r="R1583" s="419">
        <v>18</v>
      </c>
      <c r="S1583" s="463">
        <v>19</v>
      </c>
      <c r="T1583" s="420">
        <v>20</v>
      </c>
      <c r="U1583" s="421">
        <v>21</v>
      </c>
      <c r="V1583" s="422">
        <v>22</v>
      </c>
    </row>
    <row r="1584" spans="1:22" s="32" customFormat="1" ht="113.25" customHeight="1">
      <c r="A1584" s="31" t="s">
        <v>2503</v>
      </c>
      <c r="B1584" s="423">
        <v>1</v>
      </c>
      <c r="C1584" s="612" t="s">
        <v>848</v>
      </c>
      <c r="D1584" s="612" t="s">
        <v>849</v>
      </c>
      <c r="E1584" s="424" t="s">
        <v>850</v>
      </c>
      <c r="F1584" s="424" t="s">
        <v>340</v>
      </c>
      <c r="G1584" s="425">
        <v>0.6</v>
      </c>
      <c r="H1584" s="426" t="s">
        <v>341</v>
      </c>
      <c r="I1584" s="427">
        <v>1</v>
      </c>
      <c r="J1584" s="428" t="s">
        <v>241</v>
      </c>
      <c r="K1584" s="429">
        <v>42040</v>
      </c>
      <c r="L1584" s="597">
        <v>44453</v>
      </c>
      <c r="M1584" s="586">
        <v>32190.45</v>
      </c>
      <c r="N1584" s="431">
        <v>19314.27</v>
      </c>
      <c r="O1584" s="432">
        <v>19314.27</v>
      </c>
      <c r="P1584" s="827"/>
      <c r="Q1584" s="828"/>
      <c r="R1584" s="746"/>
      <c r="S1584" s="747"/>
      <c r="T1584" s="433" t="s">
        <v>341</v>
      </c>
      <c r="U1584" s="363">
        <v>70</v>
      </c>
      <c r="V1584" s="434" t="s">
        <v>341</v>
      </c>
    </row>
    <row r="1585" spans="1:22" s="32" customFormat="1" ht="113.25" customHeight="1">
      <c r="A1585" s="31" t="s">
        <v>2504</v>
      </c>
      <c r="B1585" s="423">
        <v>2</v>
      </c>
      <c r="C1585" s="612" t="s">
        <v>678</v>
      </c>
      <c r="D1585" s="612" t="s">
        <v>851</v>
      </c>
      <c r="E1585" s="424" t="s">
        <v>852</v>
      </c>
      <c r="F1585" s="424" t="s">
        <v>755</v>
      </c>
      <c r="G1585" s="425">
        <v>0.6</v>
      </c>
      <c r="H1585" s="426" t="s">
        <v>341</v>
      </c>
      <c r="I1585" s="427">
        <v>1</v>
      </c>
      <c r="J1585" s="428" t="s">
        <v>241</v>
      </c>
      <c r="K1585" s="429">
        <v>43563</v>
      </c>
      <c r="L1585" s="429">
        <v>43715</v>
      </c>
      <c r="M1585" s="430">
        <v>709.77</v>
      </c>
      <c r="N1585" s="431">
        <v>425.86199999999997</v>
      </c>
      <c r="O1585" s="432">
        <v>425.86200000000002</v>
      </c>
      <c r="P1585" s="827"/>
      <c r="Q1585" s="828"/>
      <c r="R1585" s="746"/>
      <c r="S1585" s="747"/>
      <c r="T1585" s="433" t="s">
        <v>341</v>
      </c>
      <c r="U1585" s="363">
        <v>54</v>
      </c>
      <c r="V1585" s="434" t="s">
        <v>341</v>
      </c>
    </row>
    <row r="1586" spans="1:22" s="32" customFormat="1" ht="113.25" customHeight="1">
      <c r="A1586" s="31" t="s">
        <v>2505</v>
      </c>
      <c r="B1586" s="423">
        <v>3</v>
      </c>
      <c r="C1586" s="612" t="s">
        <v>678</v>
      </c>
      <c r="D1586" s="612" t="s">
        <v>853</v>
      </c>
      <c r="E1586" s="424" t="s">
        <v>854</v>
      </c>
      <c r="F1586" s="424" t="s">
        <v>376</v>
      </c>
      <c r="G1586" s="425">
        <v>1</v>
      </c>
      <c r="H1586" s="426" t="s">
        <v>341</v>
      </c>
      <c r="I1586" s="427">
        <v>1</v>
      </c>
      <c r="J1586" s="428" t="s">
        <v>241</v>
      </c>
      <c r="K1586" s="429">
        <v>39083</v>
      </c>
      <c r="L1586" s="429">
        <v>40147</v>
      </c>
      <c r="M1586" s="430">
        <v>4130.01</v>
      </c>
      <c r="N1586" s="431">
        <v>4130.01</v>
      </c>
      <c r="O1586" s="432">
        <v>4130.01</v>
      </c>
      <c r="P1586" s="827"/>
      <c r="Q1586" s="828"/>
      <c r="R1586" s="746"/>
      <c r="S1586" s="747"/>
      <c r="T1586" s="433" t="s">
        <v>341</v>
      </c>
      <c r="U1586" s="363">
        <v>11</v>
      </c>
      <c r="V1586" s="434" t="s">
        <v>341</v>
      </c>
    </row>
    <row r="1587" spans="1:22" s="32" customFormat="1" ht="19.95" customHeight="1">
      <c r="A1587" s="31" t="s">
        <v>2506</v>
      </c>
      <c r="B1587" s="423" t="s">
        <v>1403</v>
      </c>
      <c r="C1587" s="612"/>
      <c r="D1587" s="612"/>
      <c r="E1587" s="424"/>
      <c r="F1587" s="424"/>
      <c r="G1587" s="425"/>
      <c r="H1587" s="426"/>
      <c r="I1587" s="427"/>
      <c r="J1587" s="428" t="s">
        <v>1403</v>
      </c>
      <c r="K1587" s="429"/>
      <c r="L1587" s="429"/>
      <c r="M1587" s="430"/>
      <c r="N1587" s="431" t="s">
        <v>1403</v>
      </c>
      <c r="O1587" s="432" t="s">
        <v>1403</v>
      </c>
      <c r="P1587" s="731"/>
      <c r="Q1587" s="732"/>
      <c r="R1587" s="746"/>
      <c r="S1587" s="747"/>
      <c r="T1587" s="433"/>
      <c r="U1587" s="363"/>
      <c r="V1587" s="434"/>
    </row>
    <row r="1588" spans="1:22" s="32" customFormat="1" ht="19.95" customHeight="1">
      <c r="A1588" s="31" t="s">
        <v>2507</v>
      </c>
      <c r="B1588" s="423" t="s">
        <v>1403</v>
      </c>
      <c r="C1588" s="612"/>
      <c r="D1588" s="612"/>
      <c r="E1588" s="424"/>
      <c r="F1588" s="424"/>
      <c r="G1588" s="425"/>
      <c r="H1588" s="426"/>
      <c r="I1588" s="427"/>
      <c r="J1588" s="428" t="s">
        <v>1403</v>
      </c>
      <c r="K1588" s="429"/>
      <c r="L1588" s="429"/>
      <c r="M1588" s="430"/>
      <c r="N1588" s="431" t="s">
        <v>1403</v>
      </c>
      <c r="O1588" s="432" t="s">
        <v>1403</v>
      </c>
      <c r="P1588" s="731"/>
      <c r="Q1588" s="732"/>
      <c r="R1588" s="746"/>
      <c r="S1588" s="747"/>
      <c r="T1588" s="433"/>
      <c r="U1588" s="363"/>
      <c r="V1588" s="434"/>
    </row>
    <row r="1589" spans="1:22" s="32" customFormat="1" ht="19.95" customHeight="1">
      <c r="A1589" s="31" t="s">
        <v>2508</v>
      </c>
      <c r="B1589" s="423" t="s">
        <v>1403</v>
      </c>
      <c r="C1589" s="612"/>
      <c r="D1589" s="612"/>
      <c r="E1589" s="424"/>
      <c r="F1589" s="424"/>
      <c r="G1589" s="425"/>
      <c r="H1589" s="426"/>
      <c r="I1589" s="427"/>
      <c r="J1589" s="428" t="s">
        <v>1403</v>
      </c>
      <c r="K1589" s="429"/>
      <c r="L1589" s="429"/>
      <c r="M1589" s="430"/>
      <c r="N1589" s="431" t="s">
        <v>1403</v>
      </c>
      <c r="O1589" s="432" t="s">
        <v>1403</v>
      </c>
      <c r="P1589" s="731"/>
      <c r="Q1589" s="732"/>
      <c r="R1589" s="746"/>
      <c r="S1589" s="747"/>
      <c r="T1589" s="433"/>
      <c r="U1589" s="363"/>
      <c r="V1589" s="434"/>
    </row>
    <row r="1590" spans="1:22" s="32" customFormat="1" ht="19.95" customHeight="1">
      <c r="A1590" s="31" t="s">
        <v>2509</v>
      </c>
      <c r="B1590" s="423" t="s">
        <v>1403</v>
      </c>
      <c r="C1590" s="612"/>
      <c r="D1590" s="612"/>
      <c r="E1590" s="424"/>
      <c r="F1590" s="424"/>
      <c r="G1590" s="425"/>
      <c r="H1590" s="426"/>
      <c r="I1590" s="427"/>
      <c r="J1590" s="428" t="s">
        <v>1403</v>
      </c>
      <c r="K1590" s="429"/>
      <c r="L1590" s="429"/>
      <c r="M1590" s="430"/>
      <c r="N1590" s="435" t="s">
        <v>1403</v>
      </c>
      <c r="O1590" s="432" t="s">
        <v>1403</v>
      </c>
      <c r="P1590" s="731"/>
      <c r="Q1590" s="732"/>
      <c r="R1590" s="746"/>
      <c r="S1590" s="747"/>
      <c r="T1590" s="433"/>
      <c r="U1590" s="363"/>
      <c r="V1590" s="434"/>
    </row>
    <row r="1591" spans="1:22" s="32" customFormat="1" ht="19.95" customHeight="1">
      <c r="A1591" s="31" t="s">
        <v>2510</v>
      </c>
      <c r="B1591" s="423" t="s">
        <v>1403</v>
      </c>
      <c r="C1591" s="612"/>
      <c r="D1591" s="612"/>
      <c r="E1591" s="424"/>
      <c r="F1591" s="424"/>
      <c r="G1591" s="425"/>
      <c r="H1591" s="426"/>
      <c r="I1591" s="427"/>
      <c r="J1591" s="428" t="s">
        <v>1403</v>
      </c>
      <c r="K1591" s="429"/>
      <c r="L1591" s="429"/>
      <c r="M1591" s="436"/>
      <c r="N1591" s="435" t="s">
        <v>1403</v>
      </c>
      <c r="O1591" s="432" t="s">
        <v>1403</v>
      </c>
      <c r="P1591" s="731"/>
      <c r="Q1591" s="732"/>
      <c r="R1591" s="746"/>
      <c r="S1591" s="747"/>
      <c r="T1591" s="433"/>
      <c r="U1591" s="363"/>
      <c r="V1591" s="434"/>
    </row>
    <row r="1592" spans="1:22" s="32" customFormat="1" ht="19.95" customHeight="1">
      <c r="A1592" s="31" t="s">
        <v>2511</v>
      </c>
      <c r="B1592" s="423" t="s">
        <v>1403</v>
      </c>
      <c r="C1592" s="612"/>
      <c r="D1592" s="612"/>
      <c r="E1592" s="424"/>
      <c r="F1592" s="424"/>
      <c r="G1592" s="425"/>
      <c r="H1592" s="426"/>
      <c r="I1592" s="427"/>
      <c r="J1592" s="428" t="s">
        <v>1403</v>
      </c>
      <c r="K1592" s="429"/>
      <c r="L1592" s="429"/>
      <c r="M1592" s="436"/>
      <c r="N1592" s="435" t="s">
        <v>1403</v>
      </c>
      <c r="O1592" s="432" t="s">
        <v>1403</v>
      </c>
      <c r="P1592" s="731"/>
      <c r="Q1592" s="732"/>
      <c r="R1592" s="746"/>
      <c r="S1592" s="747"/>
      <c r="T1592" s="433"/>
      <c r="U1592" s="363"/>
      <c r="V1592" s="434"/>
    </row>
    <row r="1593" spans="1:22" s="32" customFormat="1" ht="19.95" customHeight="1" thickBot="1">
      <c r="A1593" s="31" t="s">
        <v>2512</v>
      </c>
      <c r="B1593" s="437" t="s">
        <v>1403</v>
      </c>
      <c r="C1593" s="613"/>
      <c r="D1593" s="613"/>
      <c r="E1593" s="438"/>
      <c r="F1593" s="438"/>
      <c r="G1593" s="439"/>
      <c r="H1593" s="440"/>
      <c r="I1593" s="441"/>
      <c r="J1593" s="442" t="s">
        <v>1403</v>
      </c>
      <c r="K1593" s="443"/>
      <c r="L1593" s="443"/>
      <c r="M1593" s="444"/>
      <c r="N1593" s="435" t="s">
        <v>1403</v>
      </c>
      <c r="O1593" s="432" t="s">
        <v>1403</v>
      </c>
      <c r="P1593" s="731"/>
      <c r="Q1593" s="732"/>
      <c r="R1593" s="746"/>
      <c r="S1593" s="747"/>
      <c r="T1593" s="433"/>
      <c r="U1593" s="363"/>
      <c r="V1593" s="434"/>
    </row>
    <row r="1594" spans="1:22" s="23" customFormat="1" ht="10.199999999999999" customHeight="1">
      <c r="A1594" s="31"/>
      <c r="B1594" s="459"/>
      <c r="C1594" s="614"/>
      <c r="D1594" s="614"/>
      <c r="E1594" s="445"/>
      <c r="F1594" s="445"/>
      <c r="G1594" s="445"/>
      <c r="H1594" s="445"/>
      <c r="I1594" s="445"/>
      <c r="J1594" s="445"/>
      <c r="K1594" s="445"/>
      <c r="L1594" s="445"/>
      <c r="M1594" s="445"/>
      <c r="N1594" s="445"/>
      <c r="O1594" s="460"/>
      <c r="P1594" s="445"/>
      <c r="Q1594" s="445"/>
      <c r="R1594" s="460"/>
      <c r="S1594" s="445"/>
      <c r="T1594" s="445"/>
      <c r="U1594" s="461"/>
      <c r="V1594" s="464"/>
    </row>
    <row r="1595" spans="1:22" s="23" customFormat="1" ht="19.95" customHeight="1" thickBot="1">
      <c r="A1595" s="31" t="s">
        <v>2513</v>
      </c>
      <c r="B1595" s="505"/>
      <c r="C1595" s="615"/>
      <c r="D1595" s="615"/>
      <c r="E1595" s="506"/>
      <c r="F1595" s="506"/>
      <c r="G1595" s="506"/>
      <c r="H1595" s="506"/>
      <c r="I1595" s="506"/>
      <c r="J1595" s="506"/>
      <c r="K1595" s="506"/>
      <c r="L1595" s="506"/>
      <c r="M1595" s="506"/>
      <c r="N1595" s="507" t="s">
        <v>346</v>
      </c>
      <c r="O1595" s="508">
        <v>7956.7139999999999</v>
      </c>
      <c r="P1595" s="506"/>
      <c r="Q1595" s="506"/>
      <c r="R1595" s="509"/>
      <c r="S1595" s="509"/>
      <c r="T1595" s="510"/>
      <c r="U1595" s="506"/>
      <c r="V1595" s="511"/>
    </row>
    <row r="1596" spans="1:22" ht="19.95" customHeight="1">
      <c r="B1596" s="446"/>
      <c r="C1596" s="34"/>
      <c r="D1596" s="34"/>
      <c r="E1596" s="446"/>
      <c r="F1596" s="446"/>
      <c r="G1596" s="446"/>
      <c r="H1596" s="446"/>
      <c r="I1596" s="446"/>
      <c r="J1596" s="446"/>
      <c r="K1596" s="446"/>
      <c r="L1596" s="446"/>
      <c r="M1596" s="446"/>
      <c r="N1596" s="446"/>
      <c r="O1596" s="446"/>
      <c r="P1596" s="446"/>
      <c r="Q1596" s="446"/>
      <c r="R1596" s="446"/>
      <c r="S1596" s="446"/>
      <c r="T1596" s="446"/>
      <c r="U1596" s="446"/>
      <c r="V1596" s="446"/>
    </row>
    <row r="1597" spans="1:22" s="23" customFormat="1" ht="19.95" customHeight="1" thickBot="1">
      <c r="A1597" s="22"/>
      <c r="B1597" s="733" t="s">
        <v>347</v>
      </c>
      <c r="C1597" s="733"/>
      <c r="D1597" s="733"/>
      <c r="E1597" s="733"/>
      <c r="F1597" s="733"/>
      <c r="G1597" s="733"/>
      <c r="H1597" s="733"/>
      <c r="I1597" s="733"/>
      <c r="J1597" s="733"/>
      <c r="K1597" s="733"/>
      <c r="L1597" s="733"/>
      <c r="M1597" s="733"/>
      <c r="N1597" s="733"/>
      <c r="O1597" s="733"/>
      <c r="P1597" s="733"/>
      <c r="Q1597" s="733"/>
      <c r="R1597" s="733"/>
      <c r="S1597" s="733"/>
      <c r="T1597" s="733"/>
      <c r="U1597" s="733"/>
      <c r="V1597" s="733"/>
    </row>
    <row r="1598" spans="1:22" s="26" customFormat="1" ht="19.95" customHeight="1">
      <c r="A1598" s="83" t="s">
        <v>2514</v>
      </c>
      <c r="B1598" s="743" t="s">
        <v>348</v>
      </c>
      <c r="C1598" s="734" t="s">
        <v>349</v>
      </c>
      <c r="D1598" s="735"/>
      <c r="E1598" s="735"/>
      <c r="F1598" s="735"/>
      <c r="G1598" s="735"/>
      <c r="H1598" s="735"/>
      <c r="I1598" s="735"/>
      <c r="J1598" s="735"/>
      <c r="K1598" s="735"/>
      <c r="L1598" s="735"/>
      <c r="M1598" s="736"/>
      <c r="N1598" s="518"/>
      <c r="O1598" s="519"/>
      <c r="P1598" s="734" t="s">
        <v>350</v>
      </c>
      <c r="Q1598" s="735"/>
      <c r="R1598" s="735"/>
      <c r="S1598" s="736"/>
      <c r="T1598" s="769" t="s">
        <v>351</v>
      </c>
      <c r="U1598" s="736"/>
      <c r="V1598" s="788" t="s">
        <v>1197</v>
      </c>
    </row>
    <row r="1599" spans="1:22" s="26" customFormat="1" ht="25.2" customHeight="1">
      <c r="A1599" s="83" t="s">
        <v>2515</v>
      </c>
      <c r="B1599" s="744"/>
      <c r="C1599" s="740" t="s">
        <v>352</v>
      </c>
      <c r="D1599" s="741"/>
      <c r="E1599" s="742"/>
      <c r="F1599" s="514">
        <v>2</v>
      </c>
      <c r="G1599" s="774" t="s">
        <v>353</v>
      </c>
      <c r="H1599" s="748" t="s">
        <v>354</v>
      </c>
      <c r="I1599" s="748"/>
      <c r="J1599" s="740" t="s">
        <v>355</v>
      </c>
      <c r="K1599" s="795"/>
      <c r="L1599" s="515"/>
      <c r="M1599" s="515"/>
      <c r="N1599" s="520"/>
      <c r="O1599" s="521"/>
      <c r="P1599" s="737"/>
      <c r="Q1599" s="738"/>
      <c r="R1599" s="738"/>
      <c r="S1599" s="739"/>
      <c r="T1599" s="770"/>
      <c r="U1599" s="771"/>
      <c r="V1599" s="789"/>
    </row>
    <row r="1600" spans="1:22" s="26" customFormat="1" ht="30" customHeight="1" thickBot="1">
      <c r="A1600" s="83" t="s">
        <v>2516</v>
      </c>
      <c r="B1600" s="744"/>
      <c r="C1600" s="741" t="s">
        <v>356</v>
      </c>
      <c r="D1600" s="742"/>
      <c r="E1600" s="516" t="s">
        <v>357</v>
      </c>
      <c r="F1600" s="512" t="s">
        <v>358</v>
      </c>
      <c r="G1600" s="774"/>
      <c r="H1600" s="748"/>
      <c r="I1600" s="748"/>
      <c r="J1600" s="500" t="s">
        <v>359</v>
      </c>
      <c r="K1600" s="513" t="s">
        <v>360</v>
      </c>
      <c r="L1600" s="517" t="s">
        <v>361</v>
      </c>
      <c r="M1600" s="517"/>
      <c r="N1600" s="522" t="s">
        <v>362</v>
      </c>
      <c r="O1600" s="523"/>
      <c r="P1600" s="529" t="s">
        <v>363</v>
      </c>
      <c r="Q1600" s="447">
        <v>3</v>
      </c>
      <c r="R1600" s="530" t="s">
        <v>364</v>
      </c>
      <c r="S1600" s="447">
        <v>3</v>
      </c>
      <c r="T1600" s="791"/>
      <c r="U1600" s="792"/>
      <c r="V1600" s="790"/>
    </row>
    <row r="1601" spans="1:22" s="26" customFormat="1" ht="57.75" customHeight="1">
      <c r="A1601" s="83" t="s">
        <v>2517</v>
      </c>
      <c r="B1601" s="744"/>
      <c r="C1601" s="623">
        <v>1</v>
      </c>
      <c r="D1601" s="616" t="s">
        <v>241</v>
      </c>
      <c r="E1601" s="448">
        <v>0.9</v>
      </c>
      <c r="F1601" s="449">
        <v>23870.142</v>
      </c>
      <c r="G1601" s="449">
        <v>3541.03</v>
      </c>
      <c r="H1601" s="778" t="s">
        <v>1197</v>
      </c>
      <c r="I1601" s="779"/>
      <c r="J1601" s="450" t="s">
        <v>1197</v>
      </c>
      <c r="K1601" s="81" t="s">
        <v>1403</v>
      </c>
      <c r="L1601" s="393" t="s">
        <v>365</v>
      </c>
      <c r="M1601" s="394" t="s">
        <v>1421</v>
      </c>
      <c r="N1601" s="345" t="s">
        <v>341</v>
      </c>
      <c r="O1601" s="807" t="s">
        <v>130</v>
      </c>
      <c r="P1601" s="808"/>
      <c r="Q1601" s="798">
        <v>53</v>
      </c>
      <c r="R1601" s="801" t="s">
        <v>365</v>
      </c>
      <c r="S1601" s="802"/>
      <c r="T1601" s="769" t="s">
        <v>366</v>
      </c>
      <c r="U1601" s="735"/>
      <c r="V1601" s="736"/>
    </row>
    <row r="1602" spans="1:22" s="26" customFormat="1" ht="62.25" customHeight="1" thickBot="1">
      <c r="A1602" s="83" t="s">
        <v>2518</v>
      </c>
      <c r="B1602" s="744"/>
      <c r="C1602" s="623">
        <v>2</v>
      </c>
      <c r="D1602" s="616" t="s">
        <v>242</v>
      </c>
      <c r="E1602" s="448">
        <v>0.1</v>
      </c>
      <c r="F1602" s="449" t="s">
        <v>1445</v>
      </c>
      <c r="G1602" s="449">
        <v>3541.03</v>
      </c>
      <c r="H1602" s="778" t="s">
        <v>1238</v>
      </c>
      <c r="I1602" s="779"/>
      <c r="J1602" s="450" t="s">
        <v>1197</v>
      </c>
      <c r="K1602" s="81" t="s">
        <v>1403</v>
      </c>
      <c r="L1602" s="393" t="s">
        <v>34</v>
      </c>
      <c r="M1602" s="394" t="s">
        <v>1423</v>
      </c>
      <c r="N1602" s="345" t="s">
        <v>341</v>
      </c>
      <c r="O1602" s="807"/>
      <c r="P1602" s="808"/>
      <c r="Q1602" s="799"/>
      <c r="R1602" s="803"/>
      <c r="S1602" s="804"/>
      <c r="T1602" s="791"/>
      <c r="U1602" s="796"/>
      <c r="V1602" s="792"/>
    </row>
    <row r="1603" spans="1:22" s="26" customFormat="1" ht="19.95" customHeight="1">
      <c r="A1603" s="83" t="s">
        <v>2519</v>
      </c>
      <c r="B1603" s="744"/>
      <c r="C1603" s="623">
        <v>3</v>
      </c>
      <c r="D1603" s="616" t="s">
        <v>1403</v>
      </c>
      <c r="E1603" s="448" t="s">
        <v>1403</v>
      </c>
      <c r="F1603" s="449" t="s">
        <v>1403</v>
      </c>
      <c r="G1603" s="449" t="s">
        <v>1403</v>
      </c>
      <c r="H1603" s="778" t="s">
        <v>1403</v>
      </c>
      <c r="I1603" s="779"/>
      <c r="J1603" s="450" t="s">
        <v>1403</v>
      </c>
      <c r="K1603" s="81" t="s">
        <v>1403</v>
      </c>
      <c r="L1603" s="393"/>
      <c r="M1603" s="394" t="s">
        <v>1403</v>
      </c>
      <c r="N1603" s="345"/>
      <c r="O1603" s="809"/>
      <c r="P1603" s="810"/>
      <c r="Q1603" s="800"/>
      <c r="R1603" s="805"/>
      <c r="S1603" s="806"/>
      <c r="T1603" s="451"/>
      <c r="U1603" s="451"/>
      <c r="V1603" s="452"/>
    </row>
    <row r="1604" spans="1:22" s="26" customFormat="1" ht="19.95" customHeight="1">
      <c r="A1604" s="83" t="s">
        <v>2520</v>
      </c>
      <c r="B1604" s="744"/>
      <c r="C1604" s="623">
        <v>4</v>
      </c>
      <c r="D1604" s="616" t="s">
        <v>1403</v>
      </c>
      <c r="E1604" s="448" t="s">
        <v>1403</v>
      </c>
      <c r="F1604" s="449" t="s">
        <v>1403</v>
      </c>
      <c r="G1604" s="449" t="s">
        <v>1403</v>
      </c>
      <c r="H1604" s="778" t="s">
        <v>1403</v>
      </c>
      <c r="I1604" s="779"/>
      <c r="J1604" s="450" t="s">
        <v>1403</v>
      </c>
      <c r="K1604" s="81" t="s">
        <v>1403</v>
      </c>
      <c r="L1604" s="393"/>
      <c r="M1604" s="394" t="s">
        <v>1403</v>
      </c>
      <c r="N1604" s="345"/>
      <c r="O1604" s="775" t="s">
        <v>368</v>
      </c>
      <c r="P1604" s="740" t="s">
        <v>369</v>
      </c>
      <c r="Q1604" s="741"/>
      <c r="R1604" s="741"/>
      <c r="S1604" s="742"/>
      <c r="T1604" s="453"/>
      <c r="U1604" s="453"/>
      <c r="V1604" s="454"/>
    </row>
    <row r="1605" spans="1:22" s="26" customFormat="1" ht="19.95" customHeight="1">
      <c r="A1605" s="83" t="s">
        <v>2521</v>
      </c>
      <c r="B1605" s="744"/>
      <c r="C1605" s="623">
        <v>5</v>
      </c>
      <c r="D1605" s="616" t="s">
        <v>1403</v>
      </c>
      <c r="E1605" s="448" t="s">
        <v>1403</v>
      </c>
      <c r="F1605" s="449" t="s">
        <v>1403</v>
      </c>
      <c r="G1605" s="449" t="s">
        <v>1403</v>
      </c>
      <c r="H1605" s="778" t="s">
        <v>1403</v>
      </c>
      <c r="I1605" s="779"/>
      <c r="J1605" s="450" t="s">
        <v>1403</v>
      </c>
      <c r="K1605" s="81" t="s">
        <v>1403</v>
      </c>
      <c r="L1605" s="393"/>
      <c r="M1605" s="394" t="s">
        <v>1403</v>
      </c>
      <c r="N1605" s="345"/>
      <c r="O1605" s="776"/>
      <c r="P1605" s="500" t="s">
        <v>370</v>
      </c>
      <c r="Q1605" s="500" t="s">
        <v>371</v>
      </c>
      <c r="R1605" s="748" t="s">
        <v>372</v>
      </c>
      <c r="S1605" s="748"/>
      <c r="T1605" s="453"/>
      <c r="U1605" s="453"/>
      <c r="V1605" s="454"/>
    </row>
    <row r="1606" spans="1:22" s="26" customFormat="1" ht="19.95" customHeight="1" thickBot="1">
      <c r="A1606" s="83" t="s">
        <v>2522</v>
      </c>
      <c r="B1606" s="744"/>
      <c r="C1606" s="624">
        <v>6</v>
      </c>
      <c r="D1606" s="617" t="s">
        <v>1403</v>
      </c>
      <c r="E1606" s="455" t="s">
        <v>1403</v>
      </c>
      <c r="F1606" s="449" t="s">
        <v>1403</v>
      </c>
      <c r="G1606" s="449" t="s">
        <v>1403</v>
      </c>
      <c r="H1606" s="778" t="s">
        <v>1403</v>
      </c>
      <c r="I1606" s="779"/>
      <c r="J1606" s="450" t="s">
        <v>1403</v>
      </c>
      <c r="K1606" s="81" t="s">
        <v>1403</v>
      </c>
      <c r="L1606" s="393"/>
      <c r="M1606" s="394" t="s">
        <v>1403</v>
      </c>
      <c r="N1606" s="391"/>
      <c r="O1606" s="293" t="s">
        <v>1197</v>
      </c>
      <c r="P1606" s="223">
        <v>1</v>
      </c>
      <c r="Q1606" s="456">
        <v>7082.0518531999996</v>
      </c>
      <c r="R1606" s="777">
        <v>23870.142</v>
      </c>
      <c r="S1606" s="777"/>
      <c r="T1606" s="453"/>
      <c r="U1606" s="453"/>
      <c r="V1606" s="454"/>
    </row>
    <row r="1607" spans="1:22" s="26" customFormat="1" ht="25.2" customHeight="1" thickBot="1">
      <c r="A1607" s="83" t="s">
        <v>2523</v>
      </c>
      <c r="B1607" s="745"/>
      <c r="C1607" s="749" t="s">
        <v>373</v>
      </c>
      <c r="D1607" s="750"/>
      <c r="E1607" s="467"/>
      <c r="F1607" s="751" t="s">
        <v>1403</v>
      </c>
      <c r="G1607" s="752"/>
      <c r="H1607" s="793" t="s">
        <v>1197</v>
      </c>
      <c r="I1607" s="794"/>
      <c r="J1607" s="369" t="s">
        <v>1197</v>
      </c>
      <c r="K1607" s="293" t="s">
        <v>1197</v>
      </c>
      <c r="L1607" s="293" t="s">
        <v>1197</v>
      </c>
      <c r="M1607" s="528"/>
      <c r="N1607" s="524"/>
      <c r="O1607" s="797" t="s">
        <v>1403</v>
      </c>
      <c r="P1607" s="797"/>
      <c r="Q1607" s="797"/>
      <c r="R1607" s="797"/>
      <c r="S1607" s="797"/>
      <c r="T1607" s="525"/>
      <c r="U1607" s="526"/>
      <c r="V1607" s="527"/>
    </row>
    <row r="1608" spans="1:22" ht="19.95" customHeight="1"/>
    <row r="1609" spans="1:22" ht="19.95" customHeight="1"/>
    <row r="1610" spans="1:22" s="30" customFormat="1" ht="19.95" customHeight="1" thickBot="1">
      <c r="A1610" s="27">
        <v>54</v>
      </c>
      <c r="B1610" s="753" t="s">
        <v>312</v>
      </c>
      <c r="C1610" s="753"/>
      <c r="D1610" s="753"/>
      <c r="E1610" s="28">
        <v>54</v>
      </c>
      <c r="F1610" s="582" t="s">
        <v>98</v>
      </c>
      <c r="G1610" s="416"/>
      <c r="H1610" s="416"/>
      <c r="I1610" s="414"/>
      <c r="J1610" s="414"/>
      <c r="K1610" s="414"/>
      <c r="L1610" s="414"/>
      <c r="M1610" s="29"/>
      <c r="N1610" s="29"/>
      <c r="O1610" s="416"/>
      <c r="P1610" s="416"/>
      <c r="Q1610" s="416"/>
      <c r="R1610" s="416"/>
      <c r="S1610" s="416"/>
      <c r="T1610" s="416"/>
      <c r="U1610" s="416"/>
      <c r="V1610" s="416"/>
    </row>
    <row r="1611" spans="1:22" s="23" customFormat="1" ht="25.2" customHeight="1">
      <c r="A1611" s="22"/>
      <c r="B1611" s="755" t="s">
        <v>313</v>
      </c>
      <c r="C1611" s="621" t="s">
        <v>314</v>
      </c>
      <c r="D1611" s="609" t="s">
        <v>315</v>
      </c>
      <c r="E1611" s="498"/>
      <c r="F1611" s="498" t="s">
        <v>316</v>
      </c>
      <c r="G1611" s="499"/>
      <c r="H1611" s="497" t="s">
        <v>317</v>
      </c>
      <c r="I1611" s="772" t="s">
        <v>318</v>
      </c>
      <c r="J1611" s="754" t="s">
        <v>319</v>
      </c>
      <c r="K1611" s="754" t="s">
        <v>320</v>
      </c>
      <c r="L1611" s="754" t="s">
        <v>321</v>
      </c>
      <c r="M1611" s="754" t="s">
        <v>322</v>
      </c>
      <c r="N1611" s="765" t="s">
        <v>323</v>
      </c>
      <c r="O1611" s="766"/>
      <c r="P1611" s="767" t="s">
        <v>324</v>
      </c>
      <c r="Q1611" s="768"/>
      <c r="R1611" s="769" t="s">
        <v>325</v>
      </c>
      <c r="S1611" s="736"/>
      <c r="T1611" s="783" t="s">
        <v>326</v>
      </c>
      <c r="U1611" s="784"/>
      <c r="V1611" s="785"/>
    </row>
    <row r="1612" spans="1:22" s="23" customFormat="1" ht="90" customHeight="1">
      <c r="A1612" s="22"/>
      <c r="B1612" s="756"/>
      <c r="C1612" s="622" t="s">
        <v>327</v>
      </c>
      <c r="D1612" s="610" t="s">
        <v>42</v>
      </c>
      <c r="E1612" s="501" t="s">
        <v>328</v>
      </c>
      <c r="F1612" s="501" t="s">
        <v>329</v>
      </c>
      <c r="G1612" s="571" t="s">
        <v>330</v>
      </c>
      <c r="H1612" s="570" t="s">
        <v>331</v>
      </c>
      <c r="I1612" s="773"/>
      <c r="J1612" s="748"/>
      <c r="K1612" s="748"/>
      <c r="L1612" s="748"/>
      <c r="M1612" s="748"/>
      <c r="N1612" s="500" t="s">
        <v>332</v>
      </c>
      <c r="O1612" s="501" t="s">
        <v>333</v>
      </c>
      <c r="P1612" s="781"/>
      <c r="Q1612" s="782"/>
      <c r="R1612" s="770"/>
      <c r="S1612" s="771"/>
      <c r="T1612" s="502" t="s">
        <v>334</v>
      </c>
      <c r="U1612" s="503" t="s">
        <v>335</v>
      </c>
      <c r="V1612" s="504" t="s">
        <v>336</v>
      </c>
    </row>
    <row r="1613" spans="1:22" s="23" customFormat="1" ht="25.2" customHeight="1">
      <c r="A1613" s="22"/>
      <c r="B1613" s="417"/>
      <c r="C1613" s="611">
        <v>3</v>
      </c>
      <c r="D1613" s="611">
        <v>4</v>
      </c>
      <c r="E1613" s="418">
        <v>5</v>
      </c>
      <c r="F1613" s="418">
        <v>6</v>
      </c>
      <c r="G1613" s="418">
        <v>7</v>
      </c>
      <c r="H1613" s="418">
        <v>8</v>
      </c>
      <c r="I1613" s="418">
        <v>9</v>
      </c>
      <c r="J1613" s="469"/>
      <c r="K1613" s="469"/>
      <c r="L1613" s="435"/>
      <c r="M1613" s="418"/>
      <c r="N1613" s="418">
        <v>14</v>
      </c>
      <c r="O1613" s="418">
        <v>15</v>
      </c>
      <c r="P1613" s="419">
        <v>16</v>
      </c>
      <c r="Q1613" s="463">
        <v>17</v>
      </c>
      <c r="R1613" s="419">
        <v>18</v>
      </c>
      <c r="S1613" s="463">
        <v>19</v>
      </c>
      <c r="T1613" s="420">
        <v>20</v>
      </c>
      <c r="U1613" s="421">
        <v>21</v>
      </c>
      <c r="V1613" s="422">
        <v>22</v>
      </c>
    </row>
    <row r="1614" spans="1:22" s="32" customFormat="1" ht="130.5" customHeight="1">
      <c r="A1614" s="31" t="s">
        <v>2524</v>
      </c>
      <c r="B1614" s="423">
        <v>1</v>
      </c>
      <c r="C1614" s="612" t="s">
        <v>855</v>
      </c>
      <c r="D1614" s="612" t="s">
        <v>856</v>
      </c>
      <c r="E1614" s="424" t="s">
        <v>857</v>
      </c>
      <c r="F1614" s="424" t="s">
        <v>755</v>
      </c>
      <c r="G1614" s="425">
        <v>0.5</v>
      </c>
      <c r="H1614" s="426" t="s">
        <v>341</v>
      </c>
      <c r="I1614" s="427">
        <v>2</v>
      </c>
      <c r="J1614" s="428" t="s">
        <v>244</v>
      </c>
      <c r="K1614" s="429">
        <v>39595</v>
      </c>
      <c r="L1614" s="429">
        <v>43555</v>
      </c>
      <c r="M1614" s="430">
        <v>89592.94</v>
      </c>
      <c r="N1614" s="431">
        <v>44796.47</v>
      </c>
      <c r="O1614" s="432">
        <v>44796.47</v>
      </c>
      <c r="P1614" s="827"/>
      <c r="Q1614" s="828"/>
      <c r="R1614" s="746"/>
      <c r="S1614" s="747"/>
      <c r="T1614" s="433" t="s">
        <v>341</v>
      </c>
      <c r="U1614" s="363">
        <v>5</v>
      </c>
      <c r="V1614" s="434" t="s">
        <v>341</v>
      </c>
    </row>
    <row r="1615" spans="1:22" s="32" customFormat="1" ht="56.25" customHeight="1">
      <c r="A1615" s="31" t="s">
        <v>2525</v>
      </c>
      <c r="B1615" s="423">
        <v>2</v>
      </c>
      <c r="C1615" s="612" t="s">
        <v>858</v>
      </c>
      <c r="D1615" s="612" t="s">
        <v>859</v>
      </c>
      <c r="E1615" s="424" t="s">
        <v>860</v>
      </c>
      <c r="F1615" s="424" t="s">
        <v>340</v>
      </c>
      <c r="G1615" s="425">
        <v>0.2</v>
      </c>
      <c r="H1615" s="426" t="s">
        <v>341</v>
      </c>
      <c r="I1615" s="427">
        <v>3</v>
      </c>
      <c r="J1615" s="428" t="s">
        <v>245</v>
      </c>
      <c r="K1615" s="429">
        <v>40163</v>
      </c>
      <c r="L1615" s="429">
        <v>41010</v>
      </c>
      <c r="M1615" s="430">
        <v>3402.95</v>
      </c>
      <c r="N1615" s="431">
        <v>680.59</v>
      </c>
      <c r="O1615" s="432">
        <v>680.59</v>
      </c>
      <c r="P1615" s="827"/>
      <c r="Q1615" s="828"/>
      <c r="R1615" s="746"/>
      <c r="S1615" s="747"/>
      <c r="T1615" s="433" t="s">
        <v>341</v>
      </c>
      <c r="U1615" s="363">
        <v>20</v>
      </c>
      <c r="V1615" s="434" t="s">
        <v>341</v>
      </c>
    </row>
    <row r="1616" spans="1:22" s="32" customFormat="1" ht="56.25" customHeight="1">
      <c r="A1616" s="31" t="s">
        <v>2526</v>
      </c>
      <c r="B1616" s="423">
        <v>3</v>
      </c>
      <c r="C1616" s="612" t="s">
        <v>380</v>
      </c>
      <c r="D1616" s="612" t="s">
        <v>861</v>
      </c>
      <c r="E1616" s="424" t="s">
        <v>862</v>
      </c>
      <c r="F1616" s="424" t="s">
        <v>340</v>
      </c>
      <c r="G1616" s="425">
        <v>0.25</v>
      </c>
      <c r="H1616" s="426" t="s">
        <v>341</v>
      </c>
      <c r="I1616" s="427">
        <v>1</v>
      </c>
      <c r="J1616" s="428" t="s">
        <v>243</v>
      </c>
      <c r="K1616" s="429">
        <v>37938</v>
      </c>
      <c r="L1616" s="429">
        <v>38245</v>
      </c>
      <c r="M1616" s="430">
        <v>1665.42</v>
      </c>
      <c r="N1616" s="431">
        <v>416.35500000000002</v>
      </c>
      <c r="O1616" s="432">
        <v>416.35500000000002</v>
      </c>
      <c r="P1616" s="827"/>
      <c r="Q1616" s="828"/>
      <c r="R1616" s="746"/>
      <c r="S1616" s="747"/>
      <c r="T1616" s="433" t="s">
        <v>341</v>
      </c>
      <c r="U1616" s="363">
        <v>19</v>
      </c>
      <c r="V1616" s="434" t="s">
        <v>341</v>
      </c>
    </row>
    <row r="1617" spans="1:22" s="32" customFormat="1" ht="56.25" customHeight="1">
      <c r="A1617" s="31" t="s">
        <v>2527</v>
      </c>
      <c r="B1617" s="423">
        <v>4</v>
      </c>
      <c r="C1617" s="612" t="s">
        <v>858</v>
      </c>
      <c r="D1617" s="612" t="s">
        <v>863</v>
      </c>
      <c r="E1617" s="424" t="s">
        <v>864</v>
      </c>
      <c r="F1617" s="424" t="s">
        <v>435</v>
      </c>
      <c r="G1617" s="425">
        <v>1</v>
      </c>
      <c r="H1617" s="426" t="s">
        <v>341</v>
      </c>
      <c r="I1617" s="427">
        <v>1</v>
      </c>
      <c r="J1617" s="428" t="s">
        <v>243</v>
      </c>
      <c r="K1617" s="429">
        <v>41968</v>
      </c>
      <c r="L1617" s="429">
        <v>42303</v>
      </c>
      <c r="M1617" s="430">
        <v>1462.64</v>
      </c>
      <c r="N1617" s="431">
        <v>1462.64</v>
      </c>
      <c r="O1617" s="432">
        <v>1462.64</v>
      </c>
      <c r="P1617" s="827"/>
      <c r="Q1617" s="828"/>
      <c r="R1617" s="746"/>
      <c r="S1617" s="747"/>
      <c r="T1617" s="433" t="s">
        <v>341</v>
      </c>
      <c r="U1617" s="363">
        <v>4</v>
      </c>
      <c r="V1617" s="434" t="s">
        <v>341</v>
      </c>
    </row>
    <row r="1618" spans="1:22" s="32" customFormat="1" ht="56.25" customHeight="1">
      <c r="A1618" s="31" t="s">
        <v>2528</v>
      </c>
      <c r="B1618" s="423">
        <v>5</v>
      </c>
      <c r="C1618" s="612" t="s">
        <v>858</v>
      </c>
      <c r="D1618" s="612" t="s">
        <v>865</v>
      </c>
      <c r="E1618" s="424" t="s">
        <v>866</v>
      </c>
      <c r="F1618" s="424" t="s">
        <v>340</v>
      </c>
      <c r="G1618" s="425">
        <v>0.7</v>
      </c>
      <c r="H1618" s="426" t="s">
        <v>341</v>
      </c>
      <c r="I1618" s="427">
        <v>1</v>
      </c>
      <c r="J1618" s="428" t="s">
        <v>243</v>
      </c>
      <c r="K1618" s="429">
        <v>39888</v>
      </c>
      <c r="L1618" s="429">
        <v>40459</v>
      </c>
      <c r="M1618" s="430">
        <v>1565.87</v>
      </c>
      <c r="N1618" s="431">
        <v>1096.1089999999999</v>
      </c>
      <c r="O1618" s="432">
        <v>1096.1089999999999</v>
      </c>
      <c r="P1618" s="827"/>
      <c r="Q1618" s="828"/>
      <c r="R1618" s="746"/>
      <c r="S1618" s="747"/>
      <c r="T1618" s="433" t="s">
        <v>341</v>
      </c>
      <c r="U1618" s="363">
        <v>24</v>
      </c>
      <c r="V1618" s="434" t="s">
        <v>341</v>
      </c>
    </row>
    <row r="1619" spans="1:22" s="32" customFormat="1" ht="56.25" customHeight="1">
      <c r="A1619" s="31" t="s">
        <v>2529</v>
      </c>
      <c r="B1619" s="423">
        <v>6</v>
      </c>
      <c r="C1619" s="612" t="s">
        <v>858</v>
      </c>
      <c r="D1619" s="612" t="s">
        <v>867</v>
      </c>
      <c r="E1619" s="424" t="s">
        <v>868</v>
      </c>
      <c r="F1619" s="424" t="s">
        <v>340</v>
      </c>
      <c r="G1619" s="425">
        <v>0.45</v>
      </c>
      <c r="H1619" s="426" t="s">
        <v>341</v>
      </c>
      <c r="I1619" s="427">
        <v>1</v>
      </c>
      <c r="J1619" s="428" t="s">
        <v>243</v>
      </c>
      <c r="K1619" s="429">
        <v>44575</v>
      </c>
      <c r="L1619" s="429">
        <v>45076</v>
      </c>
      <c r="M1619" s="430">
        <v>1706.98</v>
      </c>
      <c r="N1619" s="431">
        <v>768.14100000000008</v>
      </c>
      <c r="O1619" s="432">
        <v>768.14099999999996</v>
      </c>
      <c r="P1619" s="827"/>
      <c r="Q1619" s="828"/>
      <c r="R1619" s="746"/>
      <c r="S1619" s="747"/>
      <c r="T1619" s="433" t="s">
        <v>341</v>
      </c>
      <c r="U1619" s="363">
        <v>39</v>
      </c>
      <c r="V1619" s="434" t="s">
        <v>341</v>
      </c>
    </row>
    <row r="1620" spans="1:22" s="32" customFormat="1" ht="56.25" customHeight="1">
      <c r="A1620" s="31" t="s">
        <v>2530</v>
      </c>
      <c r="B1620" s="423">
        <v>7</v>
      </c>
      <c r="C1620" s="612" t="s">
        <v>869</v>
      </c>
      <c r="D1620" s="612" t="s">
        <v>870</v>
      </c>
      <c r="E1620" s="424" t="s">
        <v>871</v>
      </c>
      <c r="F1620" s="424" t="s">
        <v>340</v>
      </c>
      <c r="G1620" s="425">
        <v>0.8</v>
      </c>
      <c r="H1620" s="426" t="s">
        <v>341</v>
      </c>
      <c r="I1620" s="427">
        <v>1</v>
      </c>
      <c r="J1620" s="428" t="s">
        <v>243</v>
      </c>
      <c r="K1620" s="429">
        <v>40903</v>
      </c>
      <c r="L1620" s="429">
        <v>41351</v>
      </c>
      <c r="M1620" s="430">
        <v>645.36</v>
      </c>
      <c r="N1620" s="435">
        <v>516.28800000000001</v>
      </c>
      <c r="O1620" s="432">
        <v>516.28800000000001</v>
      </c>
      <c r="P1620" s="827"/>
      <c r="Q1620" s="828"/>
      <c r="R1620" s="746"/>
      <c r="S1620" s="747"/>
      <c r="T1620" s="433" t="s">
        <v>341</v>
      </c>
      <c r="U1620" s="363">
        <v>27</v>
      </c>
      <c r="V1620" s="434" t="s">
        <v>341</v>
      </c>
    </row>
    <row r="1621" spans="1:22" s="32" customFormat="1" ht="19.95" customHeight="1">
      <c r="A1621" s="31" t="s">
        <v>2531</v>
      </c>
      <c r="B1621" s="423" t="s">
        <v>1403</v>
      </c>
      <c r="C1621" s="612"/>
      <c r="D1621" s="612"/>
      <c r="E1621" s="424"/>
      <c r="F1621" s="424"/>
      <c r="G1621" s="425"/>
      <c r="H1621" s="426"/>
      <c r="I1621" s="427"/>
      <c r="J1621" s="428" t="s">
        <v>1403</v>
      </c>
      <c r="K1621" s="429"/>
      <c r="L1621" s="429"/>
      <c r="M1621" s="436"/>
      <c r="N1621" s="435" t="s">
        <v>1403</v>
      </c>
      <c r="O1621" s="432" t="s">
        <v>1403</v>
      </c>
      <c r="P1621" s="731"/>
      <c r="Q1621" s="732"/>
      <c r="R1621" s="746"/>
      <c r="S1621" s="747"/>
      <c r="T1621" s="433"/>
      <c r="U1621" s="363"/>
      <c r="V1621" s="434"/>
    </row>
    <row r="1622" spans="1:22" s="32" customFormat="1" ht="19.95" customHeight="1">
      <c r="A1622" s="31" t="s">
        <v>2532</v>
      </c>
      <c r="B1622" s="423" t="s">
        <v>1403</v>
      </c>
      <c r="C1622" s="612"/>
      <c r="D1622" s="612"/>
      <c r="E1622" s="424"/>
      <c r="F1622" s="424"/>
      <c r="G1622" s="425"/>
      <c r="H1622" s="426"/>
      <c r="I1622" s="427"/>
      <c r="J1622" s="428" t="s">
        <v>1403</v>
      </c>
      <c r="K1622" s="429"/>
      <c r="L1622" s="429"/>
      <c r="M1622" s="436"/>
      <c r="N1622" s="435" t="s">
        <v>1403</v>
      </c>
      <c r="O1622" s="432" t="s">
        <v>1403</v>
      </c>
      <c r="P1622" s="731"/>
      <c r="Q1622" s="732"/>
      <c r="R1622" s="746"/>
      <c r="S1622" s="747"/>
      <c r="T1622" s="433"/>
      <c r="U1622" s="363"/>
      <c r="V1622" s="434"/>
    </row>
    <row r="1623" spans="1:22" s="32" customFormat="1" ht="19.95" customHeight="1" thickBot="1">
      <c r="A1623" s="31" t="s">
        <v>2533</v>
      </c>
      <c r="B1623" s="437" t="s">
        <v>1403</v>
      </c>
      <c r="C1623" s="613"/>
      <c r="D1623" s="613"/>
      <c r="E1623" s="438"/>
      <c r="F1623" s="438"/>
      <c r="G1623" s="439"/>
      <c r="H1623" s="440"/>
      <c r="I1623" s="441"/>
      <c r="J1623" s="442" t="s">
        <v>1403</v>
      </c>
      <c r="K1623" s="443"/>
      <c r="L1623" s="443"/>
      <c r="M1623" s="444"/>
      <c r="N1623" s="435" t="s">
        <v>1403</v>
      </c>
      <c r="O1623" s="432" t="s">
        <v>1403</v>
      </c>
      <c r="P1623" s="731"/>
      <c r="Q1623" s="732"/>
      <c r="R1623" s="746"/>
      <c r="S1623" s="747"/>
      <c r="T1623" s="433"/>
      <c r="U1623" s="363"/>
      <c r="V1623" s="434"/>
    </row>
    <row r="1624" spans="1:22" s="23" customFormat="1" ht="10.199999999999999" customHeight="1">
      <c r="A1624" s="31"/>
      <c r="B1624" s="459"/>
      <c r="C1624" s="614"/>
      <c r="D1624" s="614"/>
      <c r="E1624" s="445"/>
      <c r="F1624" s="445"/>
      <c r="G1624" s="445"/>
      <c r="H1624" s="445"/>
      <c r="I1624" s="445"/>
      <c r="J1624" s="445"/>
      <c r="K1624" s="445"/>
      <c r="L1624" s="445"/>
      <c r="M1624" s="445"/>
      <c r="N1624" s="445"/>
      <c r="O1624" s="460"/>
      <c r="P1624" s="445"/>
      <c r="Q1624" s="445"/>
      <c r="R1624" s="460"/>
      <c r="S1624" s="445"/>
      <c r="T1624" s="445"/>
      <c r="U1624" s="461"/>
      <c r="V1624" s="464"/>
    </row>
    <row r="1625" spans="1:22" s="23" customFormat="1" ht="19.95" customHeight="1" thickBot="1">
      <c r="A1625" s="31" t="s">
        <v>2534</v>
      </c>
      <c r="B1625" s="505"/>
      <c r="C1625" s="615"/>
      <c r="D1625" s="615"/>
      <c r="E1625" s="506"/>
      <c r="F1625" s="506"/>
      <c r="G1625" s="506"/>
      <c r="H1625" s="506"/>
      <c r="I1625" s="506"/>
      <c r="J1625" s="506"/>
      <c r="K1625" s="506"/>
      <c r="L1625" s="506"/>
      <c r="M1625" s="506"/>
      <c r="N1625" s="507" t="s">
        <v>346</v>
      </c>
      <c r="O1625" s="508">
        <v>8289.4321666666674</v>
      </c>
      <c r="P1625" s="506"/>
      <c r="Q1625" s="506"/>
      <c r="R1625" s="509"/>
      <c r="S1625" s="509"/>
      <c r="T1625" s="510"/>
      <c r="U1625" s="506"/>
      <c r="V1625" s="511"/>
    </row>
    <row r="1626" spans="1:22" ht="19.95" customHeight="1">
      <c r="B1626" s="446"/>
      <c r="C1626" s="34"/>
      <c r="D1626" s="34"/>
      <c r="E1626" s="446"/>
      <c r="F1626" s="446"/>
      <c r="G1626" s="446"/>
      <c r="H1626" s="446"/>
      <c r="I1626" s="446"/>
      <c r="J1626" s="446"/>
      <c r="K1626" s="446"/>
      <c r="L1626" s="446"/>
      <c r="M1626" s="446"/>
      <c r="N1626" s="446"/>
      <c r="O1626" s="446"/>
      <c r="P1626" s="446"/>
      <c r="Q1626" s="446"/>
      <c r="R1626" s="446"/>
      <c r="S1626" s="446"/>
      <c r="T1626" s="446"/>
      <c r="U1626" s="446"/>
      <c r="V1626" s="446"/>
    </row>
    <row r="1627" spans="1:22" s="23" customFormat="1" ht="19.95" customHeight="1" thickBot="1">
      <c r="A1627" s="22"/>
      <c r="B1627" s="733" t="s">
        <v>347</v>
      </c>
      <c r="C1627" s="733"/>
      <c r="D1627" s="733"/>
      <c r="E1627" s="733"/>
      <c r="F1627" s="733"/>
      <c r="G1627" s="733"/>
      <c r="H1627" s="733"/>
      <c r="I1627" s="733"/>
      <c r="J1627" s="733"/>
      <c r="K1627" s="733"/>
      <c r="L1627" s="733"/>
      <c r="M1627" s="733"/>
      <c r="N1627" s="733"/>
      <c r="O1627" s="733"/>
      <c r="P1627" s="733"/>
      <c r="Q1627" s="733"/>
      <c r="R1627" s="733"/>
      <c r="S1627" s="733"/>
      <c r="T1627" s="733"/>
      <c r="U1627" s="733"/>
      <c r="V1627" s="733"/>
    </row>
    <row r="1628" spans="1:22" s="26" customFormat="1" ht="19.95" customHeight="1">
      <c r="A1628" s="83" t="s">
        <v>2535</v>
      </c>
      <c r="B1628" s="743" t="s">
        <v>348</v>
      </c>
      <c r="C1628" s="734" t="s">
        <v>349</v>
      </c>
      <c r="D1628" s="735"/>
      <c r="E1628" s="735"/>
      <c r="F1628" s="735"/>
      <c r="G1628" s="735"/>
      <c r="H1628" s="735"/>
      <c r="I1628" s="735"/>
      <c r="J1628" s="735"/>
      <c r="K1628" s="735"/>
      <c r="L1628" s="735"/>
      <c r="M1628" s="736"/>
      <c r="N1628" s="518"/>
      <c r="O1628" s="519"/>
      <c r="P1628" s="734" t="s">
        <v>350</v>
      </c>
      <c r="Q1628" s="735"/>
      <c r="R1628" s="735"/>
      <c r="S1628" s="736"/>
      <c r="T1628" s="769" t="s">
        <v>351</v>
      </c>
      <c r="U1628" s="736"/>
      <c r="V1628" s="788" t="s">
        <v>1197</v>
      </c>
    </row>
    <row r="1629" spans="1:22" s="26" customFormat="1" ht="25.2" customHeight="1">
      <c r="A1629" s="83" t="s">
        <v>2536</v>
      </c>
      <c r="B1629" s="744"/>
      <c r="C1629" s="740" t="s">
        <v>352</v>
      </c>
      <c r="D1629" s="741"/>
      <c r="E1629" s="742"/>
      <c r="F1629" s="514">
        <v>4</v>
      </c>
      <c r="G1629" s="774" t="s">
        <v>353</v>
      </c>
      <c r="H1629" s="748" t="s">
        <v>354</v>
      </c>
      <c r="I1629" s="748"/>
      <c r="J1629" s="740" t="s">
        <v>355</v>
      </c>
      <c r="K1629" s="795"/>
      <c r="L1629" s="515"/>
      <c r="M1629" s="515"/>
      <c r="N1629" s="520"/>
      <c r="O1629" s="521"/>
      <c r="P1629" s="737"/>
      <c r="Q1629" s="738"/>
      <c r="R1629" s="738"/>
      <c r="S1629" s="739"/>
      <c r="T1629" s="770"/>
      <c r="U1629" s="771"/>
      <c r="V1629" s="789"/>
    </row>
    <row r="1630" spans="1:22" s="26" customFormat="1" ht="30" customHeight="1" thickBot="1">
      <c r="A1630" s="83" t="s">
        <v>2537</v>
      </c>
      <c r="B1630" s="744"/>
      <c r="C1630" s="741" t="s">
        <v>356</v>
      </c>
      <c r="D1630" s="742"/>
      <c r="E1630" s="516" t="s">
        <v>357</v>
      </c>
      <c r="F1630" s="512" t="s">
        <v>358</v>
      </c>
      <c r="G1630" s="774"/>
      <c r="H1630" s="748"/>
      <c r="I1630" s="748"/>
      <c r="J1630" s="500" t="s">
        <v>359</v>
      </c>
      <c r="K1630" s="513" t="s">
        <v>360</v>
      </c>
      <c r="L1630" s="517" t="s">
        <v>361</v>
      </c>
      <c r="M1630" s="517"/>
      <c r="N1630" s="522" t="s">
        <v>362</v>
      </c>
      <c r="O1630" s="523"/>
      <c r="P1630" s="529" t="s">
        <v>363</v>
      </c>
      <c r="Q1630" s="447">
        <v>7</v>
      </c>
      <c r="R1630" s="530" t="s">
        <v>364</v>
      </c>
      <c r="S1630" s="447">
        <v>7</v>
      </c>
      <c r="T1630" s="791"/>
      <c r="U1630" s="792"/>
      <c r="V1630" s="790"/>
    </row>
    <row r="1631" spans="1:22" s="26" customFormat="1" ht="19.95" customHeight="1">
      <c r="A1631" s="83" t="s">
        <v>2538</v>
      </c>
      <c r="B1631" s="744"/>
      <c r="C1631" s="623">
        <v>1</v>
      </c>
      <c r="D1631" s="616" t="s">
        <v>243</v>
      </c>
      <c r="E1631" s="448">
        <v>0.4</v>
      </c>
      <c r="F1631" s="449">
        <v>4259.5330000000004</v>
      </c>
      <c r="G1631" s="449">
        <v>3541.03</v>
      </c>
      <c r="H1631" s="778" t="s">
        <v>1197</v>
      </c>
      <c r="I1631" s="779"/>
      <c r="J1631" s="450" t="s">
        <v>1197</v>
      </c>
      <c r="K1631" s="81" t="s">
        <v>1403</v>
      </c>
      <c r="L1631" s="393" t="s">
        <v>365</v>
      </c>
      <c r="M1631" s="394" t="s">
        <v>1421</v>
      </c>
      <c r="N1631" s="345" t="s">
        <v>341</v>
      </c>
      <c r="O1631" s="807" t="s">
        <v>130</v>
      </c>
      <c r="P1631" s="808"/>
      <c r="Q1631" s="798">
        <v>54</v>
      </c>
      <c r="R1631" s="801" t="s">
        <v>365</v>
      </c>
      <c r="S1631" s="802"/>
      <c r="T1631" s="769" t="s">
        <v>366</v>
      </c>
      <c r="U1631" s="735"/>
      <c r="V1631" s="736"/>
    </row>
    <row r="1632" spans="1:22" s="26" customFormat="1" ht="19.95" customHeight="1" thickBot="1">
      <c r="A1632" s="83" t="s">
        <v>2539</v>
      </c>
      <c r="B1632" s="744"/>
      <c r="C1632" s="623">
        <v>2</v>
      </c>
      <c r="D1632" s="616" t="s">
        <v>244</v>
      </c>
      <c r="E1632" s="448">
        <v>0.2</v>
      </c>
      <c r="F1632" s="449">
        <v>44796.47</v>
      </c>
      <c r="G1632" s="449">
        <v>3541.03</v>
      </c>
      <c r="H1632" s="778" t="s">
        <v>1197</v>
      </c>
      <c r="I1632" s="779"/>
      <c r="J1632" s="450" t="s">
        <v>1197</v>
      </c>
      <c r="K1632" s="81" t="s">
        <v>1403</v>
      </c>
      <c r="L1632" s="393" t="s">
        <v>34</v>
      </c>
      <c r="M1632" s="394" t="s">
        <v>1423</v>
      </c>
      <c r="N1632" s="345" t="s">
        <v>341</v>
      </c>
      <c r="O1632" s="807"/>
      <c r="P1632" s="808"/>
      <c r="Q1632" s="799"/>
      <c r="R1632" s="803"/>
      <c r="S1632" s="804"/>
      <c r="T1632" s="791"/>
      <c r="U1632" s="796"/>
      <c r="V1632" s="792"/>
    </row>
    <row r="1633" spans="1:22" s="26" customFormat="1" ht="19.95" customHeight="1">
      <c r="A1633" s="83" t="s">
        <v>2540</v>
      </c>
      <c r="B1633" s="744"/>
      <c r="C1633" s="623">
        <v>3</v>
      </c>
      <c r="D1633" s="616" t="s">
        <v>245</v>
      </c>
      <c r="E1633" s="448">
        <v>0.3</v>
      </c>
      <c r="F1633" s="449">
        <v>680.59</v>
      </c>
      <c r="G1633" s="449">
        <v>3541.03</v>
      </c>
      <c r="H1633" s="778" t="s">
        <v>1238</v>
      </c>
      <c r="I1633" s="779"/>
      <c r="J1633" s="450" t="s">
        <v>1197</v>
      </c>
      <c r="K1633" s="81" t="s">
        <v>1403</v>
      </c>
      <c r="L1633" s="393" t="s">
        <v>365</v>
      </c>
      <c r="M1633" s="394" t="s">
        <v>1421</v>
      </c>
      <c r="N1633" s="345" t="s">
        <v>341</v>
      </c>
      <c r="O1633" s="809"/>
      <c r="P1633" s="810"/>
      <c r="Q1633" s="800"/>
      <c r="R1633" s="805"/>
      <c r="S1633" s="806"/>
      <c r="T1633" s="451"/>
      <c r="U1633" s="451"/>
      <c r="V1633" s="452"/>
    </row>
    <row r="1634" spans="1:22" s="26" customFormat="1" ht="19.95" customHeight="1">
      <c r="A1634" s="83" t="s">
        <v>2541</v>
      </c>
      <c r="B1634" s="744"/>
      <c r="C1634" s="623">
        <v>4</v>
      </c>
      <c r="D1634" s="616" t="s">
        <v>246</v>
      </c>
      <c r="E1634" s="448">
        <v>0.1</v>
      </c>
      <c r="F1634" s="449" t="s">
        <v>1445</v>
      </c>
      <c r="G1634" s="449">
        <v>3541.03</v>
      </c>
      <c r="H1634" s="778" t="s">
        <v>1238</v>
      </c>
      <c r="I1634" s="779"/>
      <c r="J1634" s="450" t="s">
        <v>1197</v>
      </c>
      <c r="K1634" s="81" t="s">
        <v>1403</v>
      </c>
      <c r="L1634" s="393" t="s">
        <v>34</v>
      </c>
      <c r="M1634" s="394" t="s">
        <v>1423</v>
      </c>
      <c r="N1634" s="345" t="s">
        <v>341</v>
      </c>
      <c r="O1634" s="775" t="s">
        <v>368</v>
      </c>
      <c r="P1634" s="740" t="s">
        <v>369</v>
      </c>
      <c r="Q1634" s="741"/>
      <c r="R1634" s="741"/>
      <c r="S1634" s="742"/>
      <c r="T1634" s="453"/>
      <c r="U1634" s="453"/>
      <c r="V1634" s="454"/>
    </row>
    <row r="1635" spans="1:22" s="26" customFormat="1" ht="19.95" customHeight="1">
      <c r="A1635" s="83" t="s">
        <v>2542</v>
      </c>
      <c r="B1635" s="744"/>
      <c r="C1635" s="623">
        <v>5</v>
      </c>
      <c r="D1635" s="616" t="s">
        <v>1403</v>
      </c>
      <c r="E1635" s="448" t="s">
        <v>1403</v>
      </c>
      <c r="F1635" s="449" t="s">
        <v>1403</v>
      </c>
      <c r="G1635" s="449" t="s">
        <v>1403</v>
      </c>
      <c r="H1635" s="778" t="s">
        <v>1403</v>
      </c>
      <c r="I1635" s="779"/>
      <c r="J1635" s="450" t="s">
        <v>1403</v>
      </c>
      <c r="K1635" s="81" t="s">
        <v>1403</v>
      </c>
      <c r="L1635" s="393"/>
      <c r="M1635" s="394" t="s">
        <v>1403</v>
      </c>
      <c r="N1635" s="345"/>
      <c r="O1635" s="776"/>
      <c r="P1635" s="500" t="s">
        <v>370</v>
      </c>
      <c r="Q1635" s="500" t="s">
        <v>371</v>
      </c>
      <c r="R1635" s="748" t="s">
        <v>372</v>
      </c>
      <c r="S1635" s="748"/>
      <c r="T1635" s="453"/>
      <c r="U1635" s="453"/>
      <c r="V1635" s="454"/>
    </row>
    <row r="1636" spans="1:22" s="26" customFormat="1" ht="19.95" customHeight="1" thickBot="1">
      <c r="A1636" s="83" t="s">
        <v>2543</v>
      </c>
      <c r="B1636" s="744"/>
      <c r="C1636" s="624">
        <v>6</v>
      </c>
      <c r="D1636" s="617" t="s">
        <v>1403</v>
      </c>
      <c r="E1636" s="455" t="s">
        <v>1403</v>
      </c>
      <c r="F1636" s="449" t="s">
        <v>1403</v>
      </c>
      <c r="G1636" s="449" t="s">
        <v>1403</v>
      </c>
      <c r="H1636" s="778" t="s">
        <v>1403</v>
      </c>
      <c r="I1636" s="779"/>
      <c r="J1636" s="450" t="s">
        <v>1403</v>
      </c>
      <c r="K1636" s="81" t="s">
        <v>1403</v>
      </c>
      <c r="L1636" s="393"/>
      <c r="M1636" s="394" t="s">
        <v>1403</v>
      </c>
      <c r="N1636" s="391"/>
      <c r="O1636" s="293" t="s">
        <v>1197</v>
      </c>
      <c r="P1636" s="223">
        <v>1</v>
      </c>
      <c r="Q1636" s="456">
        <v>7082.0518531999996</v>
      </c>
      <c r="R1636" s="777">
        <v>49736.593000000001</v>
      </c>
      <c r="S1636" s="777"/>
      <c r="T1636" s="453"/>
      <c r="U1636" s="453"/>
      <c r="V1636" s="454"/>
    </row>
    <row r="1637" spans="1:22" s="26" customFormat="1" ht="25.2" customHeight="1" thickBot="1">
      <c r="A1637" s="83" t="s">
        <v>2544</v>
      </c>
      <c r="B1637" s="745"/>
      <c r="C1637" s="749" t="s">
        <v>373</v>
      </c>
      <c r="D1637" s="750"/>
      <c r="E1637" s="467"/>
      <c r="F1637" s="751" t="s">
        <v>1403</v>
      </c>
      <c r="G1637" s="752"/>
      <c r="H1637" s="793" t="s">
        <v>1197</v>
      </c>
      <c r="I1637" s="794"/>
      <c r="J1637" s="369" t="s">
        <v>1197</v>
      </c>
      <c r="K1637" s="293" t="s">
        <v>1197</v>
      </c>
      <c r="L1637" s="293" t="s">
        <v>1197</v>
      </c>
      <c r="M1637" s="528"/>
      <c r="N1637" s="524"/>
      <c r="O1637" s="797" t="s">
        <v>1403</v>
      </c>
      <c r="P1637" s="797"/>
      <c r="Q1637" s="797"/>
      <c r="R1637" s="797"/>
      <c r="S1637" s="797"/>
      <c r="T1637" s="525"/>
      <c r="U1637" s="526"/>
      <c r="V1637" s="527"/>
    </row>
    <row r="1638" spans="1:22" ht="19.95" customHeight="1"/>
    <row r="1639" spans="1:22" ht="19.95" customHeight="1"/>
    <row r="1640" spans="1:22" s="30" customFormat="1" ht="19.95" customHeight="1" thickBot="1">
      <c r="A1640" s="27">
        <v>55</v>
      </c>
      <c r="B1640" s="753" t="s">
        <v>312</v>
      </c>
      <c r="C1640" s="753"/>
      <c r="D1640" s="753"/>
      <c r="E1640" s="28">
        <v>55</v>
      </c>
      <c r="F1640" s="582" t="s">
        <v>99</v>
      </c>
      <c r="G1640" s="416"/>
      <c r="H1640" s="416"/>
      <c r="I1640" s="414"/>
      <c r="J1640" s="414"/>
      <c r="K1640" s="414"/>
      <c r="L1640" s="414"/>
      <c r="M1640" s="29"/>
      <c r="N1640" s="29"/>
      <c r="O1640" s="416"/>
      <c r="P1640" s="416"/>
      <c r="Q1640" s="416"/>
      <c r="R1640" s="416"/>
      <c r="S1640" s="416"/>
      <c r="T1640" s="416"/>
      <c r="U1640" s="416"/>
      <c r="V1640" s="416"/>
    </row>
    <row r="1641" spans="1:22" s="23" customFormat="1" ht="25.2" customHeight="1">
      <c r="A1641" s="22"/>
      <c r="B1641" s="755" t="s">
        <v>313</v>
      </c>
      <c r="C1641" s="621" t="s">
        <v>314</v>
      </c>
      <c r="D1641" s="609" t="s">
        <v>315</v>
      </c>
      <c r="E1641" s="498"/>
      <c r="F1641" s="498" t="s">
        <v>316</v>
      </c>
      <c r="G1641" s="499"/>
      <c r="H1641" s="497" t="s">
        <v>317</v>
      </c>
      <c r="I1641" s="772" t="s">
        <v>318</v>
      </c>
      <c r="J1641" s="754" t="s">
        <v>319</v>
      </c>
      <c r="K1641" s="754" t="s">
        <v>320</v>
      </c>
      <c r="L1641" s="754" t="s">
        <v>321</v>
      </c>
      <c r="M1641" s="754" t="s">
        <v>322</v>
      </c>
      <c r="N1641" s="765" t="s">
        <v>323</v>
      </c>
      <c r="O1641" s="766"/>
      <c r="P1641" s="767" t="s">
        <v>324</v>
      </c>
      <c r="Q1641" s="768"/>
      <c r="R1641" s="769" t="s">
        <v>325</v>
      </c>
      <c r="S1641" s="736"/>
      <c r="T1641" s="783" t="s">
        <v>326</v>
      </c>
      <c r="U1641" s="784"/>
      <c r="V1641" s="785"/>
    </row>
    <row r="1642" spans="1:22" s="23" customFormat="1" ht="90" customHeight="1">
      <c r="A1642" s="22"/>
      <c r="B1642" s="756"/>
      <c r="C1642" s="622" t="s">
        <v>327</v>
      </c>
      <c r="D1642" s="610" t="s">
        <v>42</v>
      </c>
      <c r="E1642" s="501" t="s">
        <v>328</v>
      </c>
      <c r="F1642" s="501" t="s">
        <v>329</v>
      </c>
      <c r="G1642" s="571" t="s">
        <v>330</v>
      </c>
      <c r="H1642" s="570" t="s">
        <v>331</v>
      </c>
      <c r="I1642" s="773"/>
      <c r="J1642" s="748"/>
      <c r="K1642" s="748"/>
      <c r="L1642" s="748"/>
      <c r="M1642" s="748"/>
      <c r="N1642" s="500" t="s">
        <v>332</v>
      </c>
      <c r="O1642" s="501" t="s">
        <v>333</v>
      </c>
      <c r="P1642" s="781"/>
      <c r="Q1642" s="782"/>
      <c r="R1642" s="770"/>
      <c r="S1642" s="771"/>
      <c r="T1642" s="502" t="s">
        <v>334</v>
      </c>
      <c r="U1642" s="503" t="s">
        <v>335</v>
      </c>
      <c r="V1642" s="504" t="s">
        <v>336</v>
      </c>
    </row>
    <row r="1643" spans="1:22" s="23" customFormat="1" ht="25.2" customHeight="1">
      <c r="A1643" s="22"/>
      <c r="B1643" s="417"/>
      <c r="C1643" s="611">
        <v>3</v>
      </c>
      <c r="D1643" s="611">
        <v>4</v>
      </c>
      <c r="E1643" s="418">
        <v>5</v>
      </c>
      <c r="F1643" s="418">
        <v>6</v>
      </c>
      <c r="G1643" s="418">
        <v>7</v>
      </c>
      <c r="H1643" s="418">
        <v>8</v>
      </c>
      <c r="I1643" s="418">
        <v>9</v>
      </c>
      <c r="J1643" s="469"/>
      <c r="K1643" s="469"/>
      <c r="L1643" s="435"/>
      <c r="M1643" s="418"/>
      <c r="N1643" s="418">
        <v>14</v>
      </c>
      <c r="O1643" s="418">
        <v>15</v>
      </c>
      <c r="P1643" s="419">
        <v>16</v>
      </c>
      <c r="Q1643" s="463">
        <v>17</v>
      </c>
      <c r="R1643" s="419">
        <v>18</v>
      </c>
      <c r="S1643" s="463">
        <v>19</v>
      </c>
      <c r="T1643" s="420">
        <v>20</v>
      </c>
      <c r="U1643" s="421">
        <v>21</v>
      </c>
      <c r="V1643" s="422">
        <v>22</v>
      </c>
    </row>
    <row r="1644" spans="1:22" s="32" customFormat="1" ht="110.25" customHeight="1">
      <c r="A1644" s="31" t="s">
        <v>2545</v>
      </c>
      <c r="B1644" s="423">
        <v>1</v>
      </c>
      <c r="C1644" s="612" t="s">
        <v>570</v>
      </c>
      <c r="D1644" s="612" t="s">
        <v>872</v>
      </c>
      <c r="E1644" s="424" t="s">
        <v>873</v>
      </c>
      <c r="F1644" s="424" t="s">
        <v>340</v>
      </c>
      <c r="G1644" s="425">
        <v>0.3</v>
      </c>
      <c r="H1644" s="426" t="s">
        <v>341</v>
      </c>
      <c r="I1644" s="427">
        <v>3</v>
      </c>
      <c r="J1644" s="428" t="s">
        <v>249</v>
      </c>
      <c r="K1644" s="429">
        <v>41446</v>
      </c>
      <c r="L1644" s="429">
        <v>42427</v>
      </c>
      <c r="M1644" s="430"/>
      <c r="N1644" s="431" t="s">
        <v>1403</v>
      </c>
      <c r="O1644" s="432" t="s">
        <v>1403</v>
      </c>
      <c r="P1644" s="827"/>
      <c r="Q1644" s="828"/>
      <c r="R1644" s="746"/>
      <c r="S1644" s="747"/>
      <c r="T1644" s="433" t="s">
        <v>341</v>
      </c>
      <c r="U1644" s="363">
        <v>2</v>
      </c>
      <c r="V1644" s="434" t="s">
        <v>341</v>
      </c>
    </row>
    <row r="1645" spans="1:22" s="32" customFormat="1" ht="86.25" customHeight="1">
      <c r="A1645" s="31" t="s">
        <v>2546</v>
      </c>
      <c r="B1645" s="423">
        <v>2</v>
      </c>
      <c r="C1645" s="612" t="s">
        <v>874</v>
      </c>
      <c r="D1645" s="612" t="s">
        <v>875</v>
      </c>
      <c r="E1645" s="424" t="s">
        <v>876</v>
      </c>
      <c r="F1645" s="424" t="s">
        <v>376</v>
      </c>
      <c r="G1645" s="425">
        <v>1</v>
      </c>
      <c r="H1645" s="426" t="s">
        <v>341</v>
      </c>
      <c r="I1645" s="427">
        <v>2</v>
      </c>
      <c r="J1645" s="428" t="s">
        <v>248</v>
      </c>
      <c r="K1645" s="429">
        <v>33217</v>
      </c>
      <c r="L1645" s="429">
        <v>35520</v>
      </c>
      <c r="M1645" s="430">
        <v>26228.57</v>
      </c>
      <c r="N1645" s="431">
        <v>26228.57</v>
      </c>
      <c r="O1645" s="432">
        <v>26228.57</v>
      </c>
      <c r="P1645" s="827"/>
      <c r="Q1645" s="828"/>
      <c r="R1645" s="746"/>
      <c r="S1645" s="747"/>
      <c r="T1645" s="433" t="s">
        <v>341</v>
      </c>
      <c r="U1645" s="363">
        <v>3</v>
      </c>
      <c r="V1645" s="434" t="s">
        <v>341</v>
      </c>
    </row>
    <row r="1646" spans="1:22" s="32" customFormat="1" ht="86.25" customHeight="1">
      <c r="A1646" s="31" t="s">
        <v>2547</v>
      </c>
      <c r="B1646" s="423">
        <v>3</v>
      </c>
      <c r="C1646" s="612" t="s">
        <v>420</v>
      </c>
      <c r="D1646" s="612" t="s">
        <v>877</v>
      </c>
      <c r="E1646" s="424" t="s">
        <v>878</v>
      </c>
      <c r="F1646" s="424" t="s">
        <v>340</v>
      </c>
      <c r="G1646" s="425">
        <v>0.61</v>
      </c>
      <c r="H1646" s="426" t="s">
        <v>341</v>
      </c>
      <c r="I1646" s="427">
        <v>2</v>
      </c>
      <c r="J1646" s="428" t="s">
        <v>248</v>
      </c>
      <c r="K1646" s="429">
        <v>38785</v>
      </c>
      <c r="L1646" s="429">
        <v>40380</v>
      </c>
      <c r="M1646" s="430">
        <v>5778.8</v>
      </c>
      <c r="N1646" s="431">
        <v>3525.0680000000002</v>
      </c>
      <c r="O1646" s="432">
        <v>3525.0680000000002</v>
      </c>
      <c r="P1646" s="827"/>
      <c r="Q1646" s="828"/>
      <c r="R1646" s="746"/>
      <c r="S1646" s="747"/>
      <c r="T1646" s="433" t="s">
        <v>341</v>
      </c>
      <c r="U1646" s="363">
        <v>6</v>
      </c>
      <c r="V1646" s="434" t="s">
        <v>341</v>
      </c>
    </row>
    <row r="1647" spans="1:22" s="32" customFormat="1" ht="86.25" customHeight="1">
      <c r="A1647" s="31" t="s">
        <v>2548</v>
      </c>
      <c r="B1647" s="423">
        <v>4</v>
      </c>
      <c r="C1647" s="612" t="s">
        <v>879</v>
      </c>
      <c r="D1647" s="612">
        <v>2131906</v>
      </c>
      <c r="E1647" s="424" t="s">
        <v>880</v>
      </c>
      <c r="F1647" s="424" t="s">
        <v>340</v>
      </c>
      <c r="G1647" s="425">
        <v>0.4</v>
      </c>
      <c r="H1647" s="426" t="s">
        <v>341</v>
      </c>
      <c r="I1647" s="427">
        <v>1</v>
      </c>
      <c r="J1647" s="428" t="s">
        <v>247</v>
      </c>
      <c r="K1647" s="429">
        <v>41463</v>
      </c>
      <c r="L1647" s="429">
        <v>42962</v>
      </c>
      <c r="M1647" s="430">
        <v>21138.92</v>
      </c>
      <c r="N1647" s="431">
        <v>8455.5679999999993</v>
      </c>
      <c r="O1647" s="432">
        <v>8455.5679999999993</v>
      </c>
      <c r="P1647" s="827"/>
      <c r="Q1647" s="828"/>
      <c r="R1647" s="746"/>
      <c r="S1647" s="747"/>
      <c r="T1647" s="433" t="s">
        <v>341</v>
      </c>
      <c r="U1647" s="363">
        <v>176</v>
      </c>
      <c r="V1647" s="434" t="s">
        <v>341</v>
      </c>
    </row>
    <row r="1648" spans="1:22" s="32" customFormat="1" ht="86.25" customHeight="1">
      <c r="A1648" s="31" t="s">
        <v>2549</v>
      </c>
      <c r="B1648" s="423">
        <v>5</v>
      </c>
      <c r="C1648" s="612" t="s">
        <v>881</v>
      </c>
      <c r="D1648" s="612" t="s">
        <v>882</v>
      </c>
      <c r="E1648" s="424" t="s">
        <v>883</v>
      </c>
      <c r="F1648" s="424" t="s">
        <v>340</v>
      </c>
      <c r="G1648" s="425">
        <v>0.5</v>
      </c>
      <c r="H1648" s="426" t="s">
        <v>341</v>
      </c>
      <c r="I1648" s="427">
        <v>1</v>
      </c>
      <c r="J1648" s="428" t="s">
        <v>247</v>
      </c>
      <c r="K1648" s="429">
        <v>43441</v>
      </c>
      <c r="L1648" s="429">
        <v>45000</v>
      </c>
      <c r="M1648" s="430">
        <v>7219.02</v>
      </c>
      <c r="N1648" s="431">
        <v>3609.51</v>
      </c>
      <c r="O1648" s="432">
        <v>3609.51</v>
      </c>
      <c r="P1648" s="827"/>
      <c r="Q1648" s="828"/>
      <c r="R1648" s="746"/>
      <c r="S1648" s="747"/>
      <c r="T1648" s="433" t="s">
        <v>341</v>
      </c>
      <c r="U1648" s="363">
        <v>198</v>
      </c>
      <c r="V1648" s="434" t="s">
        <v>341</v>
      </c>
    </row>
    <row r="1649" spans="1:22" s="32" customFormat="1" ht="42" customHeight="1">
      <c r="A1649" s="31" t="s">
        <v>2550</v>
      </c>
      <c r="B1649" s="423">
        <v>6</v>
      </c>
      <c r="C1649" s="618" t="s">
        <v>884</v>
      </c>
      <c r="D1649" s="618" t="s">
        <v>885</v>
      </c>
      <c r="E1649" s="600" t="s">
        <v>886</v>
      </c>
      <c r="F1649" s="424" t="s">
        <v>340</v>
      </c>
      <c r="G1649" s="425">
        <v>0.35</v>
      </c>
      <c r="H1649" s="426" t="s">
        <v>341</v>
      </c>
      <c r="I1649" s="427">
        <v>3</v>
      </c>
      <c r="J1649" s="428" t="s">
        <v>249</v>
      </c>
      <c r="K1649" s="429">
        <v>41956</v>
      </c>
      <c r="L1649" s="429">
        <v>42724</v>
      </c>
      <c r="M1649" s="430">
        <v>3184.44</v>
      </c>
      <c r="N1649" s="431">
        <v>1114.5539999999999</v>
      </c>
      <c r="O1649" s="432"/>
      <c r="P1649" s="830"/>
      <c r="Q1649" s="831"/>
      <c r="R1649" s="746"/>
      <c r="S1649" s="747"/>
      <c r="T1649" s="433" t="s">
        <v>341</v>
      </c>
      <c r="U1649" s="363">
        <v>1</v>
      </c>
      <c r="V1649" s="434" t="s">
        <v>341</v>
      </c>
    </row>
    <row r="1650" spans="1:22" s="32" customFormat="1" ht="19.95" customHeight="1">
      <c r="A1650" s="31" t="s">
        <v>2551</v>
      </c>
      <c r="B1650" s="423" t="s">
        <v>1403</v>
      </c>
      <c r="C1650" s="612"/>
      <c r="D1650" s="612"/>
      <c r="E1650" s="424"/>
      <c r="F1650" s="424"/>
      <c r="G1650" s="425"/>
      <c r="H1650" s="426"/>
      <c r="I1650" s="427"/>
      <c r="J1650" s="428" t="s">
        <v>1403</v>
      </c>
      <c r="K1650" s="429"/>
      <c r="L1650" s="429"/>
      <c r="M1650" s="430"/>
      <c r="N1650" s="435" t="s">
        <v>1403</v>
      </c>
      <c r="O1650" s="432" t="s">
        <v>1403</v>
      </c>
      <c r="P1650" s="731"/>
      <c r="Q1650" s="732"/>
      <c r="R1650" s="746"/>
      <c r="S1650" s="747"/>
      <c r="T1650" s="433"/>
      <c r="U1650" s="363"/>
      <c r="V1650" s="434"/>
    </row>
    <row r="1651" spans="1:22" s="32" customFormat="1" ht="19.95" customHeight="1">
      <c r="A1651" s="31" t="s">
        <v>2552</v>
      </c>
      <c r="B1651" s="423" t="s">
        <v>1403</v>
      </c>
      <c r="C1651" s="612"/>
      <c r="D1651" s="612"/>
      <c r="E1651" s="424"/>
      <c r="F1651" s="424"/>
      <c r="G1651" s="425"/>
      <c r="H1651" s="426"/>
      <c r="I1651" s="427"/>
      <c r="J1651" s="428" t="s">
        <v>1403</v>
      </c>
      <c r="K1651" s="429"/>
      <c r="L1651" s="429"/>
      <c r="M1651" s="436"/>
      <c r="N1651" s="435" t="s">
        <v>1403</v>
      </c>
      <c r="O1651" s="432" t="s">
        <v>1403</v>
      </c>
      <c r="P1651" s="731"/>
      <c r="Q1651" s="732"/>
      <c r="R1651" s="746"/>
      <c r="S1651" s="747"/>
      <c r="T1651" s="433"/>
      <c r="U1651" s="363"/>
      <c r="V1651" s="434"/>
    </row>
    <row r="1652" spans="1:22" s="32" customFormat="1" ht="19.95" customHeight="1">
      <c r="A1652" s="31" t="s">
        <v>2553</v>
      </c>
      <c r="B1652" s="423" t="s">
        <v>1403</v>
      </c>
      <c r="C1652" s="612"/>
      <c r="D1652" s="612"/>
      <c r="E1652" s="424"/>
      <c r="F1652" s="424"/>
      <c r="G1652" s="425"/>
      <c r="H1652" s="426"/>
      <c r="I1652" s="427"/>
      <c r="J1652" s="428" t="s">
        <v>1403</v>
      </c>
      <c r="K1652" s="429"/>
      <c r="L1652" s="429"/>
      <c r="M1652" s="436"/>
      <c r="N1652" s="435" t="s">
        <v>1403</v>
      </c>
      <c r="O1652" s="432" t="s">
        <v>1403</v>
      </c>
      <c r="P1652" s="731"/>
      <c r="Q1652" s="732"/>
      <c r="R1652" s="746"/>
      <c r="S1652" s="747"/>
      <c r="T1652" s="433"/>
      <c r="U1652" s="363"/>
      <c r="V1652" s="434"/>
    </row>
    <row r="1653" spans="1:22" s="32" customFormat="1" ht="19.95" customHeight="1" thickBot="1">
      <c r="A1653" s="31" t="s">
        <v>2554</v>
      </c>
      <c r="B1653" s="437" t="s">
        <v>1403</v>
      </c>
      <c r="C1653" s="613"/>
      <c r="D1653" s="613"/>
      <c r="E1653" s="438"/>
      <c r="F1653" s="438"/>
      <c r="G1653" s="439"/>
      <c r="H1653" s="440"/>
      <c r="I1653" s="441"/>
      <c r="J1653" s="442" t="s">
        <v>1403</v>
      </c>
      <c r="K1653" s="443"/>
      <c r="L1653" s="443"/>
      <c r="M1653" s="444"/>
      <c r="N1653" s="435" t="s">
        <v>1403</v>
      </c>
      <c r="O1653" s="432" t="s">
        <v>1403</v>
      </c>
      <c r="P1653" s="731"/>
      <c r="Q1653" s="732"/>
      <c r="R1653" s="746"/>
      <c r="S1653" s="747"/>
      <c r="T1653" s="433"/>
      <c r="U1653" s="363"/>
      <c r="V1653" s="434"/>
    </row>
    <row r="1654" spans="1:22" s="23" customFormat="1" ht="10.199999999999999" customHeight="1">
      <c r="A1654" s="31"/>
      <c r="B1654" s="459"/>
      <c r="C1654" s="614"/>
      <c r="D1654" s="614"/>
      <c r="E1654" s="445"/>
      <c r="F1654" s="445"/>
      <c r="G1654" s="445"/>
      <c r="H1654" s="445"/>
      <c r="I1654" s="445"/>
      <c r="J1654" s="445"/>
      <c r="K1654" s="445"/>
      <c r="L1654" s="445"/>
      <c r="M1654" s="445"/>
      <c r="N1654" s="445"/>
      <c r="O1654" s="460"/>
      <c r="P1654" s="445"/>
      <c r="Q1654" s="445"/>
      <c r="R1654" s="460"/>
      <c r="S1654" s="445"/>
      <c r="T1654" s="445"/>
      <c r="U1654" s="461"/>
      <c r="V1654" s="464"/>
    </row>
    <row r="1655" spans="1:22" s="23" customFormat="1" ht="19.95" customHeight="1" thickBot="1">
      <c r="A1655" s="31" t="s">
        <v>2555</v>
      </c>
      <c r="B1655" s="505"/>
      <c r="C1655" s="615"/>
      <c r="D1655" s="615"/>
      <c r="E1655" s="506"/>
      <c r="F1655" s="506"/>
      <c r="G1655" s="506"/>
      <c r="H1655" s="506"/>
      <c r="I1655" s="506"/>
      <c r="J1655" s="506"/>
      <c r="K1655" s="506"/>
      <c r="L1655" s="506"/>
      <c r="M1655" s="506"/>
      <c r="N1655" s="507" t="s">
        <v>346</v>
      </c>
      <c r="O1655" s="508">
        <v>10454.679</v>
      </c>
      <c r="P1655" s="506"/>
      <c r="Q1655" s="506"/>
      <c r="R1655" s="509"/>
      <c r="S1655" s="509"/>
      <c r="T1655" s="510"/>
      <c r="U1655" s="506"/>
      <c r="V1655" s="511"/>
    </row>
    <row r="1656" spans="1:22" ht="19.95" customHeight="1">
      <c r="B1656" s="446"/>
      <c r="C1656" s="34"/>
      <c r="D1656" s="34"/>
      <c r="E1656" s="446"/>
      <c r="F1656" s="446"/>
      <c r="G1656" s="446"/>
      <c r="H1656" s="446"/>
      <c r="I1656" s="446"/>
      <c r="J1656" s="446"/>
      <c r="K1656" s="446"/>
      <c r="L1656" s="446"/>
      <c r="M1656" s="446"/>
      <c r="N1656" s="446"/>
      <c r="O1656" s="446"/>
      <c r="P1656" s="446"/>
      <c r="Q1656" s="446"/>
      <c r="R1656" s="446"/>
      <c r="S1656" s="446"/>
      <c r="T1656" s="446"/>
      <c r="U1656" s="446"/>
      <c r="V1656" s="446"/>
    </row>
    <row r="1657" spans="1:22" s="23" customFormat="1" ht="19.95" customHeight="1" thickBot="1">
      <c r="A1657" s="22"/>
      <c r="B1657" s="733" t="s">
        <v>347</v>
      </c>
      <c r="C1657" s="733"/>
      <c r="D1657" s="733"/>
      <c r="E1657" s="733"/>
      <c r="F1657" s="733"/>
      <c r="G1657" s="733"/>
      <c r="H1657" s="733"/>
      <c r="I1657" s="733"/>
      <c r="J1657" s="733"/>
      <c r="K1657" s="733"/>
      <c r="L1657" s="733"/>
      <c r="M1657" s="733"/>
      <c r="N1657" s="733"/>
      <c r="O1657" s="733"/>
      <c r="P1657" s="733"/>
      <c r="Q1657" s="733"/>
      <c r="R1657" s="733"/>
      <c r="S1657" s="733"/>
      <c r="T1657" s="733"/>
      <c r="U1657" s="733"/>
      <c r="V1657" s="733"/>
    </row>
    <row r="1658" spans="1:22" s="26" customFormat="1" ht="19.95" customHeight="1">
      <c r="A1658" s="83" t="s">
        <v>2556</v>
      </c>
      <c r="B1658" s="743" t="s">
        <v>348</v>
      </c>
      <c r="C1658" s="734" t="s">
        <v>349</v>
      </c>
      <c r="D1658" s="735"/>
      <c r="E1658" s="735"/>
      <c r="F1658" s="735"/>
      <c r="G1658" s="735"/>
      <c r="H1658" s="735"/>
      <c r="I1658" s="735"/>
      <c r="J1658" s="735"/>
      <c r="K1658" s="735"/>
      <c r="L1658" s="735"/>
      <c r="M1658" s="736"/>
      <c r="N1658" s="518"/>
      <c r="O1658" s="519"/>
      <c r="P1658" s="734" t="s">
        <v>350</v>
      </c>
      <c r="Q1658" s="735"/>
      <c r="R1658" s="735"/>
      <c r="S1658" s="736"/>
      <c r="T1658" s="769" t="s">
        <v>351</v>
      </c>
      <c r="U1658" s="736"/>
      <c r="V1658" s="788" t="s">
        <v>1197</v>
      </c>
    </row>
    <row r="1659" spans="1:22" s="26" customFormat="1" ht="25.2" customHeight="1">
      <c r="A1659" s="83" t="s">
        <v>2557</v>
      </c>
      <c r="B1659" s="744"/>
      <c r="C1659" s="740" t="s">
        <v>352</v>
      </c>
      <c r="D1659" s="741"/>
      <c r="E1659" s="742"/>
      <c r="F1659" s="514">
        <v>3</v>
      </c>
      <c r="G1659" s="774" t="s">
        <v>353</v>
      </c>
      <c r="H1659" s="748" t="s">
        <v>354</v>
      </c>
      <c r="I1659" s="748"/>
      <c r="J1659" s="740" t="s">
        <v>355</v>
      </c>
      <c r="K1659" s="795"/>
      <c r="L1659" s="515"/>
      <c r="M1659" s="515"/>
      <c r="N1659" s="520"/>
      <c r="O1659" s="521"/>
      <c r="P1659" s="737"/>
      <c r="Q1659" s="738"/>
      <c r="R1659" s="738"/>
      <c r="S1659" s="739"/>
      <c r="T1659" s="770"/>
      <c r="U1659" s="771"/>
      <c r="V1659" s="789"/>
    </row>
    <row r="1660" spans="1:22" s="26" customFormat="1" ht="30" customHeight="1" thickBot="1">
      <c r="A1660" s="83" t="s">
        <v>2558</v>
      </c>
      <c r="B1660" s="744"/>
      <c r="C1660" s="741" t="s">
        <v>356</v>
      </c>
      <c r="D1660" s="742"/>
      <c r="E1660" s="516" t="s">
        <v>357</v>
      </c>
      <c r="F1660" s="512" t="s">
        <v>358</v>
      </c>
      <c r="G1660" s="774"/>
      <c r="H1660" s="748"/>
      <c r="I1660" s="748"/>
      <c r="J1660" s="500" t="s">
        <v>359</v>
      </c>
      <c r="K1660" s="513" t="s">
        <v>360</v>
      </c>
      <c r="L1660" s="517" t="s">
        <v>361</v>
      </c>
      <c r="M1660" s="517"/>
      <c r="N1660" s="522" t="s">
        <v>362</v>
      </c>
      <c r="O1660" s="523"/>
      <c r="P1660" s="529" t="s">
        <v>363</v>
      </c>
      <c r="Q1660" s="447">
        <v>6</v>
      </c>
      <c r="R1660" s="530" t="s">
        <v>364</v>
      </c>
      <c r="S1660" s="447">
        <v>4</v>
      </c>
      <c r="T1660" s="791"/>
      <c r="U1660" s="792"/>
      <c r="V1660" s="790"/>
    </row>
    <row r="1661" spans="1:22" s="26" customFormat="1" ht="19.95" customHeight="1">
      <c r="A1661" s="83" t="s">
        <v>2559</v>
      </c>
      <c r="B1661" s="744"/>
      <c r="C1661" s="623">
        <v>1</v>
      </c>
      <c r="D1661" s="616" t="s">
        <v>247</v>
      </c>
      <c r="E1661" s="448">
        <v>0.33</v>
      </c>
      <c r="F1661" s="449">
        <v>12065.078</v>
      </c>
      <c r="G1661" s="449">
        <v>3541.03</v>
      </c>
      <c r="H1661" s="778" t="s">
        <v>1197</v>
      </c>
      <c r="I1661" s="779"/>
      <c r="J1661" s="450" t="s">
        <v>1197</v>
      </c>
      <c r="K1661" s="81" t="s">
        <v>1403</v>
      </c>
      <c r="L1661" s="393" t="s">
        <v>365</v>
      </c>
      <c r="M1661" s="394" t="s">
        <v>1421</v>
      </c>
      <c r="N1661" s="345" t="s">
        <v>341</v>
      </c>
      <c r="O1661" s="807" t="s">
        <v>130</v>
      </c>
      <c r="P1661" s="808"/>
      <c r="Q1661" s="798">
        <v>55</v>
      </c>
      <c r="R1661" s="801" t="s">
        <v>365</v>
      </c>
      <c r="S1661" s="802"/>
      <c r="T1661" s="769" t="s">
        <v>366</v>
      </c>
      <c r="U1661" s="735"/>
      <c r="V1661" s="736"/>
    </row>
    <row r="1662" spans="1:22" s="26" customFormat="1" ht="19.95" customHeight="1" thickBot="1">
      <c r="A1662" s="83" t="s">
        <v>2560</v>
      </c>
      <c r="B1662" s="744"/>
      <c r="C1662" s="623">
        <v>2</v>
      </c>
      <c r="D1662" s="616" t="s">
        <v>248</v>
      </c>
      <c r="E1662" s="448">
        <v>0.34</v>
      </c>
      <c r="F1662" s="449">
        <v>29753.637999999999</v>
      </c>
      <c r="G1662" s="449">
        <v>3541.03</v>
      </c>
      <c r="H1662" s="778" t="s">
        <v>1197</v>
      </c>
      <c r="I1662" s="779"/>
      <c r="J1662" s="450" t="s">
        <v>1197</v>
      </c>
      <c r="K1662" s="81" t="s">
        <v>1403</v>
      </c>
      <c r="L1662" s="393" t="s">
        <v>34</v>
      </c>
      <c r="M1662" s="394" t="s">
        <v>1423</v>
      </c>
      <c r="N1662" s="345" t="s">
        <v>341</v>
      </c>
      <c r="O1662" s="807"/>
      <c r="P1662" s="808"/>
      <c r="Q1662" s="799"/>
      <c r="R1662" s="803"/>
      <c r="S1662" s="804"/>
      <c r="T1662" s="791"/>
      <c r="U1662" s="796"/>
      <c r="V1662" s="792"/>
    </row>
    <row r="1663" spans="1:22" s="26" customFormat="1" ht="19.95" customHeight="1">
      <c r="A1663" s="83" t="s">
        <v>2561</v>
      </c>
      <c r="B1663" s="744"/>
      <c r="C1663" s="623">
        <v>3</v>
      </c>
      <c r="D1663" s="616" t="s">
        <v>249</v>
      </c>
      <c r="E1663" s="448">
        <v>0.33</v>
      </c>
      <c r="F1663" s="449" t="s">
        <v>1445</v>
      </c>
      <c r="G1663" s="449">
        <v>3541.03</v>
      </c>
      <c r="H1663" s="778" t="s">
        <v>1238</v>
      </c>
      <c r="I1663" s="779"/>
      <c r="J1663" s="450" t="s">
        <v>1197</v>
      </c>
      <c r="K1663" s="81" t="s">
        <v>1403</v>
      </c>
      <c r="L1663" s="393" t="s">
        <v>34</v>
      </c>
      <c r="M1663" s="394" t="s">
        <v>1423</v>
      </c>
      <c r="N1663" s="345" t="s">
        <v>341</v>
      </c>
      <c r="O1663" s="809"/>
      <c r="P1663" s="810"/>
      <c r="Q1663" s="800"/>
      <c r="R1663" s="805"/>
      <c r="S1663" s="806"/>
      <c r="T1663" s="451"/>
      <c r="U1663" s="451"/>
      <c r="V1663" s="452"/>
    </row>
    <row r="1664" spans="1:22" s="26" customFormat="1" ht="19.95" customHeight="1">
      <c r="A1664" s="83" t="s">
        <v>2562</v>
      </c>
      <c r="B1664" s="744"/>
      <c r="C1664" s="623">
        <v>4</v>
      </c>
      <c r="D1664" s="616" t="s">
        <v>1403</v>
      </c>
      <c r="E1664" s="448" t="s">
        <v>1403</v>
      </c>
      <c r="F1664" s="449" t="s">
        <v>1403</v>
      </c>
      <c r="G1664" s="449" t="s">
        <v>1403</v>
      </c>
      <c r="H1664" s="778" t="s">
        <v>1403</v>
      </c>
      <c r="I1664" s="779"/>
      <c r="J1664" s="450" t="s">
        <v>1403</v>
      </c>
      <c r="K1664" s="81" t="s">
        <v>1403</v>
      </c>
      <c r="L1664" s="393"/>
      <c r="M1664" s="394" t="s">
        <v>1403</v>
      </c>
      <c r="N1664" s="345"/>
      <c r="O1664" s="775" t="s">
        <v>368</v>
      </c>
      <c r="P1664" s="740" t="s">
        <v>369</v>
      </c>
      <c r="Q1664" s="741"/>
      <c r="R1664" s="741"/>
      <c r="S1664" s="742"/>
      <c r="T1664" s="453"/>
      <c r="U1664" s="453"/>
      <c r="V1664" s="454"/>
    </row>
    <row r="1665" spans="1:22" s="26" customFormat="1" ht="19.95" customHeight="1">
      <c r="A1665" s="83" t="s">
        <v>2563</v>
      </c>
      <c r="B1665" s="744"/>
      <c r="C1665" s="623">
        <v>5</v>
      </c>
      <c r="D1665" s="616" t="s">
        <v>1403</v>
      </c>
      <c r="E1665" s="448" t="s">
        <v>1403</v>
      </c>
      <c r="F1665" s="449" t="s">
        <v>1403</v>
      </c>
      <c r="G1665" s="449" t="s">
        <v>1403</v>
      </c>
      <c r="H1665" s="778" t="s">
        <v>1403</v>
      </c>
      <c r="I1665" s="779"/>
      <c r="J1665" s="450" t="s">
        <v>1403</v>
      </c>
      <c r="K1665" s="81" t="s">
        <v>1403</v>
      </c>
      <c r="L1665" s="393"/>
      <c r="M1665" s="394" t="s">
        <v>1403</v>
      </c>
      <c r="N1665" s="345"/>
      <c r="O1665" s="776"/>
      <c r="P1665" s="500" t="s">
        <v>370</v>
      </c>
      <c r="Q1665" s="500" t="s">
        <v>371</v>
      </c>
      <c r="R1665" s="748" t="s">
        <v>372</v>
      </c>
      <c r="S1665" s="748"/>
      <c r="T1665" s="453"/>
      <c r="U1665" s="453"/>
      <c r="V1665" s="454"/>
    </row>
    <row r="1666" spans="1:22" s="26" customFormat="1" ht="19.95" customHeight="1" thickBot="1">
      <c r="A1666" s="83" t="s">
        <v>2564</v>
      </c>
      <c r="B1666" s="744"/>
      <c r="C1666" s="624">
        <v>6</v>
      </c>
      <c r="D1666" s="617" t="s">
        <v>1403</v>
      </c>
      <c r="E1666" s="455" t="s">
        <v>1403</v>
      </c>
      <c r="F1666" s="449" t="s">
        <v>1403</v>
      </c>
      <c r="G1666" s="449" t="s">
        <v>1403</v>
      </c>
      <c r="H1666" s="778" t="s">
        <v>1403</v>
      </c>
      <c r="I1666" s="779"/>
      <c r="J1666" s="450" t="s">
        <v>1403</v>
      </c>
      <c r="K1666" s="81" t="s">
        <v>1403</v>
      </c>
      <c r="L1666" s="393"/>
      <c r="M1666" s="394" t="s">
        <v>1403</v>
      </c>
      <c r="N1666" s="391"/>
      <c r="O1666" s="293" t="s">
        <v>1197</v>
      </c>
      <c r="P1666" s="223">
        <v>1</v>
      </c>
      <c r="Q1666" s="456">
        <v>7082.0518531999996</v>
      </c>
      <c r="R1666" s="777">
        <v>42933.27</v>
      </c>
      <c r="S1666" s="777"/>
      <c r="T1666" s="453"/>
      <c r="U1666" s="453"/>
      <c r="V1666" s="454"/>
    </row>
    <row r="1667" spans="1:22" s="26" customFormat="1" ht="25.2" customHeight="1" thickBot="1">
      <c r="A1667" s="83" t="s">
        <v>2565</v>
      </c>
      <c r="B1667" s="745"/>
      <c r="C1667" s="749" t="s">
        <v>373</v>
      </c>
      <c r="D1667" s="750"/>
      <c r="E1667" s="467"/>
      <c r="F1667" s="751" t="s">
        <v>1403</v>
      </c>
      <c r="G1667" s="752"/>
      <c r="H1667" s="793" t="s">
        <v>1197</v>
      </c>
      <c r="I1667" s="794"/>
      <c r="J1667" s="369" t="s">
        <v>1197</v>
      </c>
      <c r="K1667" s="293" t="s">
        <v>1197</v>
      </c>
      <c r="L1667" s="293" t="s">
        <v>1197</v>
      </c>
      <c r="M1667" s="528"/>
      <c r="N1667" s="524"/>
      <c r="O1667" s="797" t="s">
        <v>1403</v>
      </c>
      <c r="P1667" s="797"/>
      <c r="Q1667" s="797"/>
      <c r="R1667" s="797"/>
      <c r="S1667" s="797"/>
      <c r="T1667" s="525"/>
      <c r="U1667" s="526"/>
      <c r="V1667" s="527"/>
    </row>
    <row r="1668" spans="1:22" ht="19.95" customHeight="1"/>
    <row r="1669" spans="1:22" ht="19.95" customHeight="1"/>
    <row r="1670" spans="1:22" s="30" customFormat="1" ht="19.95" customHeight="1" thickBot="1">
      <c r="A1670" s="27">
        <v>56</v>
      </c>
      <c r="B1670" s="753" t="s">
        <v>312</v>
      </c>
      <c r="C1670" s="753"/>
      <c r="D1670" s="753"/>
      <c r="E1670" s="28">
        <v>56</v>
      </c>
      <c r="F1670" s="582" t="s">
        <v>100</v>
      </c>
      <c r="G1670" s="416"/>
      <c r="H1670" s="416"/>
      <c r="I1670" s="414"/>
      <c r="J1670" s="414"/>
      <c r="K1670" s="414"/>
      <c r="L1670" s="414"/>
      <c r="M1670" s="29"/>
      <c r="N1670" s="29"/>
      <c r="O1670" s="416"/>
      <c r="P1670" s="416"/>
      <c r="Q1670" s="416"/>
      <c r="R1670" s="416"/>
      <c r="S1670" s="416"/>
      <c r="T1670" s="416"/>
      <c r="U1670" s="416"/>
      <c r="V1670" s="416"/>
    </row>
    <row r="1671" spans="1:22" s="23" customFormat="1" ht="25.2" customHeight="1">
      <c r="A1671" s="22"/>
      <c r="B1671" s="755" t="s">
        <v>313</v>
      </c>
      <c r="C1671" s="621" t="s">
        <v>314</v>
      </c>
      <c r="D1671" s="609" t="s">
        <v>315</v>
      </c>
      <c r="E1671" s="498"/>
      <c r="F1671" s="498" t="s">
        <v>316</v>
      </c>
      <c r="G1671" s="499"/>
      <c r="H1671" s="497" t="s">
        <v>317</v>
      </c>
      <c r="I1671" s="772" t="s">
        <v>318</v>
      </c>
      <c r="J1671" s="754" t="s">
        <v>319</v>
      </c>
      <c r="K1671" s="754" t="s">
        <v>320</v>
      </c>
      <c r="L1671" s="754" t="s">
        <v>321</v>
      </c>
      <c r="M1671" s="754" t="s">
        <v>322</v>
      </c>
      <c r="N1671" s="765" t="s">
        <v>323</v>
      </c>
      <c r="O1671" s="766"/>
      <c r="P1671" s="767" t="s">
        <v>324</v>
      </c>
      <c r="Q1671" s="768"/>
      <c r="R1671" s="769" t="s">
        <v>325</v>
      </c>
      <c r="S1671" s="736"/>
      <c r="T1671" s="783" t="s">
        <v>326</v>
      </c>
      <c r="U1671" s="784"/>
      <c r="V1671" s="785"/>
    </row>
    <row r="1672" spans="1:22" s="23" customFormat="1" ht="90" customHeight="1">
      <c r="A1672" s="22"/>
      <c r="B1672" s="756"/>
      <c r="C1672" s="622" t="s">
        <v>327</v>
      </c>
      <c r="D1672" s="610" t="s">
        <v>42</v>
      </c>
      <c r="E1672" s="501" t="s">
        <v>328</v>
      </c>
      <c r="F1672" s="501" t="s">
        <v>329</v>
      </c>
      <c r="G1672" s="571" t="s">
        <v>330</v>
      </c>
      <c r="H1672" s="570" t="s">
        <v>331</v>
      </c>
      <c r="I1672" s="773"/>
      <c r="J1672" s="748"/>
      <c r="K1672" s="748"/>
      <c r="L1672" s="748"/>
      <c r="M1672" s="748"/>
      <c r="N1672" s="500" t="s">
        <v>332</v>
      </c>
      <c r="O1672" s="501" t="s">
        <v>333</v>
      </c>
      <c r="P1672" s="781"/>
      <c r="Q1672" s="782"/>
      <c r="R1672" s="770"/>
      <c r="S1672" s="771"/>
      <c r="T1672" s="502" t="s">
        <v>334</v>
      </c>
      <c r="U1672" s="503" t="s">
        <v>335</v>
      </c>
      <c r="V1672" s="504" t="s">
        <v>336</v>
      </c>
    </row>
    <row r="1673" spans="1:22" s="23" customFormat="1" ht="25.2" customHeight="1">
      <c r="A1673" s="22"/>
      <c r="B1673" s="417"/>
      <c r="C1673" s="611">
        <v>3</v>
      </c>
      <c r="D1673" s="611">
        <v>4</v>
      </c>
      <c r="E1673" s="418">
        <v>5</v>
      </c>
      <c r="F1673" s="418">
        <v>6</v>
      </c>
      <c r="G1673" s="418">
        <v>7</v>
      </c>
      <c r="H1673" s="418">
        <v>8</v>
      </c>
      <c r="I1673" s="418">
        <v>9</v>
      </c>
      <c r="J1673" s="469"/>
      <c r="K1673" s="469"/>
      <c r="L1673" s="435"/>
      <c r="M1673" s="418"/>
      <c r="N1673" s="418">
        <v>14</v>
      </c>
      <c r="O1673" s="418">
        <v>15</v>
      </c>
      <c r="P1673" s="419">
        <v>16</v>
      </c>
      <c r="Q1673" s="463">
        <v>17</v>
      </c>
      <c r="R1673" s="419">
        <v>18</v>
      </c>
      <c r="S1673" s="463">
        <v>19</v>
      </c>
      <c r="T1673" s="420">
        <v>20</v>
      </c>
      <c r="U1673" s="421">
        <v>21</v>
      </c>
      <c r="V1673" s="422">
        <v>22</v>
      </c>
    </row>
    <row r="1674" spans="1:22" s="32" customFormat="1" ht="114" customHeight="1">
      <c r="A1674" s="31" t="s">
        <v>2566</v>
      </c>
      <c r="B1674" s="423">
        <v>1</v>
      </c>
      <c r="C1674" s="612" t="s">
        <v>887</v>
      </c>
      <c r="D1674" s="612" t="s">
        <v>888</v>
      </c>
      <c r="E1674" s="424" t="s">
        <v>889</v>
      </c>
      <c r="F1674" s="424" t="s">
        <v>376</v>
      </c>
      <c r="G1674" s="425">
        <v>1</v>
      </c>
      <c r="H1674" s="426" t="s">
        <v>341</v>
      </c>
      <c r="I1674" s="427" t="s">
        <v>376</v>
      </c>
      <c r="J1674" s="428" t="s">
        <v>100</v>
      </c>
      <c r="K1674" s="429">
        <v>38049</v>
      </c>
      <c r="L1674" s="429">
        <v>40545</v>
      </c>
      <c r="M1674" s="430">
        <v>34193.85</v>
      </c>
      <c r="N1674" s="431">
        <v>34193.85</v>
      </c>
      <c r="O1674" s="432">
        <v>34193.85</v>
      </c>
      <c r="P1674" s="827"/>
      <c r="Q1674" s="828"/>
      <c r="R1674" s="746"/>
      <c r="S1674" s="747"/>
      <c r="T1674" s="433" t="s">
        <v>341</v>
      </c>
      <c r="U1674" s="363">
        <v>1</v>
      </c>
      <c r="V1674" s="434" t="s">
        <v>341</v>
      </c>
    </row>
    <row r="1675" spans="1:22" s="32" customFormat="1" ht="132" customHeight="1">
      <c r="A1675" s="31" t="s">
        <v>2567</v>
      </c>
      <c r="B1675" s="423">
        <v>2</v>
      </c>
      <c r="C1675" s="612" t="s">
        <v>887</v>
      </c>
      <c r="D1675" s="612" t="s">
        <v>888</v>
      </c>
      <c r="E1675" s="424" t="s">
        <v>890</v>
      </c>
      <c r="F1675" s="424" t="s">
        <v>376</v>
      </c>
      <c r="G1675" s="425">
        <v>1</v>
      </c>
      <c r="H1675" s="426" t="s">
        <v>341</v>
      </c>
      <c r="I1675" s="427" t="s">
        <v>376</v>
      </c>
      <c r="J1675" s="428" t="s">
        <v>100</v>
      </c>
      <c r="K1675" s="429">
        <v>40093</v>
      </c>
      <c r="L1675" s="429">
        <v>41090</v>
      </c>
      <c r="M1675" s="430">
        <v>11041.39</v>
      </c>
      <c r="N1675" s="431">
        <v>11041.39</v>
      </c>
      <c r="O1675" s="432">
        <v>11041.39</v>
      </c>
      <c r="P1675" s="827"/>
      <c r="Q1675" s="828"/>
      <c r="R1675" s="746"/>
      <c r="S1675" s="747"/>
      <c r="T1675" s="433" t="s">
        <v>341</v>
      </c>
      <c r="U1675" s="363">
        <v>12</v>
      </c>
      <c r="V1675" s="434" t="s">
        <v>341</v>
      </c>
    </row>
    <row r="1676" spans="1:22" s="32" customFormat="1" ht="19.95" customHeight="1">
      <c r="A1676" s="31" t="s">
        <v>2568</v>
      </c>
      <c r="B1676" s="423" t="s">
        <v>1403</v>
      </c>
      <c r="C1676" s="612"/>
      <c r="D1676" s="612"/>
      <c r="E1676" s="424"/>
      <c r="F1676" s="424"/>
      <c r="G1676" s="425"/>
      <c r="H1676" s="426"/>
      <c r="I1676" s="427"/>
      <c r="J1676" s="428" t="s">
        <v>1403</v>
      </c>
      <c r="K1676" s="429"/>
      <c r="L1676" s="429"/>
      <c r="M1676" s="430"/>
      <c r="N1676" s="431" t="s">
        <v>1403</v>
      </c>
      <c r="O1676" s="432" t="s">
        <v>1403</v>
      </c>
      <c r="P1676" s="731"/>
      <c r="Q1676" s="732"/>
      <c r="R1676" s="746"/>
      <c r="S1676" s="747"/>
      <c r="T1676" s="433"/>
      <c r="U1676" s="363"/>
      <c r="V1676" s="434"/>
    </row>
    <row r="1677" spans="1:22" s="32" customFormat="1" ht="19.95" customHeight="1">
      <c r="A1677" s="31" t="s">
        <v>2569</v>
      </c>
      <c r="B1677" s="423" t="s">
        <v>1403</v>
      </c>
      <c r="C1677" s="612"/>
      <c r="D1677" s="612"/>
      <c r="E1677" s="424"/>
      <c r="F1677" s="424"/>
      <c r="G1677" s="425"/>
      <c r="H1677" s="426"/>
      <c r="I1677" s="427"/>
      <c r="J1677" s="428" t="s">
        <v>1403</v>
      </c>
      <c r="K1677" s="429"/>
      <c r="L1677" s="429"/>
      <c r="M1677" s="430"/>
      <c r="N1677" s="431" t="s">
        <v>1403</v>
      </c>
      <c r="O1677" s="432" t="s">
        <v>1403</v>
      </c>
      <c r="P1677" s="731"/>
      <c r="Q1677" s="732"/>
      <c r="R1677" s="746"/>
      <c r="S1677" s="747"/>
      <c r="T1677" s="433"/>
      <c r="U1677" s="363"/>
      <c r="V1677" s="434"/>
    </row>
    <row r="1678" spans="1:22" s="32" customFormat="1" ht="19.95" customHeight="1">
      <c r="A1678" s="31" t="s">
        <v>2570</v>
      </c>
      <c r="B1678" s="423" t="s">
        <v>1403</v>
      </c>
      <c r="C1678" s="612"/>
      <c r="D1678" s="612"/>
      <c r="E1678" s="424"/>
      <c r="F1678" s="424"/>
      <c r="G1678" s="425"/>
      <c r="H1678" s="426"/>
      <c r="I1678" s="427"/>
      <c r="J1678" s="428" t="s">
        <v>1403</v>
      </c>
      <c r="K1678" s="429"/>
      <c r="L1678" s="429"/>
      <c r="M1678" s="430"/>
      <c r="N1678" s="431" t="s">
        <v>1403</v>
      </c>
      <c r="O1678" s="432" t="s">
        <v>1403</v>
      </c>
      <c r="P1678" s="731"/>
      <c r="Q1678" s="732"/>
      <c r="R1678" s="746"/>
      <c r="S1678" s="747"/>
      <c r="T1678" s="433"/>
      <c r="U1678" s="363"/>
      <c r="V1678" s="434"/>
    </row>
    <row r="1679" spans="1:22" s="32" customFormat="1" ht="19.95" customHeight="1">
      <c r="A1679" s="31" t="s">
        <v>2571</v>
      </c>
      <c r="B1679" s="423" t="s">
        <v>1403</v>
      </c>
      <c r="C1679" s="612"/>
      <c r="D1679" s="612"/>
      <c r="E1679" s="424"/>
      <c r="F1679" s="424"/>
      <c r="G1679" s="425"/>
      <c r="H1679" s="426"/>
      <c r="I1679" s="427"/>
      <c r="J1679" s="428" t="s">
        <v>1403</v>
      </c>
      <c r="K1679" s="429"/>
      <c r="L1679" s="429"/>
      <c r="M1679" s="430"/>
      <c r="N1679" s="431" t="s">
        <v>1403</v>
      </c>
      <c r="O1679" s="432" t="s">
        <v>1403</v>
      </c>
      <c r="P1679" s="731"/>
      <c r="Q1679" s="732"/>
      <c r="R1679" s="746"/>
      <c r="S1679" s="747"/>
      <c r="T1679" s="433"/>
      <c r="U1679" s="363"/>
      <c r="V1679" s="434"/>
    </row>
    <row r="1680" spans="1:22" s="32" customFormat="1" ht="19.95" customHeight="1">
      <c r="A1680" s="31" t="s">
        <v>2572</v>
      </c>
      <c r="B1680" s="423" t="s">
        <v>1403</v>
      </c>
      <c r="C1680" s="612"/>
      <c r="D1680" s="612"/>
      <c r="E1680" s="424"/>
      <c r="F1680" s="424"/>
      <c r="G1680" s="425"/>
      <c r="H1680" s="426"/>
      <c r="I1680" s="427"/>
      <c r="J1680" s="428" t="s">
        <v>1403</v>
      </c>
      <c r="K1680" s="429"/>
      <c r="L1680" s="429"/>
      <c r="M1680" s="430"/>
      <c r="N1680" s="435" t="s">
        <v>1403</v>
      </c>
      <c r="O1680" s="432" t="s">
        <v>1403</v>
      </c>
      <c r="P1680" s="731"/>
      <c r="Q1680" s="732"/>
      <c r="R1680" s="746"/>
      <c r="S1680" s="747"/>
      <c r="T1680" s="433"/>
      <c r="U1680" s="363"/>
      <c r="V1680" s="434"/>
    </row>
    <row r="1681" spans="1:22" s="32" customFormat="1" ht="19.95" customHeight="1">
      <c r="A1681" s="31" t="s">
        <v>2573</v>
      </c>
      <c r="B1681" s="423" t="s">
        <v>1403</v>
      </c>
      <c r="C1681" s="612"/>
      <c r="D1681" s="612"/>
      <c r="E1681" s="424"/>
      <c r="F1681" s="424"/>
      <c r="G1681" s="425"/>
      <c r="H1681" s="426"/>
      <c r="I1681" s="427"/>
      <c r="J1681" s="428" t="s">
        <v>1403</v>
      </c>
      <c r="K1681" s="429"/>
      <c r="L1681" s="429"/>
      <c r="M1681" s="436"/>
      <c r="N1681" s="435" t="s">
        <v>1403</v>
      </c>
      <c r="O1681" s="432" t="s">
        <v>1403</v>
      </c>
      <c r="P1681" s="731"/>
      <c r="Q1681" s="732"/>
      <c r="R1681" s="746"/>
      <c r="S1681" s="747"/>
      <c r="T1681" s="433"/>
      <c r="U1681" s="363"/>
      <c r="V1681" s="434"/>
    </row>
    <row r="1682" spans="1:22" s="32" customFormat="1" ht="19.95" customHeight="1">
      <c r="A1682" s="31" t="s">
        <v>2574</v>
      </c>
      <c r="B1682" s="423" t="s">
        <v>1403</v>
      </c>
      <c r="C1682" s="612"/>
      <c r="D1682" s="612"/>
      <c r="E1682" s="424"/>
      <c r="F1682" s="424"/>
      <c r="G1682" s="425"/>
      <c r="H1682" s="426"/>
      <c r="I1682" s="427"/>
      <c r="J1682" s="428" t="s">
        <v>1403</v>
      </c>
      <c r="K1682" s="429"/>
      <c r="L1682" s="429"/>
      <c r="M1682" s="436"/>
      <c r="N1682" s="435" t="s">
        <v>1403</v>
      </c>
      <c r="O1682" s="432" t="s">
        <v>1403</v>
      </c>
      <c r="P1682" s="731"/>
      <c r="Q1682" s="732"/>
      <c r="R1682" s="746"/>
      <c r="S1682" s="747"/>
      <c r="T1682" s="433"/>
      <c r="U1682" s="363"/>
      <c r="V1682" s="434"/>
    </row>
    <row r="1683" spans="1:22" s="32" customFormat="1" ht="19.95" customHeight="1" thickBot="1">
      <c r="A1683" s="31" t="s">
        <v>2575</v>
      </c>
      <c r="B1683" s="437" t="s">
        <v>1403</v>
      </c>
      <c r="C1683" s="613"/>
      <c r="D1683" s="613"/>
      <c r="E1683" s="438"/>
      <c r="F1683" s="438"/>
      <c r="G1683" s="439"/>
      <c r="H1683" s="440"/>
      <c r="I1683" s="441"/>
      <c r="J1683" s="442" t="s">
        <v>1403</v>
      </c>
      <c r="K1683" s="443"/>
      <c r="L1683" s="443"/>
      <c r="M1683" s="444"/>
      <c r="N1683" s="435" t="s">
        <v>1403</v>
      </c>
      <c r="O1683" s="432" t="s">
        <v>1403</v>
      </c>
      <c r="P1683" s="731"/>
      <c r="Q1683" s="732"/>
      <c r="R1683" s="746"/>
      <c r="S1683" s="747"/>
      <c r="T1683" s="433"/>
      <c r="U1683" s="363"/>
      <c r="V1683" s="434"/>
    </row>
    <row r="1684" spans="1:22" s="23" customFormat="1" ht="10.199999999999999" customHeight="1">
      <c r="A1684" s="31"/>
      <c r="B1684" s="459"/>
      <c r="C1684" s="614"/>
      <c r="D1684" s="614"/>
      <c r="E1684" s="445"/>
      <c r="F1684" s="445"/>
      <c r="G1684" s="445"/>
      <c r="H1684" s="445"/>
      <c r="I1684" s="445"/>
      <c r="J1684" s="445"/>
      <c r="K1684" s="445"/>
      <c r="L1684" s="445"/>
      <c r="M1684" s="445"/>
      <c r="N1684" s="445"/>
      <c r="O1684" s="460"/>
      <c r="P1684" s="445"/>
      <c r="Q1684" s="445"/>
      <c r="R1684" s="460"/>
      <c r="S1684" s="445"/>
      <c r="T1684" s="445"/>
      <c r="U1684" s="461"/>
      <c r="V1684" s="464"/>
    </row>
    <row r="1685" spans="1:22" s="23" customFormat="1" ht="19.95" customHeight="1" thickBot="1">
      <c r="A1685" s="31" t="s">
        <v>2576</v>
      </c>
      <c r="B1685" s="505"/>
      <c r="C1685" s="615"/>
      <c r="D1685" s="615"/>
      <c r="E1685" s="506"/>
      <c r="F1685" s="506"/>
      <c r="G1685" s="506"/>
      <c r="H1685" s="506"/>
      <c r="I1685" s="506"/>
      <c r="J1685" s="506"/>
      <c r="K1685" s="506"/>
      <c r="L1685" s="506"/>
      <c r="M1685" s="506"/>
      <c r="N1685" s="507" t="s">
        <v>346</v>
      </c>
      <c r="O1685" s="508">
        <v>22617.62</v>
      </c>
      <c r="P1685" s="506"/>
      <c r="Q1685" s="506"/>
      <c r="R1685" s="509"/>
      <c r="S1685" s="509"/>
      <c r="T1685" s="510"/>
      <c r="U1685" s="506"/>
      <c r="V1685" s="511"/>
    </row>
    <row r="1686" spans="1:22" ht="19.95" customHeight="1">
      <c r="B1686" s="446"/>
      <c r="C1686" s="34"/>
      <c r="D1686" s="34"/>
      <c r="E1686" s="446"/>
      <c r="F1686" s="446"/>
      <c r="G1686" s="446"/>
      <c r="H1686" s="446"/>
      <c r="I1686" s="446"/>
      <c r="J1686" s="446"/>
      <c r="K1686" s="446"/>
      <c r="L1686" s="446"/>
      <c r="M1686" s="446"/>
      <c r="N1686" s="446"/>
      <c r="O1686" s="446"/>
      <c r="P1686" s="446"/>
      <c r="Q1686" s="446"/>
      <c r="R1686" s="446"/>
      <c r="S1686" s="446"/>
      <c r="T1686" s="446"/>
      <c r="U1686" s="446"/>
      <c r="V1686" s="446"/>
    </row>
    <row r="1687" spans="1:22" s="23" customFormat="1" ht="19.95" customHeight="1" thickBot="1">
      <c r="A1687" s="22"/>
      <c r="B1687" s="733" t="s">
        <v>347</v>
      </c>
      <c r="C1687" s="733"/>
      <c r="D1687" s="733"/>
      <c r="E1687" s="733"/>
      <c r="F1687" s="733"/>
      <c r="G1687" s="733"/>
      <c r="H1687" s="733"/>
      <c r="I1687" s="733"/>
      <c r="J1687" s="733"/>
      <c r="K1687" s="733"/>
      <c r="L1687" s="733"/>
      <c r="M1687" s="733"/>
      <c r="N1687" s="733"/>
      <c r="O1687" s="733"/>
      <c r="P1687" s="733"/>
      <c r="Q1687" s="733"/>
      <c r="R1687" s="733"/>
      <c r="S1687" s="733"/>
      <c r="T1687" s="733"/>
      <c r="U1687" s="733"/>
      <c r="V1687" s="733"/>
    </row>
    <row r="1688" spans="1:22" s="26" customFormat="1" ht="19.95" customHeight="1">
      <c r="A1688" s="83" t="s">
        <v>2577</v>
      </c>
      <c r="B1688" s="743" t="s">
        <v>348</v>
      </c>
      <c r="C1688" s="734" t="s">
        <v>349</v>
      </c>
      <c r="D1688" s="735"/>
      <c r="E1688" s="735"/>
      <c r="F1688" s="735"/>
      <c r="G1688" s="735"/>
      <c r="H1688" s="735"/>
      <c r="I1688" s="735"/>
      <c r="J1688" s="735"/>
      <c r="K1688" s="735"/>
      <c r="L1688" s="735"/>
      <c r="M1688" s="736"/>
      <c r="N1688" s="518"/>
      <c r="O1688" s="519"/>
      <c r="P1688" s="734" t="s">
        <v>350</v>
      </c>
      <c r="Q1688" s="735"/>
      <c r="R1688" s="735"/>
      <c r="S1688" s="736"/>
      <c r="T1688" s="769" t="s">
        <v>351</v>
      </c>
      <c r="U1688" s="736"/>
      <c r="V1688" s="788" t="s">
        <v>1197</v>
      </c>
    </row>
    <row r="1689" spans="1:22" s="26" customFormat="1" ht="25.2" customHeight="1">
      <c r="A1689" s="83" t="s">
        <v>2578</v>
      </c>
      <c r="B1689" s="744"/>
      <c r="C1689" s="740" t="s">
        <v>352</v>
      </c>
      <c r="D1689" s="741"/>
      <c r="E1689" s="742"/>
      <c r="F1689" s="514">
        <v>1</v>
      </c>
      <c r="G1689" s="774" t="s">
        <v>353</v>
      </c>
      <c r="H1689" s="748" t="s">
        <v>354</v>
      </c>
      <c r="I1689" s="748"/>
      <c r="J1689" s="740" t="s">
        <v>355</v>
      </c>
      <c r="K1689" s="795"/>
      <c r="L1689" s="515"/>
      <c r="M1689" s="515"/>
      <c r="N1689" s="520"/>
      <c r="O1689" s="521"/>
      <c r="P1689" s="737"/>
      <c r="Q1689" s="738"/>
      <c r="R1689" s="738"/>
      <c r="S1689" s="739"/>
      <c r="T1689" s="770"/>
      <c r="U1689" s="771"/>
      <c r="V1689" s="789"/>
    </row>
    <row r="1690" spans="1:22" s="26" customFormat="1" ht="30" customHeight="1" thickBot="1">
      <c r="A1690" s="83" t="s">
        <v>2579</v>
      </c>
      <c r="B1690" s="744"/>
      <c r="C1690" s="741" t="s">
        <v>356</v>
      </c>
      <c r="D1690" s="742"/>
      <c r="E1690" s="516" t="s">
        <v>357</v>
      </c>
      <c r="F1690" s="512" t="s">
        <v>358</v>
      </c>
      <c r="G1690" s="774"/>
      <c r="H1690" s="748"/>
      <c r="I1690" s="748"/>
      <c r="J1690" s="500" t="s">
        <v>359</v>
      </c>
      <c r="K1690" s="513" t="s">
        <v>360</v>
      </c>
      <c r="L1690" s="517" t="s">
        <v>361</v>
      </c>
      <c r="M1690" s="517"/>
      <c r="N1690" s="522" t="s">
        <v>362</v>
      </c>
      <c r="O1690" s="523"/>
      <c r="P1690" s="529" t="s">
        <v>363</v>
      </c>
      <c r="Q1690" s="447">
        <v>2</v>
      </c>
      <c r="R1690" s="530" t="s">
        <v>364</v>
      </c>
      <c r="S1690" s="447">
        <v>2</v>
      </c>
      <c r="T1690" s="791"/>
      <c r="U1690" s="792"/>
      <c r="V1690" s="790"/>
    </row>
    <row r="1691" spans="1:22" s="26" customFormat="1" ht="19.95" customHeight="1">
      <c r="A1691" s="83" t="s">
        <v>2580</v>
      </c>
      <c r="B1691" s="744"/>
      <c r="C1691" s="623">
        <v>1</v>
      </c>
      <c r="D1691" s="616" t="s">
        <v>1403</v>
      </c>
      <c r="E1691" s="448" t="s">
        <v>1403</v>
      </c>
      <c r="F1691" s="449" t="s">
        <v>1403</v>
      </c>
      <c r="G1691" s="449" t="s">
        <v>1403</v>
      </c>
      <c r="H1691" s="778" t="s">
        <v>1403</v>
      </c>
      <c r="I1691" s="779"/>
      <c r="J1691" s="450" t="s">
        <v>1403</v>
      </c>
      <c r="K1691" s="81" t="s">
        <v>1403</v>
      </c>
      <c r="L1691" s="393" t="s">
        <v>34</v>
      </c>
      <c r="M1691" s="394" t="s">
        <v>1423</v>
      </c>
      <c r="N1691" s="345" t="s">
        <v>341</v>
      </c>
      <c r="O1691" s="807" t="s">
        <v>130</v>
      </c>
      <c r="P1691" s="808"/>
      <c r="Q1691" s="798">
        <v>56</v>
      </c>
      <c r="R1691" s="801" t="s">
        <v>34</v>
      </c>
      <c r="S1691" s="802"/>
      <c r="T1691" s="769" t="s">
        <v>366</v>
      </c>
      <c r="U1691" s="735"/>
      <c r="V1691" s="736"/>
    </row>
    <row r="1692" spans="1:22" s="26" customFormat="1" ht="19.95" customHeight="1" thickBot="1">
      <c r="A1692" s="83" t="s">
        <v>2581</v>
      </c>
      <c r="B1692" s="744"/>
      <c r="C1692" s="623">
        <v>2</v>
      </c>
      <c r="D1692" s="616" t="s">
        <v>1403</v>
      </c>
      <c r="E1692" s="448" t="s">
        <v>1403</v>
      </c>
      <c r="F1692" s="449" t="s">
        <v>1403</v>
      </c>
      <c r="G1692" s="449" t="s">
        <v>1403</v>
      </c>
      <c r="H1692" s="778" t="s">
        <v>1403</v>
      </c>
      <c r="I1692" s="779"/>
      <c r="J1692" s="450" t="s">
        <v>1403</v>
      </c>
      <c r="K1692" s="81" t="s">
        <v>1403</v>
      </c>
      <c r="L1692" s="393"/>
      <c r="M1692" s="394" t="s">
        <v>1403</v>
      </c>
      <c r="N1692" s="345" t="s">
        <v>341</v>
      </c>
      <c r="O1692" s="807"/>
      <c r="P1692" s="808"/>
      <c r="Q1692" s="799"/>
      <c r="R1692" s="803"/>
      <c r="S1692" s="804"/>
      <c r="T1692" s="791"/>
      <c r="U1692" s="796"/>
      <c r="V1692" s="792"/>
    </row>
    <row r="1693" spans="1:22" s="26" customFormat="1" ht="19.95" customHeight="1">
      <c r="A1693" s="83" t="s">
        <v>2582</v>
      </c>
      <c r="B1693" s="744"/>
      <c r="C1693" s="623">
        <v>3</v>
      </c>
      <c r="D1693" s="616" t="s">
        <v>1403</v>
      </c>
      <c r="E1693" s="448" t="s">
        <v>1403</v>
      </c>
      <c r="F1693" s="449" t="s">
        <v>1403</v>
      </c>
      <c r="G1693" s="449" t="s">
        <v>1403</v>
      </c>
      <c r="H1693" s="778" t="s">
        <v>1403</v>
      </c>
      <c r="I1693" s="779"/>
      <c r="J1693" s="450" t="s">
        <v>1403</v>
      </c>
      <c r="K1693" s="81" t="s">
        <v>1403</v>
      </c>
      <c r="L1693" s="393"/>
      <c r="M1693" s="394" t="s">
        <v>1403</v>
      </c>
      <c r="N1693" s="345"/>
      <c r="O1693" s="809"/>
      <c r="P1693" s="810"/>
      <c r="Q1693" s="800"/>
      <c r="R1693" s="805"/>
      <c r="S1693" s="806"/>
      <c r="T1693" s="451"/>
      <c r="U1693" s="451"/>
      <c r="V1693" s="452"/>
    </row>
    <row r="1694" spans="1:22" s="26" customFormat="1" ht="19.95" customHeight="1">
      <c r="A1694" s="83" t="s">
        <v>2583</v>
      </c>
      <c r="B1694" s="744"/>
      <c r="C1694" s="623">
        <v>4</v>
      </c>
      <c r="D1694" s="616" t="s">
        <v>1403</v>
      </c>
      <c r="E1694" s="448" t="s">
        <v>1403</v>
      </c>
      <c r="F1694" s="449" t="s">
        <v>1403</v>
      </c>
      <c r="G1694" s="449" t="s">
        <v>1403</v>
      </c>
      <c r="H1694" s="778" t="s">
        <v>1403</v>
      </c>
      <c r="I1694" s="779"/>
      <c r="J1694" s="450" t="s">
        <v>1403</v>
      </c>
      <c r="K1694" s="81" t="s">
        <v>1403</v>
      </c>
      <c r="L1694" s="393"/>
      <c r="M1694" s="394" t="s">
        <v>1403</v>
      </c>
      <c r="N1694" s="345"/>
      <c r="O1694" s="775" t="s">
        <v>368</v>
      </c>
      <c r="P1694" s="740" t="s">
        <v>369</v>
      </c>
      <c r="Q1694" s="741"/>
      <c r="R1694" s="741"/>
      <c r="S1694" s="742"/>
      <c r="T1694" s="453"/>
      <c r="U1694" s="453"/>
      <c r="V1694" s="454"/>
    </row>
    <row r="1695" spans="1:22" s="26" customFormat="1" ht="19.95" customHeight="1">
      <c r="A1695" s="83" t="s">
        <v>2584</v>
      </c>
      <c r="B1695" s="744"/>
      <c r="C1695" s="623">
        <v>5</v>
      </c>
      <c r="D1695" s="616" t="s">
        <v>1403</v>
      </c>
      <c r="E1695" s="448" t="s">
        <v>1403</v>
      </c>
      <c r="F1695" s="449" t="s">
        <v>1403</v>
      </c>
      <c r="G1695" s="449" t="s">
        <v>1403</v>
      </c>
      <c r="H1695" s="778" t="s">
        <v>1403</v>
      </c>
      <c r="I1695" s="779"/>
      <c r="J1695" s="450" t="s">
        <v>1403</v>
      </c>
      <c r="K1695" s="81" t="s">
        <v>1403</v>
      </c>
      <c r="L1695" s="393"/>
      <c r="M1695" s="394" t="s">
        <v>1403</v>
      </c>
      <c r="N1695" s="345"/>
      <c r="O1695" s="776"/>
      <c r="P1695" s="500" t="s">
        <v>370</v>
      </c>
      <c r="Q1695" s="500" t="s">
        <v>371</v>
      </c>
      <c r="R1695" s="748" t="s">
        <v>372</v>
      </c>
      <c r="S1695" s="748"/>
      <c r="T1695" s="453"/>
      <c r="U1695" s="453"/>
      <c r="V1695" s="454"/>
    </row>
    <row r="1696" spans="1:22" s="26" customFormat="1" ht="19.95" customHeight="1" thickBot="1">
      <c r="A1696" s="83" t="s">
        <v>2585</v>
      </c>
      <c r="B1696" s="744"/>
      <c r="C1696" s="624">
        <v>6</v>
      </c>
      <c r="D1696" s="617" t="s">
        <v>1403</v>
      </c>
      <c r="E1696" s="455" t="s">
        <v>1403</v>
      </c>
      <c r="F1696" s="449" t="s">
        <v>1403</v>
      </c>
      <c r="G1696" s="449" t="s">
        <v>1403</v>
      </c>
      <c r="H1696" s="778" t="s">
        <v>1403</v>
      </c>
      <c r="I1696" s="779"/>
      <c r="J1696" s="450" t="s">
        <v>1403</v>
      </c>
      <c r="K1696" s="81" t="s">
        <v>1403</v>
      </c>
      <c r="L1696" s="393"/>
      <c r="M1696" s="394" t="s">
        <v>1403</v>
      </c>
      <c r="N1696" s="391"/>
      <c r="O1696" s="293" t="s">
        <v>1197</v>
      </c>
      <c r="P1696" s="223">
        <v>1</v>
      </c>
      <c r="Q1696" s="456">
        <v>7082.0518531999996</v>
      </c>
      <c r="R1696" s="777">
        <v>45235.24</v>
      </c>
      <c r="S1696" s="777"/>
      <c r="T1696" s="453"/>
      <c r="U1696" s="453"/>
      <c r="V1696" s="454"/>
    </row>
    <row r="1697" spans="1:22" s="26" customFormat="1" ht="25.2" customHeight="1" thickBot="1">
      <c r="A1697" s="83" t="s">
        <v>2586</v>
      </c>
      <c r="B1697" s="745"/>
      <c r="C1697" s="749" t="s">
        <v>373</v>
      </c>
      <c r="D1697" s="750"/>
      <c r="E1697" s="467"/>
      <c r="F1697" s="751" t="s">
        <v>1403</v>
      </c>
      <c r="G1697" s="752"/>
      <c r="H1697" s="793" t="s">
        <v>1403</v>
      </c>
      <c r="I1697" s="794"/>
      <c r="J1697" s="369" t="s">
        <v>1403</v>
      </c>
      <c r="K1697" s="293" t="s">
        <v>1197</v>
      </c>
      <c r="L1697" s="293" t="s">
        <v>1197</v>
      </c>
      <c r="M1697" s="528"/>
      <c r="N1697" s="524"/>
      <c r="O1697" s="797" t="s">
        <v>1403</v>
      </c>
      <c r="P1697" s="797"/>
      <c r="Q1697" s="797"/>
      <c r="R1697" s="797"/>
      <c r="S1697" s="797"/>
      <c r="T1697" s="525"/>
      <c r="U1697" s="526"/>
      <c r="V1697" s="527"/>
    </row>
    <row r="1698" spans="1:22" ht="19.95" customHeight="1"/>
    <row r="1699" spans="1:22" ht="19.95" customHeight="1"/>
    <row r="1700" spans="1:22" s="30" customFormat="1" ht="19.95" customHeight="1" thickBot="1">
      <c r="A1700" s="27">
        <v>57</v>
      </c>
      <c r="B1700" s="753" t="s">
        <v>312</v>
      </c>
      <c r="C1700" s="753"/>
      <c r="D1700" s="753"/>
      <c r="E1700" s="28">
        <v>57</v>
      </c>
      <c r="F1700" s="582" t="s">
        <v>101</v>
      </c>
      <c r="G1700" s="416"/>
      <c r="H1700" s="416"/>
      <c r="I1700" s="414"/>
      <c r="J1700" s="414"/>
      <c r="K1700" s="414"/>
      <c r="L1700" s="414"/>
      <c r="M1700" s="29"/>
      <c r="N1700" s="29"/>
      <c r="O1700" s="416"/>
      <c r="P1700" s="416"/>
      <c r="Q1700" s="416"/>
      <c r="R1700" s="416"/>
      <c r="S1700" s="416"/>
      <c r="T1700" s="416"/>
      <c r="U1700" s="416"/>
      <c r="V1700" s="416"/>
    </row>
    <row r="1701" spans="1:22" s="23" customFormat="1" ht="25.2" customHeight="1">
      <c r="A1701" s="22"/>
      <c r="B1701" s="755" t="s">
        <v>313</v>
      </c>
      <c r="C1701" s="621" t="s">
        <v>314</v>
      </c>
      <c r="D1701" s="609" t="s">
        <v>315</v>
      </c>
      <c r="E1701" s="498"/>
      <c r="F1701" s="498" t="s">
        <v>316</v>
      </c>
      <c r="G1701" s="499"/>
      <c r="H1701" s="497" t="s">
        <v>317</v>
      </c>
      <c r="I1701" s="772" t="s">
        <v>318</v>
      </c>
      <c r="J1701" s="754" t="s">
        <v>319</v>
      </c>
      <c r="K1701" s="754" t="s">
        <v>320</v>
      </c>
      <c r="L1701" s="754" t="s">
        <v>321</v>
      </c>
      <c r="M1701" s="754" t="s">
        <v>322</v>
      </c>
      <c r="N1701" s="765" t="s">
        <v>323</v>
      </c>
      <c r="O1701" s="766"/>
      <c r="P1701" s="767" t="s">
        <v>324</v>
      </c>
      <c r="Q1701" s="768"/>
      <c r="R1701" s="769" t="s">
        <v>325</v>
      </c>
      <c r="S1701" s="736"/>
      <c r="T1701" s="783" t="s">
        <v>326</v>
      </c>
      <c r="U1701" s="784"/>
      <c r="V1701" s="785"/>
    </row>
    <row r="1702" spans="1:22" s="23" customFormat="1" ht="90" customHeight="1">
      <c r="A1702" s="22"/>
      <c r="B1702" s="756"/>
      <c r="C1702" s="622" t="s">
        <v>327</v>
      </c>
      <c r="D1702" s="610" t="s">
        <v>42</v>
      </c>
      <c r="E1702" s="501" t="s">
        <v>328</v>
      </c>
      <c r="F1702" s="501" t="s">
        <v>329</v>
      </c>
      <c r="G1702" s="571" t="s">
        <v>330</v>
      </c>
      <c r="H1702" s="570" t="s">
        <v>331</v>
      </c>
      <c r="I1702" s="773"/>
      <c r="J1702" s="748"/>
      <c r="K1702" s="748"/>
      <c r="L1702" s="748"/>
      <c r="M1702" s="748"/>
      <c r="N1702" s="500" t="s">
        <v>332</v>
      </c>
      <c r="O1702" s="501" t="s">
        <v>333</v>
      </c>
      <c r="P1702" s="781"/>
      <c r="Q1702" s="782"/>
      <c r="R1702" s="770"/>
      <c r="S1702" s="771"/>
      <c r="T1702" s="502" t="s">
        <v>334</v>
      </c>
      <c r="U1702" s="503" t="s">
        <v>335</v>
      </c>
      <c r="V1702" s="504" t="s">
        <v>336</v>
      </c>
    </row>
    <row r="1703" spans="1:22" s="23" customFormat="1" ht="25.2" customHeight="1">
      <c r="A1703" s="22"/>
      <c r="B1703" s="417"/>
      <c r="C1703" s="611">
        <v>3</v>
      </c>
      <c r="D1703" s="611">
        <v>4</v>
      </c>
      <c r="E1703" s="418">
        <v>5</v>
      </c>
      <c r="F1703" s="418">
        <v>6</v>
      </c>
      <c r="G1703" s="418">
        <v>7</v>
      </c>
      <c r="H1703" s="418">
        <v>8</v>
      </c>
      <c r="I1703" s="418">
        <v>9</v>
      </c>
      <c r="J1703" s="469"/>
      <c r="K1703" s="469"/>
      <c r="L1703" s="435"/>
      <c r="M1703" s="418"/>
      <c r="N1703" s="418">
        <v>14</v>
      </c>
      <c r="O1703" s="418">
        <v>15</v>
      </c>
      <c r="P1703" s="419">
        <v>16</v>
      </c>
      <c r="Q1703" s="463">
        <v>17</v>
      </c>
      <c r="R1703" s="419">
        <v>18</v>
      </c>
      <c r="S1703" s="463">
        <v>19</v>
      </c>
      <c r="T1703" s="420">
        <v>20</v>
      </c>
      <c r="U1703" s="421">
        <v>21</v>
      </c>
      <c r="V1703" s="422">
        <v>22</v>
      </c>
    </row>
    <row r="1704" spans="1:22" s="32" customFormat="1" ht="59.25" customHeight="1">
      <c r="A1704" s="31" t="s">
        <v>2587</v>
      </c>
      <c r="B1704" s="423">
        <v>1</v>
      </c>
      <c r="C1704" s="612" t="s">
        <v>567</v>
      </c>
      <c r="D1704" s="612" t="s">
        <v>891</v>
      </c>
      <c r="E1704" s="424" t="s">
        <v>892</v>
      </c>
      <c r="F1704" s="424" t="s">
        <v>340</v>
      </c>
      <c r="G1704" s="425">
        <v>0.5</v>
      </c>
      <c r="H1704" s="426" t="s">
        <v>341</v>
      </c>
      <c r="I1704" s="427">
        <v>1</v>
      </c>
      <c r="J1704" s="428" t="s">
        <v>250</v>
      </c>
      <c r="K1704" s="429">
        <v>41704</v>
      </c>
      <c r="L1704" s="429">
        <v>42542</v>
      </c>
      <c r="M1704" s="430">
        <v>8325.1299999999992</v>
      </c>
      <c r="N1704" s="431">
        <v>4162.5649999999996</v>
      </c>
      <c r="O1704" s="432">
        <v>4162.5649999999996</v>
      </c>
      <c r="P1704" s="827"/>
      <c r="Q1704" s="828"/>
      <c r="R1704" s="746"/>
      <c r="S1704" s="747"/>
      <c r="T1704" s="433" t="s">
        <v>341</v>
      </c>
      <c r="U1704" s="363">
        <v>63</v>
      </c>
      <c r="V1704" s="434" t="s">
        <v>341</v>
      </c>
    </row>
    <row r="1705" spans="1:22" s="32" customFormat="1" ht="59.25" customHeight="1">
      <c r="A1705" s="31" t="s">
        <v>2588</v>
      </c>
      <c r="B1705" s="423">
        <v>2</v>
      </c>
      <c r="C1705" s="612" t="s">
        <v>567</v>
      </c>
      <c r="D1705" s="612" t="s">
        <v>893</v>
      </c>
      <c r="E1705" s="424" t="s">
        <v>894</v>
      </c>
      <c r="F1705" s="424" t="s">
        <v>376</v>
      </c>
      <c r="G1705" s="425">
        <v>1</v>
      </c>
      <c r="H1705" s="426" t="s">
        <v>341</v>
      </c>
      <c r="I1705" s="427">
        <v>1</v>
      </c>
      <c r="J1705" s="428" t="s">
        <v>250</v>
      </c>
      <c r="K1705" s="429">
        <v>42081</v>
      </c>
      <c r="L1705" s="429">
        <v>43100</v>
      </c>
      <c r="M1705" s="430">
        <v>2179.98</v>
      </c>
      <c r="N1705" s="431">
        <v>2179.98</v>
      </c>
      <c r="O1705" s="432">
        <v>2179.98</v>
      </c>
      <c r="P1705" s="827"/>
      <c r="Q1705" s="828"/>
      <c r="R1705" s="746"/>
      <c r="S1705" s="747"/>
      <c r="T1705" s="433" t="s">
        <v>341</v>
      </c>
      <c r="U1705" s="363">
        <v>72</v>
      </c>
      <c r="V1705" s="434" t="s">
        <v>341</v>
      </c>
    </row>
    <row r="1706" spans="1:22" s="32" customFormat="1" ht="128.25" customHeight="1">
      <c r="A1706" s="31" t="s">
        <v>2589</v>
      </c>
      <c r="B1706" s="423">
        <v>3</v>
      </c>
      <c r="C1706" s="612" t="s">
        <v>895</v>
      </c>
      <c r="D1706" s="612" t="s">
        <v>896</v>
      </c>
      <c r="E1706" s="424" t="s">
        <v>897</v>
      </c>
      <c r="F1706" s="424" t="s">
        <v>340</v>
      </c>
      <c r="G1706" s="425">
        <v>0.45</v>
      </c>
      <c r="H1706" s="426" t="s">
        <v>341</v>
      </c>
      <c r="I1706" s="427">
        <v>1</v>
      </c>
      <c r="J1706" s="428" t="s">
        <v>250</v>
      </c>
      <c r="K1706" s="429">
        <v>34338</v>
      </c>
      <c r="L1706" s="429">
        <v>36305</v>
      </c>
      <c r="M1706" s="586">
        <v>18995.05</v>
      </c>
      <c r="N1706" s="431"/>
      <c r="O1706" s="432" t="s">
        <v>1403</v>
      </c>
      <c r="P1706" s="827"/>
      <c r="Q1706" s="828"/>
      <c r="R1706" s="746"/>
      <c r="S1706" s="747"/>
      <c r="T1706" s="433" t="s">
        <v>341</v>
      </c>
      <c r="U1706" s="363">
        <v>10</v>
      </c>
      <c r="V1706" s="434" t="s">
        <v>341</v>
      </c>
    </row>
    <row r="1707" spans="1:22" s="32" customFormat="1" ht="90.75" customHeight="1">
      <c r="A1707" s="31" t="s">
        <v>2590</v>
      </c>
      <c r="B1707" s="423">
        <v>4</v>
      </c>
      <c r="C1707" s="612" t="s">
        <v>898</v>
      </c>
      <c r="D1707" s="612" t="s">
        <v>899</v>
      </c>
      <c r="E1707" s="424" t="s">
        <v>900</v>
      </c>
      <c r="F1707" s="424" t="s">
        <v>340</v>
      </c>
      <c r="G1707" s="425">
        <v>0.55000000000000004</v>
      </c>
      <c r="H1707" s="426" t="s">
        <v>341</v>
      </c>
      <c r="I1707" s="427">
        <v>1</v>
      </c>
      <c r="J1707" s="428" t="s">
        <v>250</v>
      </c>
      <c r="K1707" s="429">
        <v>39125</v>
      </c>
      <c r="L1707" s="429">
        <v>45657</v>
      </c>
      <c r="M1707" s="586">
        <v>31318.799999999999</v>
      </c>
      <c r="N1707" s="431">
        <v>17225.34</v>
      </c>
      <c r="O1707" s="432">
        <v>17225.34</v>
      </c>
      <c r="P1707" s="827"/>
      <c r="Q1707" s="828"/>
      <c r="R1707" s="746"/>
      <c r="S1707" s="747"/>
      <c r="T1707" s="433" t="s">
        <v>341</v>
      </c>
      <c r="U1707" s="363">
        <v>92</v>
      </c>
      <c r="V1707" s="434" t="s">
        <v>341</v>
      </c>
    </row>
    <row r="1708" spans="1:22" s="32" customFormat="1" ht="19.95" customHeight="1">
      <c r="A1708" s="31" t="s">
        <v>2591</v>
      </c>
      <c r="B1708" s="423" t="s">
        <v>1403</v>
      </c>
      <c r="C1708" s="612"/>
      <c r="D1708" s="612"/>
      <c r="E1708" s="424"/>
      <c r="F1708" s="424"/>
      <c r="G1708" s="425"/>
      <c r="H1708" s="426"/>
      <c r="I1708" s="427"/>
      <c r="J1708" s="428" t="s">
        <v>1403</v>
      </c>
      <c r="K1708" s="429"/>
      <c r="L1708" s="429"/>
      <c r="M1708" s="430"/>
      <c r="N1708" s="431" t="s">
        <v>1403</v>
      </c>
      <c r="O1708" s="432" t="s">
        <v>1403</v>
      </c>
      <c r="P1708" s="731"/>
      <c r="Q1708" s="732"/>
      <c r="R1708" s="746"/>
      <c r="S1708" s="747"/>
      <c r="T1708" s="433"/>
      <c r="U1708" s="363"/>
      <c r="V1708" s="434"/>
    </row>
    <row r="1709" spans="1:22" s="32" customFormat="1" ht="19.95" customHeight="1">
      <c r="A1709" s="31" t="s">
        <v>2592</v>
      </c>
      <c r="B1709" s="423" t="s">
        <v>1403</v>
      </c>
      <c r="C1709" s="612"/>
      <c r="D1709" s="612"/>
      <c r="E1709" s="424"/>
      <c r="F1709" s="424"/>
      <c r="G1709" s="425"/>
      <c r="H1709" s="426"/>
      <c r="I1709" s="427"/>
      <c r="J1709" s="428" t="s">
        <v>1403</v>
      </c>
      <c r="K1709" s="429"/>
      <c r="L1709" s="429"/>
      <c r="M1709" s="430"/>
      <c r="N1709" s="431" t="s">
        <v>1403</v>
      </c>
      <c r="O1709" s="432" t="s">
        <v>1403</v>
      </c>
      <c r="P1709" s="731"/>
      <c r="Q1709" s="732"/>
      <c r="R1709" s="746"/>
      <c r="S1709" s="747"/>
      <c r="T1709" s="433"/>
      <c r="U1709" s="363"/>
      <c r="V1709" s="434"/>
    </row>
    <row r="1710" spans="1:22" s="32" customFormat="1" ht="19.95" customHeight="1">
      <c r="A1710" s="31" t="s">
        <v>2593</v>
      </c>
      <c r="B1710" s="423" t="s">
        <v>1403</v>
      </c>
      <c r="C1710" s="612"/>
      <c r="D1710" s="612"/>
      <c r="E1710" s="424"/>
      <c r="F1710" s="424"/>
      <c r="G1710" s="425"/>
      <c r="H1710" s="426"/>
      <c r="I1710" s="427"/>
      <c r="J1710" s="428" t="s">
        <v>1403</v>
      </c>
      <c r="K1710" s="429"/>
      <c r="L1710" s="429"/>
      <c r="M1710" s="430"/>
      <c r="N1710" s="435" t="s">
        <v>1403</v>
      </c>
      <c r="O1710" s="432" t="s">
        <v>1403</v>
      </c>
      <c r="P1710" s="731"/>
      <c r="Q1710" s="732"/>
      <c r="R1710" s="746"/>
      <c r="S1710" s="747"/>
      <c r="T1710" s="433"/>
      <c r="U1710" s="363"/>
      <c r="V1710" s="434"/>
    </row>
    <row r="1711" spans="1:22" s="32" customFormat="1" ht="19.95" customHeight="1">
      <c r="A1711" s="31" t="s">
        <v>2594</v>
      </c>
      <c r="B1711" s="423" t="s">
        <v>1403</v>
      </c>
      <c r="C1711" s="612"/>
      <c r="D1711" s="612"/>
      <c r="E1711" s="424"/>
      <c r="F1711" s="424"/>
      <c r="G1711" s="425"/>
      <c r="H1711" s="426"/>
      <c r="I1711" s="427"/>
      <c r="J1711" s="428" t="s">
        <v>1403</v>
      </c>
      <c r="K1711" s="429"/>
      <c r="L1711" s="429"/>
      <c r="M1711" s="436"/>
      <c r="N1711" s="435" t="s">
        <v>1403</v>
      </c>
      <c r="O1711" s="432" t="s">
        <v>1403</v>
      </c>
      <c r="P1711" s="731"/>
      <c r="Q1711" s="732"/>
      <c r="R1711" s="746"/>
      <c r="S1711" s="747"/>
      <c r="T1711" s="433"/>
      <c r="U1711" s="363"/>
      <c r="V1711" s="434"/>
    </row>
    <row r="1712" spans="1:22" s="32" customFormat="1" ht="19.95" customHeight="1">
      <c r="A1712" s="31" t="s">
        <v>2595</v>
      </c>
      <c r="B1712" s="423" t="s">
        <v>1403</v>
      </c>
      <c r="C1712" s="612"/>
      <c r="D1712" s="612"/>
      <c r="E1712" s="424"/>
      <c r="F1712" s="424"/>
      <c r="G1712" s="425"/>
      <c r="H1712" s="426"/>
      <c r="I1712" s="427"/>
      <c r="J1712" s="428" t="s">
        <v>1403</v>
      </c>
      <c r="K1712" s="429"/>
      <c r="L1712" s="429"/>
      <c r="M1712" s="436"/>
      <c r="N1712" s="435" t="s">
        <v>1403</v>
      </c>
      <c r="O1712" s="432" t="s">
        <v>1403</v>
      </c>
      <c r="P1712" s="731"/>
      <c r="Q1712" s="732"/>
      <c r="R1712" s="746"/>
      <c r="S1712" s="747"/>
      <c r="T1712" s="433"/>
      <c r="U1712" s="363"/>
      <c r="V1712" s="434"/>
    </row>
    <row r="1713" spans="1:22" s="32" customFormat="1" ht="19.95" customHeight="1" thickBot="1">
      <c r="A1713" s="31" t="s">
        <v>2596</v>
      </c>
      <c r="B1713" s="437" t="s">
        <v>1403</v>
      </c>
      <c r="C1713" s="613"/>
      <c r="D1713" s="613"/>
      <c r="E1713" s="438"/>
      <c r="F1713" s="438"/>
      <c r="G1713" s="439"/>
      <c r="H1713" s="440"/>
      <c r="I1713" s="441"/>
      <c r="J1713" s="442" t="s">
        <v>1403</v>
      </c>
      <c r="K1713" s="443"/>
      <c r="L1713" s="443"/>
      <c r="M1713" s="444"/>
      <c r="N1713" s="435" t="s">
        <v>1403</v>
      </c>
      <c r="O1713" s="432" t="s">
        <v>1403</v>
      </c>
      <c r="P1713" s="731"/>
      <c r="Q1713" s="732"/>
      <c r="R1713" s="746"/>
      <c r="S1713" s="747"/>
      <c r="T1713" s="433"/>
      <c r="U1713" s="363"/>
      <c r="V1713" s="434"/>
    </row>
    <row r="1714" spans="1:22" s="23" customFormat="1" ht="10.199999999999999" customHeight="1">
      <c r="A1714" s="31"/>
      <c r="B1714" s="459"/>
      <c r="C1714" s="614"/>
      <c r="D1714" s="614"/>
      <c r="E1714" s="445"/>
      <c r="F1714" s="445"/>
      <c r="G1714" s="445"/>
      <c r="H1714" s="445"/>
      <c r="I1714" s="445"/>
      <c r="J1714" s="445"/>
      <c r="K1714" s="445"/>
      <c r="L1714" s="445"/>
      <c r="M1714" s="445"/>
      <c r="N1714" s="445"/>
      <c r="O1714" s="460"/>
      <c r="P1714" s="445"/>
      <c r="Q1714" s="445"/>
      <c r="R1714" s="460"/>
      <c r="S1714" s="445"/>
      <c r="T1714" s="445"/>
      <c r="U1714" s="461"/>
      <c r="V1714" s="464"/>
    </row>
    <row r="1715" spans="1:22" s="23" customFormat="1" ht="19.95" customHeight="1" thickBot="1">
      <c r="A1715" s="31" t="s">
        <v>2597</v>
      </c>
      <c r="B1715" s="505"/>
      <c r="C1715" s="615"/>
      <c r="D1715" s="615"/>
      <c r="E1715" s="506"/>
      <c r="F1715" s="506"/>
      <c r="G1715" s="506"/>
      <c r="H1715" s="506"/>
      <c r="I1715" s="506"/>
      <c r="J1715" s="506"/>
      <c r="K1715" s="506"/>
      <c r="L1715" s="506"/>
      <c r="M1715" s="506"/>
      <c r="N1715" s="507" t="s">
        <v>346</v>
      </c>
      <c r="O1715" s="508">
        <v>7855.961666666667</v>
      </c>
      <c r="P1715" s="506"/>
      <c r="Q1715" s="506"/>
      <c r="R1715" s="509"/>
      <c r="S1715" s="509"/>
      <c r="T1715" s="510"/>
      <c r="U1715" s="506"/>
      <c r="V1715" s="511"/>
    </row>
    <row r="1716" spans="1:22" ht="19.95" customHeight="1">
      <c r="B1716" s="446"/>
      <c r="C1716" s="34"/>
      <c r="D1716" s="34"/>
      <c r="E1716" s="446"/>
      <c r="F1716" s="446"/>
      <c r="G1716" s="446"/>
      <c r="H1716" s="446"/>
      <c r="I1716" s="446"/>
      <c r="J1716" s="446"/>
      <c r="K1716" s="446"/>
      <c r="L1716" s="446"/>
      <c r="M1716" s="446"/>
      <c r="N1716" s="446"/>
      <c r="O1716" s="446"/>
      <c r="P1716" s="446"/>
      <c r="Q1716" s="446"/>
      <c r="R1716" s="446"/>
      <c r="S1716" s="446"/>
      <c r="T1716" s="446"/>
      <c r="U1716" s="446"/>
      <c r="V1716" s="446"/>
    </row>
    <row r="1717" spans="1:22" s="23" customFormat="1" ht="19.95" customHeight="1" thickBot="1">
      <c r="A1717" s="22"/>
      <c r="B1717" s="733" t="s">
        <v>347</v>
      </c>
      <c r="C1717" s="733"/>
      <c r="D1717" s="733"/>
      <c r="E1717" s="733"/>
      <c r="F1717" s="733"/>
      <c r="G1717" s="733"/>
      <c r="H1717" s="733"/>
      <c r="I1717" s="733"/>
      <c r="J1717" s="733"/>
      <c r="K1717" s="733"/>
      <c r="L1717" s="733"/>
      <c r="M1717" s="733"/>
      <c r="N1717" s="733"/>
      <c r="O1717" s="733"/>
      <c r="P1717" s="733"/>
      <c r="Q1717" s="733"/>
      <c r="R1717" s="733"/>
      <c r="S1717" s="733"/>
      <c r="T1717" s="733"/>
      <c r="U1717" s="733"/>
      <c r="V1717" s="733"/>
    </row>
    <row r="1718" spans="1:22" s="26" customFormat="1" ht="19.95" customHeight="1">
      <c r="A1718" s="83" t="s">
        <v>2598</v>
      </c>
      <c r="B1718" s="743" t="s">
        <v>348</v>
      </c>
      <c r="C1718" s="734" t="s">
        <v>349</v>
      </c>
      <c r="D1718" s="735"/>
      <c r="E1718" s="735"/>
      <c r="F1718" s="735"/>
      <c r="G1718" s="735"/>
      <c r="H1718" s="735"/>
      <c r="I1718" s="735"/>
      <c r="J1718" s="735"/>
      <c r="K1718" s="735"/>
      <c r="L1718" s="735"/>
      <c r="M1718" s="736"/>
      <c r="N1718" s="518"/>
      <c r="O1718" s="519"/>
      <c r="P1718" s="734" t="s">
        <v>350</v>
      </c>
      <c r="Q1718" s="735"/>
      <c r="R1718" s="735"/>
      <c r="S1718" s="736"/>
      <c r="T1718" s="769" t="s">
        <v>351</v>
      </c>
      <c r="U1718" s="736"/>
      <c r="V1718" s="788" t="s">
        <v>1197</v>
      </c>
    </row>
    <row r="1719" spans="1:22" s="26" customFormat="1" ht="25.2" customHeight="1">
      <c r="A1719" s="83" t="s">
        <v>2599</v>
      </c>
      <c r="B1719" s="744"/>
      <c r="C1719" s="740" t="s">
        <v>352</v>
      </c>
      <c r="D1719" s="741"/>
      <c r="E1719" s="742"/>
      <c r="F1719" s="514">
        <v>2</v>
      </c>
      <c r="G1719" s="774" t="s">
        <v>353</v>
      </c>
      <c r="H1719" s="748" t="s">
        <v>354</v>
      </c>
      <c r="I1719" s="748"/>
      <c r="J1719" s="740" t="s">
        <v>355</v>
      </c>
      <c r="K1719" s="795"/>
      <c r="L1719" s="515"/>
      <c r="M1719" s="515"/>
      <c r="N1719" s="520"/>
      <c r="O1719" s="521"/>
      <c r="P1719" s="737"/>
      <c r="Q1719" s="738"/>
      <c r="R1719" s="738"/>
      <c r="S1719" s="739"/>
      <c r="T1719" s="770"/>
      <c r="U1719" s="771"/>
      <c r="V1719" s="789"/>
    </row>
    <row r="1720" spans="1:22" s="26" customFormat="1" ht="30" customHeight="1" thickBot="1">
      <c r="A1720" s="83" t="s">
        <v>2600</v>
      </c>
      <c r="B1720" s="744"/>
      <c r="C1720" s="741" t="s">
        <v>356</v>
      </c>
      <c r="D1720" s="742"/>
      <c r="E1720" s="516" t="s">
        <v>357</v>
      </c>
      <c r="F1720" s="512" t="s">
        <v>358</v>
      </c>
      <c r="G1720" s="774"/>
      <c r="H1720" s="748"/>
      <c r="I1720" s="748"/>
      <c r="J1720" s="500" t="s">
        <v>359</v>
      </c>
      <c r="K1720" s="513" t="s">
        <v>360</v>
      </c>
      <c r="L1720" s="517" t="s">
        <v>361</v>
      </c>
      <c r="M1720" s="517"/>
      <c r="N1720" s="522" t="s">
        <v>362</v>
      </c>
      <c r="O1720" s="523"/>
      <c r="P1720" s="529" t="s">
        <v>363</v>
      </c>
      <c r="Q1720" s="447">
        <v>4</v>
      </c>
      <c r="R1720" s="530" t="s">
        <v>364</v>
      </c>
      <c r="S1720" s="447">
        <v>3</v>
      </c>
      <c r="T1720" s="791"/>
      <c r="U1720" s="792"/>
      <c r="V1720" s="790"/>
    </row>
    <row r="1721" spans="1:22" s="26" customFormat="1" ht="19.95" customHeight="1">
      <c r="A1721" s="83" t="s">
        <v>2601</v>
      </c>
      <c r="B1721" s="744"/>
      <c r="C1721" s="623">
        <v>1</v>
      </c>
      <c r="D1721" s="616" t="s">
        <v>250</v>
      </c>
      <c r="E1721" s="448">
        <v>0.9</v>
      </c>
      <c r="F1721" s="449">
        <v>23567.885000000002</v>
      </c>
      <c r="G1721" s="449">
        <v>3541.03</v>
      </c>
      <c r="H1721" s="778" t="s">
        <v>1197</v>
      </c>
      <c r="I1721" s="779"/>
      <c r="J1721" s="450" t="s">
        <v>1197</v>
      </c>
      <c r="K1721" s="81" t="s">
        <v>1403</v>
      </c>
      <c r="L1721" s="393" t="s">
        <v>472</v>
      </c>
      <c r="M1721" s="394" t="s">
        <v>1676</v>
      </c>
      <c r="N1721" s="345" t="s">
        <v>341</v>
      </c>
      <c r="O1721" s="807" t="s">
        <v>130</v>
      </c>
      <c r="P1721" s="808"/>
      <c r="Q1721" s="798">
        <v>57</v>
      </c>
      <c r="R1721" s="801" t="s">
        <v>365</v>
      </c>
      <c r="S1721" s="802"/>
      <c r="T1721" s="769" t="s">
        <v>366</v>
      </c>
      <c r="U1721" s="735"/>
      <c r="V1721" s="736"/>
    </row>
    <row r="1722" spans="1:22" s="26" customFormat="1" ht="19.95" customHeight="1" thickBot="1">
      <c r="A1722" s="83" t="s">
        <v>2602</v>
      </c>
      <c r="B1722" s="744"/>
      <c r="C1722" s="623">
        <v>2</v>
      </c>
      <c r="D1722" s="616" t="s">
        <v>251</v>
      </c>
      <c r="E1722" s="448">
        <v>0.1</v>
      </c>
      <c r="F1722" s="449" t="s">
        <v>1445</v>
      </c>
      <c r="G1722" s="449">
        <v>3541.03</v>
      </c>
      <c r="H1722" s="778" t="s">
        <v>1238</v>
      </c>
      <c r="I1722" s="779"/>
      <c r="J1722" s="450" t="s">
        <v>1197</v>
      </c>
      <c r="K1722" s="81" t="s">
        <v>1403</v>
      </c>
      <c r="L1722" s="393" t="s">
        <v>365</v>
      </c>
      <c r="M1722" s="394" t="s">
        <v>1421</v>
      </c>
      <c r="N1722" s="345" t="s">
        <v>341</v>
      </c>
      <c r="O1722" s="807"/>
      <c r="P1722" s="808"/>
      <c r="Q1722" s="799"/>
      <c r="R1722" s="803"/>
      <c r="S1722" s="804"/>
      <c r="T1722" s="791"/>
      <c r="U1722" s="796"/>
      <c r="V1722" s="792"/>
    </row>
    <row r="1723" spans="1:22" s="26" customFormat="1" ht="19.95" customHeight="1">
      <c r="A1723" s="83" t="s">
        <v>2603</v>
      </c>
      <c r="B1723" s="744"/>
      <c r="C1723" s="623">
        <v>3</v>
      </c>
      <c r="D1723" s="616" t="s">
        <v>1403</v>
      </c>
      <c r="E1723" s="448" t="s">
        <v>1403</v>
      </c>
      <c r="F1723" s="449" t="s">
        <v>1403</v>
      </c>
      <c r="G1723" s="449" t="s">
        <v>1403</v>
      </c>
      <c r="H1723" s="778" t="s">
        <v>1403</v>
      </c>
      <c r="I1723" s="779"/>
      <c r="J1723" s="450" t="s">
        <v>1403</v>
      </c>
      <c r="K1723" s="81" t="s">
        <v>1403</v>
      </c>
      <c r="L1723" s="393"/>
      <c r="M1723" s="394" t="s">
        <v>1403</v>
      </c>
      <c r="N1723" s="345"/>
      <c r="O1723" s="809"/>
      <c r="P1723" s="810"/>
      <c r="Q1723" s="800"/>
      <c r="R1723" s="805"/>
      <c r="S1723" s="806"/>
      <c r="T1723" s="451"/>
      <c r="U1723" s="451"/>
      <c r="V1723" s="452"/>
    </row>
    <row r="1724" spans="1:22" s="26" customFormat="1" ht="19.95" customHeight="1">
      <c r="A1724" s="83" t="s">
        <v>2604</v>
      </c>
      <c r="B1724" s="744"/>
      <c r="C1724" s="623">
        <v>4</v>
      </c>
      <c r="D1724" s="616" t="s">
        <v>1403</v>
      </c>
      <c r="E1724" s="448" t="s">
        <v>1403</v>
      </c>
      <c r="F1724" s="449" t="s">
        <v>1403</v>
      </c>
      <c r="G1724" s="449" t="s">
        <v>1403</v>
      </c>
      <c r="H1724" s="778" t="s">
        <v>1403</v>
      </c>
      <c r="I1724" s="779"/>
      <c r="J1724" s="450" t="s">
        <v>1403</v>
      </c>
      <c r="K1724" s="81" t="s">
        <v>1403</v>
      </c>
      <c r="L1724" s="393"/>
      <c r="M1724" s="394" t="s">
        <v>1403</v>
      </c>
      <c r="N1724" s="345"/>
      <c r="O1724" s="775" t="s">
        <v>368</v>
      </c>
      <c r="P1724" s="740" t="s">
        <v>369</v>
      </c>
      <c r="Q1724" s="741"/>
      <c r="R1724" s="741"/>
      <c r="S1724" s="742"/>
      <c r="T1724" s="453"/>
      <c r="U1724" s="453"/>
      <c r="V1724" s="454"/>
    </row>
    <row r="1725" spans="1:22" s="26" customFormat="1" ht="19.95" customHeight="1">
      <c r="A1725" s="83" t="s">
        <v>2605</v>
      </c>
      <c r="B1725" s="744"/>
      <c r="C1725" s="623">
        <v>5</v>
      </c>
      <c r="D1725" s="616" t="s">
        <v>1403</v>
      </c>
      <c r="E1725" s="448" t="s">
        <v>1403</v>
      </c>
      <c r="F1725" s="449" t="s">
        <v>1403</v>
      </c>
      <c r="G1725" s="449" t="s">
        <v>1403</v>
      </c>
      <c r="H1725" s="778" t="s">
        <v>1403</v>
      </c>
      <c r="I1725" s="779"/>
      <c r="J1725" s="450" t="s">
        <v>1403</v>
      </c>
      <c r="K1725" s="81" t="s">
        <v>1403</v>
      </c>
      <c r="L1725" s="393"/>
      <c r="M1725" s="394" t="s">
        <v>1403</v>
      </c>
      <c r="N1725" s="345"/>
      <c r="O1725" s="776"/>
      <c r="P1725" s="500" t="s">
        <v>370</v>
      </c>
      <c r="Q1725" s="500" t="s">
        <v>371</v>
      </c>
      <c r="R1725" s="748" t="s">
        <v>372</v>
      </c>
      <c r="S1725" s="748"/>
      <c r="T1725" s="453"/>
      <c r="U1725" s="453"/>
      <c r="V1725" s="454"/>
    </row>
    <row r="1726" spans="1:22" s="26" customFormat="1" ht="19.95" customHeight="1" thickBot="1">
      <c r="A1726" s="83" t="s">
        <v>2606</v>
      </c>
      <c r="B1726" s="744"/>
      <c r="C1726" s="624">
        <v>6</v>
      </c>
      <c r="D1726" s="617" t="s">
        <v>1403</v>
      </c>
      <c r="E1726" s="455" t="s">
        <v>1403</v>
      </c>
      <c r="F1726" s="449" t="s">
        <v>1403</v>
      </c>
      <c r="G1726" s="449" t="s">
        <v>1403</v>
      </c>
      <c r="H1726" s="778" t="s">
        <v>1403</v>
      </c>
      <c r="I1726" s="779"/>
      <c r="J1726" s="450" t="s">
        <v>1403</v>
      </c>
      <c r="K1726" s="81" t="s">
        <v>1403</v>
      </c>
      <c r="L1726" s="393"/>
      <c r="M1726" s="394" t="s">
        <v>1403</v>
      </c>
      <c r="N1726" s="391"/>
      <c r="O1726" s="293" t="s">
        <v>1197</v>
      </c>
      <c r="P1726" s="223">
        <v>1</v>
      </c>
      <c r="Q1726" s="456">
        <v>7082.0518531999996</v>
      </c>
      <c r="R1726" s="777">
        <v>23567.885000000002</v>
      </c>
      <c r="S1726" s="777"/>
      <c r="T1726" s="453"/>
      <c r="U1726" s="453"/>
      <c r="V1726" s="454"/>
    </row>
    <row r="1727" spans="1:22" s="26" customFormat="1" ht="25.2" customHeight="1" thickBot="1">
      <c r="A1727" s="83" t="s">
        <v>2607</v>
      </c>
      <c r="B1727" s="745"/>
      <c r="C1727" s="749" t="s">
        <v>373</v>
      </c>
      <c r="D1727" s="750"/>
      <c r="E1727" s="467"/>
      <c r="F1727" s="751" t="s">
        <v>1403</v>
      </c>
      <c r="G1727" s="752"/>
      <c r="H1727" s="793" t="s">
        <v>1197</v>
      </c>
      <c r="I1727" s="794"/>
      <c r="J1727" s="369" t="s">
        <v>1197</v>
      </c>
      <c r="K1727" s="293" t="s">
        <v>1197</v>
      </c>
      <c r="L1727" s="293" t="s">
        <v>1197</v>
      </c>
      <c r="M1727" s="528"/>
      <c r="N1727" s="524"/>
      <c r="O1727" s="797" t="s">
        <v>1403</v>
      </c>
      <c r="P1727" s="797"/>
      <c r="Q1727" s="797"/>
      <c r="R1727" s="797"/>
      <c r="S1727" s="797"/>
      <c r="T1727" s="525"/>
      <c r="U1727" s="526"/>
      <c r="V1727" s="527"/>
    </row>
    <row r="1728" spans="1:22" ht="19.95" customHeight="1"/>
    <row r="1729" spans="1:22" ht="19.95" customHeight="1"/>
    <row r="1730" spans="1:22" s="30" customFormat="1" ht="19.95" customHeight="1" thickBot="1">
      <c r="A1730" s="27">
        <v>58</v>
      </c>
      <c r="B1730" s="753" t="s">
        <v>312</v>
      </c>
      <c r="C1730" s="753"/>
      <c r="D1730" s="753"/>
      <c r="E1730" s="28">
        <v>58</v>
      </c>
      <c r="F1730" s="582" t="s">
        <v>102</v>
      </c>
      <c r="G1730" s="416"/>
      <c r="H1730" s="416"/>
      <c r="I1730" s="414"/>
      <c r="J1730" s="414"/>
      <c r="K1730" s="414"/>
      <c r="L1730" s="414"/>
      <c r="M1730" s="29"/>
      <c r="N1730" s="29"/>
      <c r="O1730" s="416"/>
      <c r="P1730" s="416"/>
      <c r="Q1730" s="416"/>
      <c r="R1730" s="416"/>
      <c r="S1730" s="416"/>
      <c r="T1730" s="416"/>
      <c r="U1730" s="416"/>
      <c r="V1730" s="416"/>
    </row>
    <row r="1731" spans="1:22" s="23" customFormat="1" ht="25.2" customHeight="1">
      <c r="A1731" s="22"/>
      <c r="B1731" s="755" t="s">
        <v>313</v>
      </c>
      <c r="C1731" s="621" t="s">
        <v>314</v>
      </c>
      <c r="D1731" s="609" t="s">
        <v>315</v>
      </c>
      <c r="E1731" s="498"/>
      <c r="F1731" s="498" t="s">
        <v>316</v>
      </c>
      <c r="G1731" s="499"/>
      <c r="H1731" s="497" t="s">
        <v>317</v>
      </c>
      <c r="I1731" s="772" t="s">
        <v>318</v>
      </c>
      <c r="J1731" s="754" t="s">
        <v>319</v>
      </c>
      <c r="K1731" s="754" t="s">
        <v>320</v>
      </c>
      <c r="L1731" s="754" t="s">
        <v>321</v>
      </c>
      <c r="M1731" s="754" t="s">
        <v>322</v>
      </c>
      <c r="N1731" s="765" t="s">
        <v>323</v>
      </c>
      <c r="O1731" s="766"/>
      <c r="P1731" s="767" t="s">
        <v>324</v>
      </c>
      <c r="Q1731" s="768"/>
      <c r="R1731" s="769" t="s">
        <v>325</v>
      </c>
      <c r="S1731" s="736"/>
      <c r="T1731" s="783" t="s">
        <v>326</v>
      </c>
      <c r="U1731" s="784"/>
      <c r="V1731" s="785"/>
    </row>
    <row r="1732" spans="1:22" s="23" customFormat="1" ht="90" customHeight="1">
      <c r="A1732" s="22"/>
      <c r="B1732" s="756"/>
      <c r="C1732" s="622" t="s">
        <v>327</v>
      </c>
      <c r="D1732" s="610" t="s">
        <v>42</v>
      </c>
      <c r="E1732" s="501" t="s">
        <v>328</v>
      </c>
      <c r="F1732" s="501" t="s">
        <v>329</v>
      </c>
      <c r="G1732" s="571" t="s">
        <v>330</v>
      </c>
      <c r="H1732" s="570" t="s">
        <v>331</v>
      </c>
      <c r="I1732" s="773"/>
      <c r="J1732" s="748"/>
      <c r="K1732" s="748"/>
      <c r="L1732" s="748"/>
      <c r="M1732" s="748"/>
      <c r="N1732" s="500" t="s">
        <v>332</v>
      </c>
      <c r="O1732" s="501" t="s">
        <v>333</v>
      </c>
      <c r="P1732" s="781"/>
      <c r="Q1732" s="782"/>
      <c r="R1732" s="770"/>
      <c r="S1732" s="771"/>
      <c r="T1732" s="502" t="s">
        <v>334</v>
      </c>
      <c r="U1732" s="503" t="s">
        <v>335</v>
      </c>
      <c r="V1732" s="504" t="s">
        <v>336</v>
      </c>
    </row>
    <row r="1733" spans="1:22" s="23" customFormat="1" ht="25.2" customHeight="1">
      <c r="A1733" s="22"/>
      <c r="B1733" s="417"/>
      <c r="C1733" s="611">
        <v>3</v>
      </c>
      <c r="D1733" s="611">
        <v>4</v>
      </c>
      <c r="E1733" s="418">
        <v>5</v>
      </c>
      <c r="F1733" s="418">
        <v>6</v>
      </c>
      <c r="G1733" s="418">
        <v>7</v>
      </c>
      <c r="H1733" s="418">
        <v>8</v>
      </c>
      <c r="I1733" s="418">
        <v>9</v>
      </c>
      <c r="J1733" s="469"/>
      <c r="K1733" s="469"/>
      <c r="L1733" s="435"/>
      <c r="M1733" s="418"/>
      <c r="N1733" s="418">
        <v>14</v>
      </c>
      <c r="O1733" s="418">
        <v>15</v>
      </c>
      <c r="P1733" s="419">
        <v>16</v>
      </c>
      <c r="Q1733" s="463">
        <v>17</v>
      </c>
      <c r="R1733" s="419">
        <v>18</v>
      </c>
      <c r="S1733" s="463">
        <v>19</v>
      </c>
      <c r="T1733" s="420">
        <v>20</v>
      </c>
      <c r="U1733" s="421">
        <v>21</v>
      </c>
      <c r="V1733" s="422">
        <v>22</v>
      </c>
    </row>
    <row r="1734" spans="1:22" s="32" customFormat="1" ht="130.5" customHeight="1">
      <c r="A1734" s="31" t="s">
        <v>2608</v>
      </c>
      <c r="B1734" s="423">
        <v>1</v>
      </c>
      <c r="C1734" s="612" t="s">
        <v>901</v>
      </c>
      <c r="D1734" s="612" t="s">
        <v>902</v>
      </c>
      <c r="E1734" s="424" t="s">
        <v>903</v>
      </c>
      <c r="F1734" s="424" t="s">
        <v>755</v>
      </c>
      <c r="G1734" s="425">
        <v>0.15</v>
      </c>
      <c r="H1734" s="426" t="s">
        <v>341</v>
      </c>
      <c r="I1734" s="427">
        <v>1</v>
      </c>
      <c r="J1734" s="428" t="s">
        <v>252</v>
      </c>
      <c r="K1734" s="429">
        <v>42040</v>
      </c>
      <c r="L1734" s="429">
        <v>44453</v>
      </c>
      <c r="M1734" s="586">
        <v>32190.45</v>
      </c>
      <c r="N1734" s="431">
        <v>4828.5675000000001</v>
      </c>
      <c r="O1734" s="432">
        <v>4828.5675000000001</v>
      </c>
      <c r="P1734" s="827"/>
      <c r="Q1734" s="828"/>
      <c r="R1734" s="746"/>
      <c r="S1734" s="747"/>
      <c r="T1734" s="433" t="s">
        <v>341</v>
      </c>
      <c r="U1734" s="363">
        <v>80</v>
      </c>
      <c r="V1734" s="434" t="s">
        <v>341</v>
      </c>
    </row>
    <row r="1735" spans="1:22" s="32" customFormat="1" ht="95.25" customHeight="1">
      <c r="A1735" s="31" t="s">
        <v>2609</v>
      </c>
      <c r="B1735" s="423">
        <v>2</v>
      </c>
      <c r="C1735" s="612" t="s">
        <v>904</v>
      </c>
      <c r="D1735" s="612" t="s">
        <v>905</v>
      </c>
      <c r="E1735" s="424" t="s">
        <v>906</v>
      </c>
      <c r="F1735" s="424" t="s">
        <v>340</v>
      </c>
      <c r="G1735" s="425">
        <v>0.6</v>
      </c>
      <c r="H1735" s="426" t="s">
        <v>341</v>
      </c>
      <c r="I1735" s="427">
        <v>1</v>
      </c>
      <c r="J1735" s="428" t="s">
        <v>252</v>
      </c>
      <c r="K1735" s="429">
        <v>42235</v>
      </c>
      <c r="L1735" s="429">
        <v>42737</v>
      </c>
      <c r="M1735" s="430">
        <v>2439.8200000000002</v>
      </c>
      <c r="N1735" s="431">
        <v>1463.8920000000001</v>
      </c>
      <c r="O1735" s="432">
        <v>1463.8920000000001</v>
      </c>
      <c r="P1735" s="827"/>
      <c r="Q1735" s="828"/>
      <c r="R1735" s="746"/>
      <c r="S1735" s="747"/>
      <c r="T1735" s="433" t="s">
        <v>341</v>
      </c>
      <c r="U1735" s="363">
        <v>18</v>
      </c>
      <c r="V1735" s="434" t="s">
        <v>341</v>
      </c>
    </row>
    <row r="1736" spans="1:22" s="32" customFormat="1" ht="95.25" customHeight="1">
      <c r="A1736" s="31" t="s">
        <v>2610</v>
      </c>
      <c r="B1736" s="423">
        <v>3</v>
      </c>
      <c r="C1736" s="612" t="s">
        <v>907</v>
      </c>
      <c r="D1736" s="612" t="s">
        <v>908</v>
      </c>
      <c r="E1736" s="424" t="s">
        <v>909</v>
      </c>
      <c r="F1736" s="424" t="s">
        <v>435</v>
      </c>
      <c r="G1736" s="425">
        <v>1</v>
      </c>
      <c r="H1736" s="426" t="s">
        <v>341</v>
      </c>
      <c r="I1736" s="427">
        <v>2</v>
      </c>
      <c r="J1736" s="428" t="s">
        <v>253</v>
      </c>
      <c r="K1736" s="429">
        <v>41757</v>
      </c>
      <c r="L1736" s="597">
        <v>43830</v>
      </c>
      <c r="M1736" s="599">
        <v>10105.299999999999</v>
      </c>
      <c r="N1736" s="431">
        <v>10105.299999999999</v>
      </c>
      <c r="O1736" s="432">
        <v>10105.299999999999</v>
      </c>
      <c r="P1736" s="827"/>
      <c r="Q1736" s="828"/>
      <c r="R1736" s="746"/>
      <c r="S1736" s="747"/>
      <c r="T1736" s="433" t="s">
        <v>341</v>
      </c>
      <c r="U1736" s="363">
        <v>59</v>
      </c>
      <c r="V1736" s="434" t="s">
        <v>341</v>
      </c>
    </row>
    <row r="1737" spans="1:22" s="32" customFormat="1" ht="19.95" customHeight="1">
      <c r="A1737" s="31" t="s">
        <v>2611</v>
      </c>
      <c r="B1737" s="423" t="s">
        <v>1403</v>
      </c>
      <c r="C1737" s="612"/>
      <c r="D1737" s="612"/>
      <c r="E1737" s="424"/>
      <c r="F1737" s="424"/>
      <c r="G1737" s="425"/>
      <c r="H1737" s="426"/>
      <c r="I1737" s="427"/>
      <c r="J1737" s="428" t="s">
        <v>1403</v>
      </c>
      <c r="K1737" s="429"/>
      <c r="L1737" s="429"/>
      <c r="M1737" s="430"/>
      <c r="N1737" s="431" t="s">
        <v>1403</v>
      </c>
      <c r="O1737" s="432" t="s">
        <v>1403</v>
      </c>
      <c r="P1737" s="731"/>
      <c r="Q1737" s="732"/>
      <c r="R1737" s="746"/>
      <c r="S1737" s="747"/>
      <c r="T1737" s="433"/>
      <c r="U1737" s="363"/>
      <c r="V1737" s="434"/>
    </row>
    <row r="1738" spans="1:22" s="32" customFormat="1" ht="19.95" customHeight="1">
      <c r="A1738" s="31" t="s">
        <v>2612</v>
      </c>
      <c r="B1738" s="423" t="s">
        <v>1403</v>
      </c>
      <c r="C1738" s="612"/>
      <c r="D1738" s="612"/>
      <c r="E1738" s="424"/>
      <c r="F1738" s="424"/>
      <c r="G1738" s="425"/>
      <c r="H1738" s="426"/>
      <c r="I1738" s="427"/>
      <c r="J1738" s="428" t="s">
        <v>1403</v>
      </c>
      <c r="K1738" s="429"/>
      <c r="L1738" s="429"/>
      <c r="M1738" s="430"/>
      <c r="N1738" s="431" t="s">
        <v>1403</v>
      </c>
      <c r="O1738" s="432" t="s">
        <v>1403</v>
      </c>
      <c r="P1738" s="731"/>
      <c r="Q1738" s="732"/>
      <c r="R1738" s="746"/>
      <c r="S1738" s="747"/>
      <c r="T1738" s="433"/>
      <c r="U1738" s="363"/>
      <c r="V1738" s="434"/>
    </row>
    <row r="1739" spans="1:22" s="32" customFormat="1" ht="19.95" customHeight="1">
      <c r="A1739" s="31" t="s">
        <v>2613</v>
      </c>
      <c r="B1739" s="423" t="s">
        <v>1403</v>
      </c>
      <c r="C1739" s="612"/>
      <c r="D1739" s="612"/>
      <c r="E1739" s="424"/>
      <c r="F1739" s="424"/>
      <c r="G1739" s="425"/>
      <c r="H1739" s="426"/>
      <c r="I1739" s="427"/>
      <c r="J1739" s="428" t="s">
        <v>1403</v>
      </c>
      <c r="K1739" s="429"/>
      <c r="L1739" s="429"/>
      <c r="M1739" s="430"/>
      <c r="N1739" s="431" t="s">
        <v>1403</v>
      </c>
      <c r="O1739" s="432" t="s">
        <v>1403</v>
      </c>
      <c r="P1739" s="731"/>
      <c r="Q1739" s="732"/>
      <c r="R1739" s="746"/>
      <c r="S1739" s="747"/>
      <c r="T1739" s="433"/>
      <c r="U1739" s="363"/>
      <c r="V1739" s="434"/>
    </row>
    <row r="1740" spans="1:22" s="32" customFormat="1" ht="19.95" customHeight="1">
      <c r="A1740" s="31" t="s">
        <v>2614</v>
      </c>
      <c r="B1740" s="423" t="s">
        <v>1403</v>
      </c>
      <c r="C1740" s="612"/>
      <c r="D1740" s="612"/>
      <c r="E1740" s="424"/>
      <c r="F1740" s="424"/>
      <c r="G1740" s="425"/>
      <c r="H1740" s="426"/>
      <c r="I1740" s="427"/>
      <c r="J1740" s="428" t="s">
        <v>1403</v>
      </c>
      <c r="K1740" s="429"/>
      <c r="L1740" s="429"/>
      <c r="M1740" s="430"/>
      <c r="N1740" s="435" t="s">
        <v>1403</v>
      </c>
      <c r="O1740" s="432" t="s">
        <v>1403</v>
      </c>
      <c r="P1740" s="731"/>
      <c r="Q1740" s="732"/>
      <c r="R1740" s="746"/>
      <c r="S1740" s="747"/>
      <c r="T1740" s="433"/>
      <c r="U1740" s="363"/>
      <c r="V1740" s="434"/>
    </row>
    <row r="1741" spans="1:22" s="32" customFormat="1" ht="19.95" customHeight="1">
      <c r="A1741" s="31" t="s">
        <v>2615</v>
      </c>
      <c r="B1741" s="423" t="s">
        <v>1403</v>
      </c>
      <c r="C1741" s="612"/>
      <c r="D1741" s="612"/>
      <c r="E1741" s="424"/>
      <c r="F1741" s="424"/>
      <c r="G1741" s="425"/>
      <c r="H1741" s="426"/>
      <c r="I1741" s="427"/>
      <c r="J1741" s="428" t="s">
        <v>1403</v>
      </c>
      <c r="K1741" s="429"/>
      <c r="L1741" s="429"/>
      <c r="M1741" s="436"/>
      <c r="N1741" s="435" t="s">
        <v>1403</v>
      </c>
      <c r="O1741" s="432" t="s">
        <v>1403</v>
      </c>
      <c r="P1741" s="731"/>
      <c r="Q1741" s="732"/>
      <c r="R1741" s="746"/>
      <c r="S1741" s="747"/>
      <c r="T1741" s="433"/>
      <c r="U1741" s="363"/>
      <c r="V1741" s="434"/>
    </row>
    <row r="1742" spans="1:22" s="32" customFormat="1" ht="19.95" customHeight="1">
      <c r="A1742" s="31" t="s">
        <v>2616</v>
      </c>
      <c r="B1742" s="423" t="s">
        <v>1403</v>
      </c>
      <c r="C1742" s="612"/>
      <c r="D1742" s="612"/>
      <c r="E1742" s="424"/>
      <c r="F1742" s="424"/>
      <c r="G1742" s="425"/>
      <c r="H1742" s="426"/>
      <c r="I1742" s="427"/>
      <c r="J1742" s="428" t="s">
        <v>1403</v>
      </c>
      <c r="K1742" s="429"/>
      <c r="L1742" s="429"/>
      <c r="M1742" s="436"/>
      <c r="N1742" s="435" t="s">
        <v>1403</v>
      </c>
      <c r="O1742" s="432" t="s">
        <v>1403</v>
      </c>
      <c r="P1742" s="731"/>
      <c r="Q1742" s="732"/>
      <c r="R1742" s="746"/>
      <c r="S1742" s="747"/>
      <c r="T1742" s="433"/>
      <c r="U1742" s="363"/>
      <c r="V1742" s="434"/>
    </row>
    <row r="1743" spans="1:22" s="32" customFormat="1" ht="19.95" customHeight="1" thickBot="1">
      <c r="A1743" s="31" t="s">
        <v>2617</v>
      </c>
      <c r="B1743" s="437" t="s">
        <v>1403</v>
      </c>
      <c r="C1743" s="613"/>
      <c r="D1743" s="613"/>
      <c r="E1743" s="438"/>
      <c r="F1743" s="438"/>
      <c r="G1743" s="439"/>
      <c r="H1743" s="440"/>
      <c r="I1743" s="441"/>
      <c r="J1743" s="442" t="s">
        <v>1403</v>
      </c>
      <c r="K1743" s="443"/>
      <c r="L1743" s="443"/>
      <c r="M1743" s="444"/>
      <c r="N1743" s="435" t="s">
        <v>1403</v>
      </c>
      <c r="O1743" s="432" t="s">
        <v>1403</v>
      </c>
      <c r="P1743" s="731"/>
      <c r="Q1743" s="732"/>
      <c r="R1743" s="746"/>
      <c r="S1743" s="747"/>
      <c r="T1743" s="433"/>
      <c r="U1743" s="363"/>
      <c r="V1743" s="434"/>
    </row>
    <row r="1744" spans="1:22" s="23" customFormat="1" ht="10.199999999999999" customHeight="1">
      <c r="A1744" s="31"/>
      <c r="B1744" s="459"/>
      <c r="C1744" s="614"/>
      <c r="D1744" s="614"/>
      <c r="E1744" s="445"/>
      <c r="F1744" s="445"/>
      <c r="G1744" s="445"/>
      <c r="H1744" s="445"/>
      <c r="I1744" s="445"/>
      <c r="J1744" s="445"/>
      <c r="K1744" s="445"/>
      <c r="L1744" s="445"/>
      <c r="M1744" s="445"/>
      <c r="N1744" s="445"/>
      <c r="O1744" s="460"/>
      <c r="P1744" s="445"/>
      <c r="Q1744" s="445"/>
      <c r="R1744" s="460"/>
      <c r="S1744" s="445"/>
      <c r="T1744" s="445"/>
      <c r="U1744" s="461"/>
      <c r="V1744" s="464"/>
    </row>
    <row r="1745" spans="1:22" s="23" customFormat="1" ht="19.95" customHeight="1" thickBot="1">
      <c r="A1745" s="31" t="s">
        <v>2618</v>
      </c>
      <c r="B1745" s="505"/>
      <c r="C1745" s="615"/>
      <c r="D1745" s="615"/>
      <c r="E1745" s="506"/>
      <c r="F1745" s="506"/>
      <c r="G1745" s="506"/>
      <c r="H1745" s="506"/>
      <c r="I1745" s="506"/>
      <c r="J1745" s="506"/>
      <c r="K1745" s="506"/>
      <c r="L1745" s="506"/>
      <c r="M1745" s="506"/>
      <c r="N1745" s="507" t="s">
        <v>346</v>
      </c>
      <c r="O1745" s="508">
        <v>5465.9198333333334</v>
      </c>
      <c r="P1745" s="506"/>
      <c r="Q1745" s="506"/>
      <c r="R1745" s="509"/>
      <c r="S1745" s="509"/>
      <c r="T1745" s="510"/>
      <c r="U1745" s="506"/>
      <c r="V1745" s="511"/>
    </row>
    <row r="1746" spans="1:22" ht="19.95" customHeight="1">
      <c r="B1746" s="446"/>
      <c r="C1746" s="34"/>
      <c r="D1746" s="34"/>
      <c r="E1746" s="446"/>
      <c r="F1746" s="446"/>
      <c r="G1746" s="446"/>
      <c r="H1746" s="446"/>
      <c r="I1746" s="446"/>
      <c r="J1746" s="446"/>
      <c r="K1746" s="446"/>
      <c r="L1746" s="446"/>
      <c r="M1746" s="446"/>
      <c r="N1746" s="446"/>
      <c r="O1746" s="446"/>
      <c r="P1746" s="446"/>
      <c r="Q1746" s="446"/>
      <c r="R1746" s="446"/>
      <c r="S1746" s="446"/>
      <c r="T1746" s="446"/>
      <c r="U1746" s="446"/>
      <c r="V1746" s="446"/>
    </row>
    <row r="1747" spans="1:22" s="23" customFormat="1" ht="19.95" customHeight="1" thickBot="1">
      <c r="A1747" s="22"/>
      <c r="B1747" s="733" t="s">
        <v>347</v>
      </c>
      <c r="C1747" s="733"/>
      <c r="D1747" s="733"/>
      <c r="E1747" s="733"/>
      <c r="F1747" s="733"/>
      <c r="G1747" s="733"/>
      <c r="H1747" s="733"/>
      <c r="I1747" s="733"/>
      <c r="J1747" s="733"/>
      <c r="K1747" s="733"/>
      <c r="L1747" s="733"/>
      <c r="M1747" s="733"/>
      <c r="N1747" s="733"/>
      <c r="O1747" s="733"/>
      <c r="P1747" s="733"/>
      <c r="Q1747" s="733"/>
      <c r="R1747" s="733"/>
      <c r="S1747" s="733"/>
      <c r="T1747" s="733"/>
      <c r="U1747" s="733"/>
      <c r="V1747" s="733"/>
    </row>
    <row r="1748" spans="1:22" s="26" customFormat="1" ht="19.95" customHeight="1">
      <c r="A1748" s="83" t="s">
        <v>2619</v>
      </c>
      <c r="B1748" s="743" t="s">
        <v>348</v>
      </c>
      <c r="C1748" s="734" t="s">
        <v>349</v>
      </c>
      <c r="D1748" s="735"/>
      <c r="E1748" s="735"/>
      <c r="F1748" s="735"/>
      <c r="G1748" s="735"/>
      <c r="H1748" s="735"/>
      <c r="I1748" s="735"/>
      <c r="J1748" s="735"/>
      <c r="K1748" s="735"/>
      <c r="L1748" s="735"/>
      <c r="M1748" s="736"/>
      <c r="N1748" s="518"/>
      <c r="O1748" s="519"/>
      <c r="P1748" s="734" t="s">
        <v>350</v>
      </c>
      <c r="Q1748" s="735"/>
      <c r="R1748" s="735"/>
      <c r="S1748" s="736"/>
      <c r="T1748" s="769" t="s">
        <v>351</v>
      </c>
      <c r="U1748" s="736"/>
      <c r="V1748" s="788" t="s">
        <v>1197</v>
      </c>
    </row>
    <row r="1749" spans="1:22" s="26" customFormat="1" ht="25.2" customHeight="1">
      <c r="A1749" s="83" t="s">
        <v>2620</v>
      </c>
      <c r="B1749" s="744"/>
      <c r="C1749" s="740" t="s">
        <v>352</v>
      </c>
      <c r="D1749" s="741"/>
      <c r="E1749" s="742"/>
      <c r="F1749" s="514">
        <v>2</v>
      </c>
      <c r="G1749" s="774" t="s">
        <v>353</v>
      </c>
      <c r="H1749" s="748" t="s">
        <v>354</v>
      </c>
      <c r="I1749" s="748"/>
      <c r="J1749" s="740" t="s">
        <v>355</v>
      </c>
      <c r="K1749" s="795"/>
      <c r="L1749" s="515"/>
      <c r="M1749" s="515"/>
      <c r="N1749" s="520"/>
      <c r="O1749" s="521"/>
      <c r="P1749" s="737"/>
      <c r="Q1749" s="738"/>
      <c r="R1749" s="738"/>
      <c r="S1749" s="739"/>
      <c r="T1749" s="770"/>
      <c r="U1749" s="771"/>
      <c r="V1749" s="789"/>
    </row>
    <row r="1750" spans="1:22" s="26" customFormat="1" ht="30" customHeight="1" thickBot="1">
      <c r="A1750" s="83" t="s">
        <v>2621</v>
      </c>
      <c r="B1750" s="744"/>
      <c r="C1750" s="741" t="s">
        <v>356</v>
      </c>
      <c r="D1750" s="742"/>
      <c r="E1750" s="516" t="s">
        <v>357</v>
      </c>
      <c r="F1750" s="512" t="s">
        <v>358</v>
      </c>
      <c r="G1750" s="774"/>
      <c r="H1750" s="748"/>
      <c r="I1750" s="748"/>
      <c r="J1750" s="500" t="s">
        <v>359</v>
      </c>
      <c r="K1750" s="513" t="s">
        <v>360</v>
      </c>
      <c r="L1750" s="517" t="s">
        <v>361</v>
      </c>
      <c r="M1750" s="517"/>
      <c r="N1750" s="522" t="s">
        <v>362</v>
      </c>
      <c r="O1750" s="523"/>
      <c r="P1750" s="529" t="s">
        <v>363</v>
      </c>
      <c r="Q1750" s="447">
        <v>3</v>
      </c>
      <c r="R1750" s="530" t="s">
        <v>364</v>
      </c>
      <c r="S1750" s="447">
        <v>3</v>
      </c>
      <c r="T1750" s="791"/>
      <c r="U1750" s="792"/>
      <c r="V1750" s="790"/>
    </row>
    <row r="1751" spans="1:22" s="26" customFormat="1" ht="19.95" customHeight="1">
      <c r="A1751" s="83" t="s">
        <v>2622</v>
      </c>
      <c r="B1751" s="744"/>
      <c r="C1751" s="623">
        <v>1</v>
      </c>
      <c r="D1751" s="616" t="s">
        <v>252</v>
      </c>
      <c r="E1751" s="448">
        <v>0.5</v>
      </c>
      <c r="F1751" s="449">
        <v>6292.4594999999999</v>
      </c>
      <c r="G1751" s="449">
        <v>3541.03</v>
      </c>
      <c r="H1751" s="778" t="s">
        <v>1197</v>
      </c>
      <c r="I1751" s="779"/>
      <c r="J1751" s="450" t="s">
        <v>1197</v>
      </c>
      <c r="K1751" s="81" t="s">
        <v>1403</v>
      </c>
      <c r="L1751" s="393" t="s">
        <v>365</v>
      </c>
      <c r="M1751" s="394" t="s">
        <v>1421</v>
      </c>
      <c r="N1751" s="345" t="s">
        <v>341</v>
      </c>
      <c r="O1751" s="807" t="s">
        <v>130</v>
      </c>
      <c r="P1751" s="808"/>
      <c r="Q1751" s="798">
        <v>58</v>
      </c>
      <c r="R1751" s="801" t="s">
        <v>365</v>
      </c>
      <c r="S1751" s="802"/>
      <c r="T1751" s="769" t="s">
        <v>366</v>
      </c>
      <c r="U1751" s="735"/>
      <c r="V1751" s="736"/>
    </row>
    <row r="1752" spans="1:22" s="26" customFormat="1" ht="19.95" customHeight="1" thickBot="1">
      <c r="A1752" s="83" t="s">
        <v>2623</v>
      </c>
      <c r="B1752" s="744"/>
      <c r="C1752" s="623">
        <v>2</v>
      </c>
      <c r="D1752" s="616" t="s">
        <v>253</v>
      </c>
      <c r="E1752" s="448">
        <v>0.5</v>
      </c>
      <c r="F1752" s="449">
        <v>10105.299999999999</v>
      </c>
      <c r="G1752" s="449">
        <v>3541.03</v>
      </c>
      <c r="H1752" s="778" t="s">
        <v>1197</v>
      </c>
      <c r="I1752" s="779"/>
      <c r="J1752" s="450" t="s">
        <v>1197</v>
      </c>
      <c r="K1752" s="81" t="s">
        <v>1403</v>
      </c>
      <c r="L1752" s="393"/>
      <c r="M1752" s="394" t="s">
        <v>1403</v>
      </c>
      <c r="N1752" s="345" t="s">
        <v>341</v>
      </c>
      <c r="O1752" s="807"/>
      <c r="P1752" s="808"/>
      <c r="Q1752" s="799"/>
      <c r="R1752" s="803"/>
      <c r="S1752" s="804"/>
      <c r="T1752" s="791"/>
      <c r="U1752" s="796"/>
      <c r="V1752" s="792"/>
    </row>
    <row r="1753" spans="1:22" s="26" customFormat="1" ht="19.95" customHeight="1">
      <c r="A1753" s="83" t="s">
        <v>2624</v>
      </c>
      <c r="B1753" s="744"/>
      <c r="C1753" s="623">
        <v>3</v>
      </c>
      <c r="D1753" s="616" t="s">
        <v>1403</v>
      </c>
      <c r="E1753" s="448" t="s">
        <v>1403</v>
      </c>
      <c r="F1753" s="449" t="s">
        <v>1403</v>
      </c>
      <c r="G1753" s="449" t="s">
        <v>1403</v>
      </c>
      <c r="H1753" s="778" t="s">
        <v>1403</v>
      </c>
      <c r="I1753" s="779"/>
      <c r="J1753" s="450" t="s">
        <v>1403</v>
      </c>
      <c r="K1753" s="81" t="s">
        <v>1403</v>
      </c>
      <c r="L1753" s="393"/>
      <c r="M1753" s="394" t="s">
        <v>1403</v>
      </c>
      <c r="N1753" s="345"/>
      <c r="O1753" s="809"/>
      <c r="P1753" s="810"/>
      <c r="Q1753" s="800"/>
      <c r="R1753" s="805"/>
      <c r="S1753" s="806"/>
      <c r="T1753" s="451"/>
      <c r="U1753" s="451"/>
      <c r="V1753" s="452"/>
    </row>
    <row r="1754" spans="1:22" s="26" customFormat="1" ht="19.95" customHeight="1">
      <c r="A1754" s="83" t="s">
        <v>2625</v>
      </c>
      <c r="B1754" s="744"/>
      <c r="C1754" s="623">
        <v>4</v>
      </c>
      <c r="D1754" s="616" t="s">
        <v>1403</v>
      </c>
      <c r="E1754" s="448" t="s">
        <v>1403</v>
      </c>
      <c r="F1754" s="449" t="s">
        <v>1403</v>
      </c>
      <c r="G1754" s="449" t="s">
        <v>1403</v>
      </c>
      <c r="H1754" s="778" t="s">
        <v>1403</v>
      </c>
      <c r="I1754" s="779"/>
      <c r="J1754" s="450" t="s">
        <v>1403</v>
      </c>
      <c r="K1754" s="81" t="s">
        <v>1403</v>
      </c>
      <c r="L1754" s="393"/>
      <c r="M1754" s="394" t="s">
        <v>1403</v>
      </c>
      <c r="N1754" s="345"/>
      <c r="O1754" s="775" t="s">
        <v>368</v>
      </c>
      <c r="P1754" s="740" t="s">
        <v>369</v>
      </c>
      <c r="Q1754" s="741"/>
      <c r="R1754" s="741"/>
      <c r="S1754" s="742"/>
      <c r="T1754" s="453"/>
      <c r="U1754" s="453"/>
      <c r="V1754" s="454"/>
    </row>
    <row r="1755" spans="1:22" s="26" customFormat="1" ht="19.95" customHeight="1">
      <c r="A1755" s="83" t="s">
        <v>2626</v>
      </c>
      <c r="B1755" s="744"/>
      <c r="C1755" s="623">
        <v>5</v>
      </c>
      <c r="D1755" s="616" t="s">
        <v>1403</v>
      </c>
      <c r="E1755" s="448" t="s">
        <v>1403</v>
      </c>
      <c r="F1755" s="449" t="s">
        <v>1403</v>
      </c>
      <c r="G1755" s="449" t="s">
        <v>1403</v>
      </c>
      <c r="H1755" s="778" t="s">
        <v>1403</v>
      </c>
      <c r="I1755" s="779"/>
      <c r="J1755" s="450" t="s">
        <v>1403</v>
      </c>
      <c r="K1755" s="81" t="s">
        <v>1403</v>
      </c>
      <c r="L1755" s="393"/>
      <c r="M1755" s="394" t="s">
        <v>1403</v>
      </c>
      <c r="N1755" s="345"/>
      <c r="O1755" s="776"/>
      <c r="P1755" s="500" t="s">
        <v>370</v>
      </c>
      <c r="Q1755" s="500" t="s">
        <v>371</v>
      </c>
      <c r="R1755" s="748" t="s">
        <v>372</v>
      </c>
      <c r="S1755" s="748"/>
      <c r="T1755" s="453"/>
      <c r="U1755" s="453"/>
      <c r="V1755" s="454"/>
    </row>
    <row r="1756" spans="1:22" s="26" customFormat="1" ht="19.95" customHeight="1" thickBot="1">
      <c r="A1756" s="83" t="s">
        <v>2627</v>
      </c>
      <c r="B1756" s="744"/>
      <c r="C1756" s="624">
        <v>6</v>
      </c>
      <c r="D1756" s="617" t="s">
        <v>1403</v>
      </c>
      <c r="E1756" s="455" t="s">
        <v>1403</v>
      </c>
      <c r="F1756" s="449" t="s">
        <v>1403</v>
      </c>
      <c r="G1756" s="449" t="s">
        <v>1403</v>
      </c>
      <c r="H1756" s="778" t="s">
        <v>1403</v>
      </c>
      <c r="I1756" s="779"/>
      <c r="J1756" s="450" t="s">
        <v>1403</v>
      </c>
      <c r="K1756" s="81" t="s">
        <v>1403</v>
      </c>
      <c r="L1756" s="393"/>
      <c r="M1756" s="394" t="s">
        <v>1403</v>
      </c>
      <c r="N1756" s="391"/>
      <c r="O1756" s="293" t="s">
        <v>1197</v>
      </c>
      <c r="P1756" s="223">
        <v>1</v>
      </c>
      <c r="Q1756" s="456">
        <v>7082.0518531999996</v>
      </c>
      <c r="R1756" s="777">
        <v>16397.7595</v>
      </c>
      <c r="S1756" s="777"/>
      <c r="T1756" s="453"/>
      <c r="U1756" s="453"/>
      <c r="V1756" s="454"/>
    </row>
    <row r="1757" spans="1:22" s="26" customFormat="1" ht="25.2" customHeight="1" thickBot="1">
      <c r="A1757" s="83" t="s">
        <v>2628</v>
      </c>
      <c r="B1757" s="745"/>
      <c r="C1757" s="749" t="s">
        <v>373</v>
      </c>
      <c r="D1757" s="750"/>
      <c r="E1757" s="467"/>
      <c r="F1757" s="751" t="s">
        <v>1403</v>
      </c>
      <c r="G1757" s="752"/>
      <c r="H1757" s="793" t="s">
        <v>1197</v>
      </c>
      <c r="I1757" s="794"/>
      <c r="J1757" s="369" t="s">
        <v>1197</v>
      </c>
      <c r="K1757" s="293" t="s">
        <v>1197</v>
      </c>
      <c r="L1757" s="293" t="s">
        <v>1197</v>
      </c>
      <c r="M1757" s="528"/>
      <c r="N1757" s="524"/>
      <c r="O1757" s="797" t="s">
        <v>1403</v>
      </c>
      <c r="P1757" s="797"/>
      <c r="Q1757" s="797"/>
      <c r="R1757" s="797"/>
      <c r="S1757" s="797"/>
      <c r="T1757" s="525"/>
      <c r="U1757" s="526"/>
      <c r="V1757" s="527"/>
    </row>
    <row r="1758" spans="1:22" ht="19.95" customHeight="1"/>
    <row r="1759" spans="1:22" ht="19.95" customHeight="1"/>
    <row r="1760" spans="1:22" s="30" customFormat="1" ht="19.95" customHeight="1" thickBot="1">
      <c r="A1760" s="27">
        <v>59</v>
      </c>
      <c r="B1760" s="753" t="s">
        <v>312</v>
      </c>
      <c r="C1760" s="753"/>
      <c r="D1760" s="753"/>
      <c r="E1760" s="28">
        <v>59</v>
      </c>
      <c r="F1760" s="582" t="s">
        <v>103</v>
      </c>
      <c r="G1760" s="416"/>
      <c r="H1760" s="416"/>
      <c r="I1760" s="414"/>
      <c r="J1760" s="414"/>
      <c r="K1760" s="414"/>
      <c r="L1760" s="414"/>
      <c r="M1760" s="29"/>
      <c r="N1760" s="29"/>
      <c r="O1760" s="416"/>
      <c r="P1760" s="416"/>
      <c r="Q1760" s="416"/>
      <c r="R1760" s="416"/>
      <c r="S1760" s="416"/>
      <c r="T1760" s="416"/>
      <c r="U1760" s="416"/>
      <c r="V1760" s="416"/>
    </row>
    <row r="1761" spans="1:22" s="23" customFormat="1" ht="25.2" customHeight="1">
      <c r="A1761" s="22"/>
      <c r="B1761" s="755" t="s">
        <v>313</v>
      </c>
      <c r="C1761" s="621" t="s">
        <v>314</v>
      </c>
      <c r="D1761" s="609" t="s">
        <v>315</v>
      </c>
      <c r="E1761" s="498"/>
      <c r="F1761" s="498" t="s">
        <v>316</v>
      </c>
      <c r="G1761" s="499"/>
      <c r="H1761" s="497" t="s">
        <v>317</v>
      </c>
      <c r="I1761" s="772" t="s">
        <v>318</v>
      </c>
      <c r="J1761" s="754" t="s">
        <v>319</v>
      </c>
      <c r="K1761" s="754" t="s">
        <v>320</v>
      </c>
      <c r="L1761" s="754" t="s">
        <v>321</v>
      </c>
      <c r="M1761" s="754" t="s">
        <v>322</v>
      </c>
      <c r="N1761" s="765" t="s">
        <v>323</v>
      </c>
      <c r="O1761" s="766"/>
      <c r="P1761" s="767" t="s">
        <v>324</v>
      </c>
      <c r="Q1761" s="768"/>
      <c r="R1761" s="769" t="s">
        <v>325</v>
      </c>
      <c r="S1761" s="736"/>
      <c r="T1761" s="783" t="s">
        <v>326</v>
      </c>
      <c r="U1761" s="784"/>
      <c r="V1761" s="785"/>
    </row>
    <row r="1762" spans="1:22" s="23" customFormat="1" ht="90" customHeight="1">
      <c r="A1762" s="22"/>
      <c r="B1762" s="756"/>
      <c r="C1762" s="622" t="s">
        <v>327</v>
      </c>
      <c r="D1762" s="610" t="s">
        <v>42</v>
      </c>
      <c r="E1762" s="501" t="s">
        <v>328</v>
      </c>
      <c r="F1762" s="501" t="s">
        <v>329</v>
      </c>
      <c r="G1762" s="571" t="s">
        <v>330</v>
      </c>
      <c r="H1762" s="570" t="s">
        <v>331</v>
      </c>
      <c r="I1762" s="773"/>
      <c r="J1762" s="748"/>
      <c r="K1762" s="748"/>
      <c r="L1762" s="748"/>
      <c r="M1762" s="748"/>
      <c r="N1762" s="500" t="s">
        <v>332</v>
      </c>
      <c r="O1762" s="501" t="s">
        <v>333</v>
      </c>
      <c r="P1762" s="781"/>
      <c r="Q1762" s="782"/>
      <c r="R1762" s="770"/>
      <c r="S1762" s="771"/>
      <c r="T1762" s="502" t="s">
        <v>334</v>
      </c>
      <c r="U1762" s="503" t="s">
        <v>335</v>
      </c>
      <c r="V1762" s="504" t="s">
        <v>336</v>
      </c>
    </row>
    <row r="1763" spans="1:22" s="23" customFormat="1" ht="25.2" customHeight="1">
      <c r="A1763" s="22"/>
      <c r="B1763" s="417"/>
      <c r="C1763" s="611">
        <v>3</v>
      </c>
      <c r="D1763" s="611">
        <v>4</v>
      </c>
      <c r="E1763" s="418">
        <v>5</v>
      </c>
      <c r="F1763" s="418">
        <v>6</v>
      </c>
      <c r="G1763" s="418">
        <v>7</v>
      </c>
      <c r="H1763" s="418">
        <v>8</v>
      </c>
      <c r="I1763" s="418">
        <v>9</v>
      </c>
      <c r="J1763" s="469"/>
      <c r="K1763" s="469"/>
      <c r="L1763" s="435"/>
      <c r="M1763" s="418"/>
      <c r="N1763" s="418">
        <v>14</v>
      </c>
      <c r="O1763" s="418">
        <v>15</v>
      </c>
      <c r="P1763" s="419">
        <v>16</v>
      </c>
      <c r="Q1763" s="463">
        <v>17</v>
      </c>
      <c r="R1763" s="419">
        <v>18</v>
      </c>
      <c r="S1763" s="463">
        <v>19</v>
      </c>
      <c r="T1763" s="420">
        <v>20</v>
      </c>
      <c r="U1763" s="421">
        <v>21</v>
      </c>
      <c r="V1763" s="422">
        <v>22</v>
      </c>
    </row>
    <row r="1764" spans="1:22" s="32" customFormat="1" ht="57" customHeight="1">
      <c r="A1764" s="31" t="s">
        <v>2629</v>
      </c>
      <c r="B1764" s="423">
        <v>1</v>
      </c>
      <c r="C1764" s="612" t="s">
        <v>910</v>
      </c>
      <c r="D1764" s="612" t="s">
        <v>911</v>
      </c>
      <c r="E1764" s="424" t="s">
        <v>912</v>
      </c>
      <c r="F1764" s="424" t="s">
        <v>435</v>
      </c>
      <c r="G1764" s="425">
        <v>1</v>
      </c>
      <c r="H1764" s="426" t="s">
        <v>341</v>
      </c>
      <c r="I1764" s="427">
        <v>1</v>
      </c>
      <c r="J1764" s="428" t="s">
        <v>254</v>
      </c>
      <c r="K1764" s="429">
        <v>43241</v>
      </c>
      <c r="L1764" s="429">
        <v>43371</v>
      </c>
      <c r="M1764" s="430">
        <v>104.74</v>
      </c>
      <c r="N1764" s="431">
        <v>104.74</v>
      </c>
      <c r="O1764" s="432">
        <v>104.74</v>
      </c>
      <c r="P1764" s="827"/>
      <c r="Q1764" s="828"/>
      <c r="R1764" s="746"/>
      <c r="S1764" s="747"/>
      <c r="T1764" s="433" t="s">
        <v>341</v>
      </c>
      <c r="U1764" s="363">
        <v>254</v>
      </c>
      <c r="V1764" s="434" t="s">
        <v>341</v>
      </c>
    </row>
    <row r="1765" spans="1:22" s="32" customFormat="1" ht="57" customHeight="1">
      <c r="A1765" s="31" t="s">
        <v>2630</v>
      </c>
      <c r="B1765" s="423">
        <v>2</v>
      </c>
      <c r="C1765" s="618" t="s">
        <v>913</v>
      </c>
      <c r="D1765" s="618">
        <v>2160382</v>
      </c>
      <c r="E1765" s="600" t="s">
        <v>914</v>
      </c>
      <c r="F1765" s="424" t="s">
        <v>755</v>
      </c>
      <c r="G1765" s="425">
        <v>0.45</v>
      </c>
      <c r="H1765" s="426" t="s">
        <v>341</v>
      </c>
      <c r="I1765" s="427">
        <v>1</v>
      </c>
      <c r="J1765" s="428" t="s">
        <v>254</v>
      </c>
      <c r="K1765" s="429">
        <v>42419</v>
      </c>
      <c r="L1765" s="429">
        <v>43434</v>
      </c>
      <c r="M1765" s="430">
        <v>7071.82</v>
      </c>
      <c r="N1765" s="431">
        <v>3182.319</v>
      </c>
      <c r="O1765" s="432"/>
      <c r="P1765" s="827"/>
      <c r="Q1765" s="828"/>
      <c r="R1765" s="746"/>
      <c r="S1765" s="747"/>
      <c r="T1765" s="433" t="s">
        <v>341</v>
      </c>
      <c r="U1765" s="363">
        <v>256</v>
      </c>
      <c r="V1765" s="434" t="s">
        <v>341</v>
      </c>
    </row>
    <row r="1766" spans="1:22" s="32" customFormat="1" ht="57" customHeight="1">
      <c r="A1766" s="31" t="s">
        <v>2631</v>
      </c>
      <c r="B1766" s="423">
        <v>3</v>
      </c>
      <c r="C1766" s="618" t="s">
        <v>915</v>
      </c>
      <c r="D1766" s="618" t="s">
        <v>916</v>
      </c>
      <c r="E1766" s="600" t="s">
        <v>917</v>
      </c>
      <c r="F1766" s="424" t="s">
        <v>340</v>
      </c>
      <c r="G1766" s="425">
        <v>0.5</v>
      </c>
      <c r="H1766" s="426" t="s">
        <v>341</v>
      </c>
      <c r="I1766" s="427">
        <v>1</v>
      </c>
      <c r="J1766" s="428" t="s">
        <v>254</v>
      </c>
      <c r="K1766" s="429">
        <v>42312</v>
      </c>
      <c r="L1766" s="429">
        <v>43343</v>
      </c>
      <c r="M1766" s="430">
        <v>5326.79</v>
      </c>
      <c r="N1766" s="431">
        <v>2663.395</v>
      </c>
      <c r="O1766" s="432"/>
      <c r="P1766" s="827"/>
      <c r="Q1766" s="828"/>
      <c r="R1766" s="746"/>
      <c r="S1766" s="747"/>
      <c r="T1766" s="433" t="s">
        <v>341</v>
      </c>
      <c r="U1766" s="363">
        <v>255</v>
      </c>
      <c r="V1766" s="434" t="s">
        <v>341</v>
      </c>
    </row>
    <row r="1767" spans="1:22" s="32" customFormat="1" ht="57" customHeight="1">
      <c r="A1767" s="31" t="s">
        <v>2632</v>
      </c>
      <c r="B1767" s="423">
        <v>4</v>
      </c>
      <c r="C1767" s="612" t="s">
        <v>918</v>
      </c>
      <c r="D1767" s="612" t="s">
        <v>919</v>
      </c>
      <c r="E1767" s="424" t="s">
        <v>920</v>
      </c>
      <c r="F1767" s="424" t="s">
        <v>340</v>
      </c>
      <c r="G1767" s="425">
        <v>0.4</v>
      </c>
      <c r="H1767" s="426" t="s">
        <v>341</v>
      </c>
      <c r="I1767" s="427">
        <v>1</v>
      </c>
      <c r="J1767" s="428" t="s">
        <v>254</v>
      </c>
      <c r="K1767" s="429">
        <v>41137</v>
      </c>
      <c r="L1767" s="429">
        <v>41315</v>
      </c>
      <c r="M1767" s="430">
        <v>457.49</v>
      </c>
      <c r="N1767" s="431">
        <v>182.99600000000001</v>
      </c>
      <c r="O1767" s="432">
        <v>182.99600000000001</v>
      </c>
      <c r="P1767" s="827"/>
      <c r="Q1767" s="828"/>
      <c r="R1767" s="746"/>
      <c r="S1767" s="747"/>
      <c r="T1767" s="433" t="s">
        <v>341</v>
      </c>
      <c r="U1767" s="363">
        <v>43</v>
      </c>
      <c r="V1767" s="434" t="s">
        <v>341</v>
      </c>
    </row>
    <row r="1768" spans="1:22" s="32" customFormat="1" ht="57" customHeight="1">
      <c r="A1768" s="31" t="s">
        <v>2633</v>
      </c>
      <c r="B1768" s="423">
        <v>5</v>
      </c>
      <c r="C1768" s="618" t="s">
        <v>921</v>
      </c>
      <c r="D1768" s="618" t="s">
        <v>922</v>
      </c>
      <c r="E1768" s="600" t="s">
        <v>923</v>
      </c>
      <c r="F1768" s="424" t="s">
        <v>340</v>
      </c>
      <c r="G1768" s="425">
        <v>0.5</v>
      </c>
      <c r="H1768" s="426" t="s">
        <v>341</v>
      </c>
      <c r="I1768" s="427">
        <v>1</v>
      </c>
      <c r="J1768" s="428" t="s">
        <v>254</v>
      </c>
      <c r="K1768" s="429">
        <v>43819</v>
      </c>
      <c r="L1768" s="429">
        <v>45310</v>
      </c>
      <c r="M1768" s="430">
        <v>7790.58</v>
      </c>
      <c r="N1768" s="431">
        <v>3895.29</v>
      </c>
      <c r="O1768" s="432"/>
      <c r="P1768" s="827"/>
      <c r="Q1768" s="828"/>
      <c r="R1768" s="746"/>
      <c r="S1768" s="747"/>
      <c r="T1768" s="433" t="s">
        <v>341</v>
      </c>
      <c r="U1768" s="363">
        <v>296</v>
      </c>
      <c r="V1768" s="434" t="s">
        <v>341</v>
      </c>
    </row>
    <row r="1769" spans="1:22" s="32" customFormat="1" ht="57" customHeight="1">
      <c r="A1769" s="31" t="s">
        <v>2634</v>
      </c>
      <c r="B1769" s="423">
        <v>6</v>
      </c>
      <c r="C1769" s="612" t="s">
        <v>924</v>
      </c>
      <c r="D1769" s="612" t="s">
        <v>925</v>
      </c>
      <c r="E1769" s="424" t="s">
        <v>926</v>
      </c>
      <c r="F1769" s="424" t="s">
        <v>340</v>
      </c>
      <c r="G1769" s="425">
        <v>0.3</v>
      </c>
      <c r="H1769" s="426" t="s">
        <v>341</v>
      </c>
      <c r="I1769" s="427">
        <v>1</v>
      </c>
      <c r="J1769" s="428" t="s">
        <v>254</v>
      </c>
      <c r="K1769" s="429">
        <v>38580</v>
      </c>
      <c r="L1769" s="429">
        <v>38686</v>
      </c>
      <c r="M1769" s="430">
        <v>242.22</v>
      </c>
      <c r="N1769" s="431">
        <v>72.665999999999997</v>
      </c>
      <c r="O1769" s="432">
        <v>72.665999999999997</v>
      </c>
      <c r="P1769" s="827"/>
      <c r="Q1769" s="828"/>
      <c r="R1769" s="746"/>
      <c r="S1769" s="747"/>
      <c r="T1769" s="433" t="s">
        <v>341</v>
      </c>
      <c r="U1769" s="363">
        <v>69</v>
      </c>
      <c r="V1769" s="434" t="s">
        <v>341</v>
      </c>
    </row>
    <row r="1770" spans="1:22" s="32" customFormat="1" ht="57" customHeight="1">
      <c r="A1770" s="31" t="s">
        <v>2635</v>
      </c>
      <c r="B1770" s="423">
        <v>7</v>
      </c>
      <c r="C1770" s="612" t="s">
        <v>927</v>
      </c>
      <c r="D1770" s="612" t="s">
        <v>928</v>
      </c>
      <c r="E1770" s="424" t="s">
        <v>929</v>
      </c>
      <c r="F1770" s="424" t="s">
        <v>345</v>
      </c>
      <c r="G1770" s="425">
        <v>0.5</v>
      </c>
      <c r="H1770" s="426" t="s">
        <v>341</v>
      </c>
      <c r="I1770" s="427">
        <v>1</v>
      </c>
      <c r="J1770" s="428" t="s">
        <v>254</v>
      </c>
      <c r="K1770" s="429">
        <v>36837</v>
      </c>
      <c r="L1770" s="429">
        <v>37140</v>
      </c>
      <c r="M1770" s="430">
        <v>154.4</v>
      </c>
      <c r="N1770" s="435">
        <v>77.2</v>
      </c>
      <c r="O1770" s="432">
        <v>77.2</v>
      </c>
      <c r="P1770" s="827"/>
      <c r="Q1770" s="828"/>
      <c r="R1770" s="746"/>
      <c r="S1770" s="747"/>
      <c r="T1770" s="433" t="s">
        <v>341</v>
      </c>
      <c r="U1770" s="363">
        <v>162</v>
      </c>
      <c r="V1770" s="434" t="s">
        <v>341</v>
      </c>
    </row>
    <row r="1771" spans="1:22" s="32" customFormat="1" ht="19.95" customHeight="1">
      <c r="A1771" s="31" t="s">
        <v>2636</v>
      </c>
      <c r="B1771" s="423" t="s">
        <v>1403</v>
      </c>
      <c r="C1771" s="612"/>
      <c r="D1771" s="612"/>
      <c r="E1771" s="424"/>
      <c r="F1771" s="424"/>
      <c r="G1771" s="425"/>
      <c r="H1771" s="426"/>
      <c r="I1771" s="427"/>
      <c r="J1771" s="428" t="s">
        <v>1403</v>
      </c>
      <c r="K1771" s="429"/>
      <c r="L1771" s="429"/>
      <c r="M1771" s="436"/>
      <c r="N1771" s="435" t="s">
        <v>1403</v>
      </c>
      <c r="O1771" s="432" t="s">
        <v>1403</v>
      </c>
      <c r="P1771" s="731"/>
      <c r="Q1771" s="732"/>
      <c r="R1771" s="746"/>
      <c r="S1771" s="747"/>
      <c r="T1771" s="433"/>
      <c r="U1771" s="363"/>
      <c r="V1771" s="434"/>
    </row>
    <row r="1772" spans="1:22" s="32" customFormat="1" ht="19.95" customHeight="1">
      <c r="A1772" s="31" t="s">
        <v>2637</v>
      </c>
      <c r="B1772" s="423" t="s">
        <v>1403</v>
      </c>
      <c r="C1772" s="612"/>
      <c r="D1772" s="612"/>
      <c r="E1772" s="424"/>
      <c r="F1772" s="424"/>
      <c r="G1772" s="425"/>
      <c r="H1772" s="426"/>
      <c r="I1772" s="427"/>
      <c r="J1772" s="428" t="s">
        <v>1403</v>
      </c>
      <c r="K1772" s="429"/>
      <c r="L1772" s="429"/>
      <c r="M1772" s="436"/>
      <c r="N1772" s="435" t="s">
        <v>1403</v>
      </c>
      <c r="O1772" s="432" t="s">
        <v>1403</v>
      </c>
      <c r="P1772" s="731"/>
      <c r="Q1772" s="732"/>
      <c r="R1772" s="746"/>
      <c r="S1772" s="747"/>
      <c r="T1772" s="433"/>
      <c r="U1772" s="363"/>
      <c r="V1772" s="434"/>
    </row>
    <row r="1773" spans="1:22" s="32" customFormat="1" ht="19.95" customHeight="1" thickBot="1">
      <c r="A1773" s="31" t="s">
        <v>2638</v>
      </c>
      <c r="B1773" s="437" t="s">
        <v>1403</v>
      </c>
      <c r="C1773" s="613"/>
      <c r="D1773" s="613"/>
      <c r="E1773" s="438"/>
      <c r="F1773" s="438"/>
      <c r="G1773" s="439"/>
      <c r="H1773" s="440"/>
      <c r="I1773" s="441"/>
      <c r="J1773" s="442" t="s">
        <v>1403</v>
      </c>
      <c r="K1773" s="443"/>
      <c r="L1773" s="443"/>
      <c r="M1773" s="444"/>
      <c r="N1773" s="435" t="s">
        <v>1403</v>
      </c>
      <c r="O1773" s="432" t="s">
        <v>1403</v>
      </c>
      <c r="P1773" s="731"/>
      <c r="Q1773" s="732"/>
      <c r="R1773" s="746"/>
      <c r="S1773" s="747"/>
      <c r="T1773" s="433"/>
      <c r="U1773" s="363"/>
      <c r="V1773" s="434"/>
    </row>
    <row r="1774" spans="1:22" s="23" customFormat="1" ht="10.199999999999999" customHeight="1">
      <c r="A1774" s="31"/>
      <c r="B1774" s="459"/>
      <c r="C1774" s="614"/>
      <c r="D1774" s="614"/>
      <c r="E1774" s="445"/>
      <c r="F1774" s="445"/>
      <c r="G1774" s="445"/>
      <c r="H1774" s="445"/>
      <c r="I1774" s="445"/>
      <c r="J1774" s="445"/>
      <c r="K1774" s="445"/>
      <c r="L1774" s="445"/>
      <c r="M1774" s="445"/>
      <c r="N1774" s="445"/>
      <c r="O1774" s="460"/>
      <c r="P1774" s="445"/>
      <c r="Q1774" s="445"/>
      <c r="R1774" s="460"/>
      <c r="S1774" s="445"/>
      <c r="T1774" s="445"/>
      <c r="U1774" s="461"/>
      <c r="V1774" s="464"/>
    </row>
    <row r="1775" spans="1:22" s="23" customFormat="1" ht="19.95" customHeight="1" thickBot="1">
      <c r="A1775" s="31" t="s">
        <v>2639</v>
      </c>
      <c r="B1775" s="505"/>
      <c r="C1775" s="615"/>
      <c r="D1775" s="615"/>
      <c r="E1775" s="506"/>
      <c r="F1775" s="506"/>
      <c r="G1775" s="506"/>
      <c r="H1775" s="506"/>
      <c r="I1775" s="506"/>
      <c r="J1775" s="506"/>
      <c r="K1775" s="506"/>
      <c r="L1775" s="506"/>
      <c r="M1775" s="506"/>
      <c r="N1775" s="507" t="s">
        <v>346</v>
      </c>
      <c r="O1775" s="508">
        <v>109.40049999999999</v>
      </c>
      <c r="P1775" s="506"/>
      <c r="Q1775" s="506"/>
      <c r="R1775" s="509"/>
      <c r="S1775" s="509"/>
      <c r="T1775" s="510"/>
      <c r="U1775" s="506"/>
      <c r="V1775" s="511"/>
    </row>
    <row r="1776" spans="1:22" ht="19.95" customHeight="1">
      <c r="B1776" s="446"/>
      <c r="C1776" s="34"/>
      <c r="D1776" s="34"/>
      <c r="E1776" s="446"/>
      <c r="F1776" s="446"/>
      <c r="G1776" s="446"/>
      <c r="H1776" s="446"/>
      <c r="I1776" s="446"/>
      <c r="J1776" s="446"/>
      <c r="K1776" s="446"/>
      <c r="L1776" s="446"/>
      <c r="M1776" s="446"/>
      <c r="N1776" s="446"/>
      <c r="O1776" s="446"/>
      <c r="P1776" s="446"/>
      <c r="Q1776" s="446"/>
      <c r="R1776" s="446"/>
      <c r="S1776" s="446"/>
      <c r="T1776" s="446"/>
      <c r="U1776" s="446"/>
      <c r="V1776" s="446"/>
    </row>
    <row r="1777" spans="1:22" s="23" customFormat="1" ht="19.95" customHeight="1" thickBot="1">
      <c r="A1777" s="22"/>
      <c r="B1777" s="733" t="s">
        <v>347</v>
      </c>
      <c r="C1777" s="733"/>
      <c r="D1777" s="733"/>
      <c r="E1777" s="733"/>
      <c r="F1777" s="733"/>
      <c r="G1777" s="733"/>
      <c r="H1777" s="733"/>
      <c r="I1777" s="733"/>
      <c r="J1777" s="733"/>
      <c r="K1777" s="733"/>
      <c r="L1777" s="733"/>
      <c r="M1777" s="733"/>
      <c r="N1777" s="733"/>
      <c r="O1777" s="733"/>
      <c r="P1777" s="733"/>
      <c r="Q1777" s="733"/>
      <c r="R1777" s="733"/>
      <c r="S1777" s="733"/>
      <c r="T1777" s="733"/>
      <c r="U1777" s="733"/>
      <c r="V1777" s="733"/>
    </row>
    <row r="1778" spans="1:22" s="26" customFormat="1" ht="19.95" customHeight="1">
      <c r="A1778" s="83" t="s">
        <v>2640</v>
      </c>
      <c r="B1778" s="743" t="s">
        <v>348</v>
      </c>
      <c r="C1778" s="734" t="s">
        <v>349</v>
      </c>
      <c r="D1778" s="735"/>
      <c r="E1778" s="735"/>
      <c r="F1778" s="735"/>
      <c r="G1778" s="735"/>
      <c r="H1778" s="735"/>
      <c r="I1778" s="735"/>
      <c r="J1778" s="735"/>
      <c r="K1778" s="735"/>
      <c r="L1778" s="735"/>
      <c r="M1778" s="736"/>
      <c r="N1778" s="518"/>
      <c r="O1778" s="519"/>
      <c r="P1778" s="734" t="s">
        <v>350</v>
      </c>
      <c r="Q1778" s="735"/>
      <c r="R1778" s="735"/>
      <c r="S1778" s="736"/>
      <c r="T1778" s="769" t="s">
        <v>351</v>
      </c>
      <c r="U1778" s="736"/>
      <c r="V1778" s="788" t="s">
        <v>1197</v>
      </c>
    </row>
    <row r="1779" spans="1:22" s="26" customFormat="1" ht="25.2" customHeight="1">
      <c r="A1779" s="83" t="s">
        <v>2641</v>
      </c>
      <c r="B1779" s="744"/>
      <c r="C1779" s="740" t="s">
        <v>352</v>
      </c>
      <c r="D1779" s="741"/>
      <c r="E1779" s="742"/>
      <c r="F1779" s="514">
        <v>2</v>
      </c>
      <c r="G1779" s="774" t="s">
        <v>353</v>
      </c>
      <c r="H1779" s="748" t="s">
        <v>354</v>
      </c>
      <c r="I1779" s="748"/>
      <c r="J1779" s="740" t="s">
        <v>355</v>
      </c>
      <c r="K1779" s="795"/>
      <c r="L1779" s="515"/>
      <c r="M1779" s="515"/>
      <c r="N1779" s="520"/>
      <c r="O1779" s="521"/>
      <c r="P1779" s="737"/>
      <c r="Q1779" s="738"/>
      <c r="R1779" s="738"/>
      <c r="S1779" s="739"/>
      <c r="T1779" s="770"/>
      <c r="U1779" s="771"/>
      <c r="V1779" s="789"/>
    </row>
    <row r="1780" spans="1:22" s="26" customFormat="1" ht="30" customHeight="1" thickBot="1">
      <c r="A1780" s="83" t="s">
        <v>2642</v>
      </c>
      <c r="B1780" s="744"/>
      <c r="C1780" s="741" t="s">
        <v>356</v>
      </c>
      <c r="D1780" s="742"/>
      <c r="E1780" s="516" t="s">
        <v>357</v>
      </c>
      <c r="F1780" s="512" t="s">
        <v>358</v>
      </c>
      <c r="G1780" s="774"/>
      <c r="H1780" s="748"/>
      <c r="I1780" s="748"/>
      <c r="J1780" s="500" t="s">
        <v>359</v>
      </c>
      <c r="K1780" s="513" t="s">
        <v>360</v>
      </c>
      <c r="L1780" s="517" t="s">
        <v>361</v>
      </c>
      <c r="M1780" s="517"/>
      <c r="N1780" s="522" t="s">
        <v>362</v>
      </c>
      <c r="O1780" s="523"/>
      <c r="P1780" s="529" t="s">
        <v>363</v>
      </c>
      <c r="Q1780" s="447">
        <v>7</v>
      </c>
      <c r="R1780" s="530" t="s">
        <v>364</v>
      </c>
      <c r="S1780" s="447">
        <v>4</v>
      </c>
      <c r="T1780" s="791"/>
      <c r="U1780" s="792"/>
      <c r="V1780" s="790"/>
    </row>
    <row r="1781" spans="1:22" s="26" customFormat="1" ht="19.95" customHeight="1">
      <c r="A1781" s="83" t="s">
        <v>2643</v>
      </c>
      <c r="B1781" s="744"/>
      <c r="C1781" s="623">
        <v>1</v>
      </c>
      <c r="D1781" s="616" t="s">
        <v>254</v>
      </c>
      <c r="E1781" s="448">
        <v>0.99</v>
      </c>
      <c r="F1781" s="449">
        <v>10178.606</v>
      </c>
      <c r="G1781" s="449">
        <v>3541.03</v>
      </c>
      <c r="H1781" s="778" t="s">
        <v>1197</v>
      </c>
      <c r="I1781" s="779"/>
      <c r="J1781" s="450" t="s">
        <v>1197</v>
      </c>
      <c r="K1781" s="81" t="s">
        <v>1403</v>
      </c>
      <c r="L1781" s="393" t="s">
        <v>365</v>
      </c>
      <c r="M1781" s="394" t="s">
        <v>1421</v>
      </c>
      <c r="N1781" s="345" t="s">
        <v>341</v>
      </c>
      <c r="O1781" s="807" t="s">
        <v>130</v>
      </c>
      <c r="P1781" s="808"/>
      <c r="Q1781" s="798">
        <v>59</v>
      </c>
      <c r="R1781" s="801" t="s">
        <v>365</v>
      </c>
      <c r="S1781" s="802"/>
      <c r="T1781" s="769" t="s">
        <v>366</v>
      </c>
      <c r="U1781" s="735"/>
      <c r="V1781" s="736"/>
    </row>
    <row r="1782" spans="1:22" s="26" customFormat="1" ht="19.95" customHeight="1" thickBot="1">
      <c r="A1782" s="83" t="s">
        <v>2644</v>
      </c>
      <c r="B1782" s="744"/>
      <c r="C1782" s="623">
        <v>2</v>
      </c>
      <c r="D1782" s="616" t="s">
        <v>255</v>
      </c>
      <c r="E1782" s="448">
        <v>0.01</v>
      </c>
      <c r="F1782" s="449" t="s">
        <v>1445</v>
      </c>
      <c r="G1782" s="449">
        <v>3541.03</v>
      </c>
      <c r="H1782" s="778" t="s">
        <v>1238</v>
      </c>
      <c r="I1782" s="779"/>
      <c r="J1782" s="450" t="s">
        <v>1197</v>
      </c>
      <c r="K1782" s="81" t="s">
        <v>1403</v>
      </c>
      <c r="L1782" s="393"/>
      <c r="M1782" s="394" t="s">
        <v>1403</v>
      </c>
      <c r="N1782" s="345" t="s">
        <v>341</v>
      </c>
      <c r="O1782" s="807"/>
      <c r="P1782" s="808"/>
      <c r="Q1782" s="799"/>
      <c r="R1782" s="803"/>
      <c r="S1782" s="804"/>
      <c r="T1782" s="791"/>
      <c r="U1782" s="796"/>
      <c r="V1782" s="792"/>
    </row>
    <row r="1783" spans="1:22" s="26" customFormat="1" ht="19.95" customHeight="1">
      <c r="A1783" s="83" t="s">
        <v>2645</v>
      </c>
      <c r="B1783" s="744"/>
      <c r="C1783" s="623">
        <v>3</v>
      </c>
      <c r="D1783" s="616" t="s">
        <v>1403</v>
      </c>
      <c r="E1783" s="448" t="s">
        <v>1403</v>
      </c>
      <c r="F1783" s="449" t="s">
        <v>1403</v>
      </c>
      <c r="G1783" s="449" t="s">
        <v>1403</v>
      </c>
      <c r="H1783" s="778" t="s">
        <v>1403</v>
      </c>
      <c r="I1783" s="779"/>
      <c r="J1783" s="450" t="s">
        <v>1403</v>
      </c>
      <c r="K1783" s="81" t="s">
        <v>1403</v>
      </c>
      <c r="L1783" s="393"/>
      <c r="M1783" s="394" t="s">
        <v>1403</v>
      </c>
      <c r="N1783" s="345"/>
      <c r="O1783" s="809"/>
      <c r="P1783" s="810"/>
      <c r="Q1783" s="800"/>
      <c r="R1783" s="805"/>
      <c r="S1783" s="806"/>
      <c r="T1783" s="451"/>
      <c r="U1783" s="451"/>
      <c r="V1783" s="452"/>
    </row>
    <row r="1784" spans="1:22" s="26" customFormat="1" ht="19.95" customHeight="1">
      <c r="A1784" s="83" t="s">
        <v>2646</v>
      </c>
      <c r="B1784" s="744"/>
      <c r="C1784" s="623">
        <v>4</v>
      </c>
      <c r="D1784" s="616" t="s">
        <v>1403</v>
      </c>
      <c r="E1784" s="448" t="s">
        <v>1403</v>
      </c>
      <c r="F1784" s="449" t="s">
        <v>1403</v>
      </c>
      <c r="G1784" s="449" t="s">
        <v>1403</v>
      </c>
      <c r="H1784" s="778" t="s">
        <v>1403</v>
      </c>
      <c r="I1784" s="779"/>
      <c r="J1784" s="450" t="s">
        <v>1403</v>
      </c>
      <c r="K1784" s="81" t="s">
        <v>1403</v>
      </c>
      <c r="L1784" s="393"/>
      <c r="M1784" s="394" t="s">
        <v>1403</v>
      </c>
      <c r="N1784" s="345"/>
      <c r="O1784" s="775" t="s">
        <v>368</v>
      </c>
      <c r="P1784" s="740" t="s">
        <v>369</v>
      </c>
      <c r="Q1784" s="741"/>
      <c r="R1784" s="741"/>
      <c r="S1784" s="742"/>
      <c r="T1784" s="453"/>
      <c r="U1784" s="453"/>
      <c r="V1784" s="454"/>
    </row>
    <row r="1785" spans="1:22" s="26" customFormat="1" ht="19.95" customHeight="1">
      <c r="A1785" s="83" t="s">
        <v>2647</v>
      </c>
      <c r="B1785" s="744"/>
      <c r="C1785" s="623">
        <v>5</v>
      </c>
      <c r="D1785" s="616" t="s">
        <v>1403</v>
      </c>
      <c r="E1785" s="448" t="s">
        <v>1403</v>
      </c>
      <c r="F1785" s="449" t="s">
        <v>1403</v>
      </c>
      <c r="G1785" s="449" t="s">
        <v>1403</v>
      </c>
      <c r="H1785" s="778" t="s">
        <v>1403</v>
      </c>
      <c r="I1785" s="779"/>
      <c r="J1785" s="450" t="s">
        <v>1403</v>
      </c>
      <c r="K1785" s="81" t="s">
        <v>1403</v>
      </c>
      <c r="L1785" s="393"/>
      <c r="M1785" s="394" t="s">
        <v>1403</v>
      </c>
      <c r="N1785" s="345"/>
      <c r="O1785" s="776"/>
      <c r="P1785" s="500" t="s">
        <v>370</v>
      </c>
      <c r="Q1785" s="500" t="s">
        <v>371</v>
      </c>
      <c r="R1785" s="748" t="s">
        <v>372</v>
      </c>
      <c r="S1785" s="748"/>
      <c r="T1785" s="453"/>
      <c r="U1785" s="453"/>
      <c r="V1785" s="454"/>
    </row>
    <row r="1786" spans="1:22" s="26" customFormat="1" ht="19.95" customHeight="1" thickBot="1">
      <c r="A1786" s="83" t="s">
        <v>2648</v>
      </c>
      <c r="B1786" s="744"/>
      <c r="C1786" s="624">
        <v>6</v>
      </c>
      <c r="D1786" s="617" t="s">
        <v>1403</v>
      </c>
      <c r="E1786" s="455" t="s">
        <v>1403</v>
      </c>
      <c r="F1786" s="449" t="s">
        <v>1403</v>
      </c>
      <c r="G1786" s="449" t="s">
        <v>1403</v>
      </c>
      <c r="H1786" s="778" t="s">
        <v>1403</v>
      </c>
      <c r="I1786" s="779"/>
      <c r="J1786" s="450" t="s">
        <v>1403</v>
      </c>
      <c r="K1786" s="81" t="s">
        <v>1403</v>
      </c>
      <c r="L1786" s="393"/>
      <c r="M1786" s="394" t="s">
        <v>1403</v>
      </c>
      <c r="N1786" s="391"/>
      <c r="O1786" s="293" t="s">
        <v>1197</v>
      </c>
      <c r="P1786" s="223">
        <v>1</v>
      </c>
      <c r="Q1786" s="456">
        <v>7082.0518531999996</v>
      </c>
      <c r="R1786" s="777">
        <v>10178.606</v>
      </c>
      <c r="S1786" s="777"/>
      <c r="T1786" s="453"/>
      <c r="U1786" s="453"/>
      <c r="V1786" s="454"/>
    </row>
    <row r="1787" spans="1:22" s="26" customFormat="1" ht="25.2" customHeight="1" thickBot="1">
      <c r="A1787" s="83" t="s">
        <v>2649</v>
      </c>
      <c r="B1787" s="745"/>
      <c r="C1787" s="749" t="s">
        <v>373</v>
      </c>
      <c r="D1787" s="750"/>
      <c r="E1787" s="467"/>
      <c r="F1787" s="751" t="s">
        <v>1403</v>
      </c>
      <c r="G1787" s="752"/>
      <c r="H1787" s="793" t="s">
        <v>1197</v>
      </c>
      <c r="I1787" s="794"/>
      <c r="J1787" s="369" t="s">
        <v>1197</v>
      </c>
      <c r="K1787" s="293" t="s">
        <v>1197</v>
      </c>
      <c r="L1787" s="293" t="s">
        <v>1197</v>
      </c>
      <c r="M1787" s="528"/>
      <c r="N1787" s="524"/>
      <c r="O1787" s="797" t="s">
        <v>1403</v>
      </c>
      <c r="P1787" s="797"/>
      <c r="Q1787" s="797"/>
      <c r="R1787" s="797"/>
      <c r="S1787" s="797"/>
      <c r="T1787" s="525"/>
      <c r="U1787" s="526"/>
      <c r="V1787" s="527"/>
    </row>
    <row r="1788" spans="1:22" ht="19.95" customHeight="1"/>
    <row r="1789" spans="1:22" ht="19.95" customHeight="1"/>
    <row r="1790" spans="1:22" s="30" customFormat="1" ht="19.95" customHeight="1" thickBot="1">
      <c r="A1790" s="27">
        <v>60</v>
      </c>
      <c r="B1790" s="753" t="s">
        <v>312</v>
      </c>
      <c r="C1790" s="753"/>
      <c r="D1790" s="753"/>
      <c r="E1790" s="28">
        <v>60</v>
      </c>
      <c r="F1790" s="582" t="s">
        <v>104</v>
      </c>
      <c r="G1790" s="416"/>
      <c r="H1790" s="416"/>
      <c r="I1790" s="414"/>
      <c r="J1790" s="414"/>
      <c r="K1790" s="414"/>
      <c r="L1790" s="414"/>
      <c r="M1790" s="29"/>
      <c r="N1790" s="29"/>
      <c r="O1790" s="416"/>
      <c r="P1790" s="416"/>
      <c r="Q1790" s="416"/>
      <c r="R1790" s="416"/>
      <c r="S1790" s="416"/>
      <c r="T1790" s="416"/>
      <c r="U1790" s="416"/>
      <c r="V1790" s="416"/>
    </row>
    <row r="1791" spans="1:22" s="23" customFormat="1" ht="25.2" customHeight="1">
      <c r="A1791" s="22"/>
      <c r="B1791" s="755" t="s">
        <v>313</v>
      </c>
      <c r="C1791" s="621" t="s">
        <v>314</v>
      </c>
      <c r="D1791" s="609" t="s">
        <v>315</v>
      </c>
      <c r="E1791" s="498"/>
      <c r="F1791" s="498" t="s">
        <v>316</v>
      </c>
      <c r="G1791" s="499"/>
      <c r="H1791" s="497" t="s">
        <v>317</v>
      </c>
      <c r="I1791" s="772" t="s">
        <v>318</v>
      </c>
      <c r="J1791" s="754" t="s">
        <v>319</v>
      </c>
      <c r="K1791" s="754" t="s">
        <v>320</v>
      </c>
      <c r="L1791" s="754" t="s">
        <v>321</v>
      </c>
      <c r="M1791" s="754" t="s">
        <v>322</v>
      </c>
      <c r="N1791" s="765" t="s">
        <v>323</v>
      </c>
      <c r="O1791" s="766"/>
      <c r="P1791" s="767" t="s">
        <v>324</v>
      </c>
      <c r="Q1791" s="768"/>
      <c r="R1791" s="769" t="s">
        <v>325</v>
      </c>
      <c r="S1791" s="736"/>
      <c r="T1791" s="783" t="s">
        <v>326</v>
      </c>
      <c r="U1791" s="784"/>
      <c r="V1791" s="785"/>
    </row>
    <row r="1792" spans="1:22" s="23" customFormat="1" ht="90" customHeight="1">
      <c r="A1792" s="22"/>
      <c r="B1792" s="756"/>
      <c r="C1792" s="622" t="s">
        <v>327</v>
      </c>
      <c r="D1792" s="610" t="s">
        <v>42</v>
      </c>
      <c r="E1792" s="501" t="s">
        <v>328</v>
      </c>
      <c r="F1792" s="501" t="s">
        <v>329</v>
      </c>
      <c r="G1792" s="571" t="s">
        <v>330</v>
      </c>
      <c r="H1792" s="570" t="s">
        <v>331</v>
      </c>
      <c r="I1792" s="773"/>
      <c r="J1792" s="748"/>
      <c r="K1792" s="748"/>
      <c r="L1792" s="748"/>
      <c r="M1792" s="748"/>
      <c r="N1792" s="500" t="s">
        <v>332</v>
      </c>
      <c r="O1792" s="501" t="s">
        <v>333</v>
      </c>
      <c r="P1792" s="781"/>
      <c r="Q1792" s="782"/>
      <c r="R1792" s="770"/>
      <c r="S1792" s="771"/>
      <c r="T1792" s="502" t="s">
        <v>334</v>
      </c>
      <c r="U1792" s="503" t="s">
        <v>335</v>
      </c>
      <c r="V1792" s="504" t="s">
        <v>336</v>
      </c>
    </row>
    <row r="1793" spans="1:22" s="23" customFormat="1" ht="25.2" customHeight="1">
      <c r="A1793" s="22"/>
      <c r="B1793" s="417"/>
      <c r="C1793" s="611">
        <v>3</v>
      </c>
      <c r="D1793" s="611">
        <v>4</v>
      </c>
      <c r="E1793" s="418">
        <v>5</v>
      </c>
      <c r="F1793" s="418">
        <v>6</v>
      </c>
      <c r="G1793" s="418">
        <v>7</v>
      </c>
      <c r="H1793" s="418">
        <v>8</v>
      </c>
      <c r="I1793" s="418">
        <v>9</v>
      </c>
      <c r="J1793" s="469"/>
      <c r="K1793" s="469"/>
      <c r="L1793" s="435"/>
      <c r="M1793" s="418"/>
      <c r="N1793" s="418">
        <v>14</v>
      </c>
      <c r="O1793" s="418">
        <v>15</v>
      </c>
      <c r="P1793" s="419">
        <v>16</v>
      </c>
      <c r="Q1793" s="463">
        <v>17</v>
      </c>
      <c r="R1793" s="419">
        <v>18</v>
      </c>
      <c r="S1793" s="463">
        <v>19</v>
      </c>
      <c r="T1793" s="420">
        <v>20</v>
      </c>
      <c r="U1793" s="421">
        <v>21</v>
      </c>
      <c r="V1793" s="422">
        <v>22</v>
      </c>
    </row>
    <row r="1794" spans="1:22" s="32" customFormat="1" ht="78.75" customHeight="1">
      <c r="A1794" s="31" t="s">
        <v>2650</v>
      </c>
      <c r="B1794" s="423">
        <v>1</v>
      </c>
      <c r="C1794" s="612" t="s">
        <v>930</v>
      </c>
      <c r="D1794" s="612" t="s">
        <v>931</v>
      </c>
      <c r="E1794" s="424" t="s">
        <v>932</v>
      </c>
      <c r="F1794" s="424" t="s">
        <v>376</v>
      </c>
      <c r="G1794" s="425">
        <v>1</v>
      </c>
      <c r="H1794" s="426" t="s">
        <v>341</v>
      </c>
      <c r="I1794" s="427">
        <v>2</v>
      </c>
      <c r="J1794" s="428" t="s">
        <v>257</v>
      </c>
      <c r="K1794" s="429">
        <v>38562</v>
      </c>
      <c r="L1794" s="429">
        <v>39521</v>
      </c>
      <c r="M1794" s="430">
        <v>17822.400000000001</v>
      </c>
      <c r="N1794" s="431">
        <v>17822.400000000001</v>
      </c>
      <c r="O1794" s="432">
        <v>17822.400000000001</v>
      </c>
      <c r="P1794" s="827"/>
      <c r="Q1794" s="828"/>
      <c r="R1794" s="746"/>
      <c r="S1794" s="747"/>
      <c r="T1794" s="433" t="s">
        <v>341</v>
      </c>
      <c r="U1794" s="363">
        <v>28</v>
      </c>
      <c r="V1794" s="434" t="s">
        <v>341</v>
      </c>
    </row>
    <row r="1795" spans="1:22" s="32" customFormat="1" ht="78.75" customHeight="1">
      <c r="A1795" s="31" t="s">
        <v>2651</v>
      </c>
      <c r="B1795" s="423">
        <v>2</v>
      </c>
      <c r="C1795" s="612" t="s">
        <v>930</v>
      </c>
      <c r="D1795" s="612" t="s">
        <v>933</v>
      </c>
      <c r="E1795" s="424" t="s">
        <v>934</v>
      </c>
      <c r="F1795" s="424" t="s">
        <v>376</v>
      </c>
      <c r="G1795" s="425">
        <v>1</v>
      </c>
      <c r="H1795" s="426" t="s">
        <v>341</v>
      </c>
      <c r="I1795" s="427">
        <v>2</v>
      </c>
      <c r="J1795" s="428" t="s">
        <v>257</v>
      </c>
      <c r="K1795" s="429">
        <v>38768</v>
      </c>
      <c r="L1795" s="429">
        <v>40512</v>
      </c>
      <c r="M1795" s="430">
        <v>12089.25</v>
      </c>
      <c r="N1795" s="431">
        <v>12089.25</v>
      </c>
      <c r="O1795" s="432">
        <v>12089.25</v>
      </c>
      <c r="P1795" s="827"/>
      <c r="Q1795" s="828"/>
      <c r="R1795" s="746"/>
      <c r="S1795" s="747"/>
      <c r="T1795" s="433" t="s">
        <v>341</v>
      </c>
      <c r="U1795" s="363">
        <v>26</v>
      </c>
      <c r="V1795" s="434" t="s">
        <v>341</v>
      </c>
    </row>
    <row r="1796" spans="1:22" s="32" customFormat="1" ht="34.5" customHeight="1">
      <c r="A1796" s="31" t="s">
        <v>2652</v>
      </c>
      <c r="B1796" s="423">
        <v>3</v>
      </c>
      <c r="C1796" s="612" t="s">
        <v>380</v>
      </c>
      <c r="D1796" s="612" t="s">
        <v>935</v>
      </c>
      <c r="E1796" s="424" t="s">
        <v>936</v>
      </c>
      <c r="F1796" s="424" t="s">
        <v>755</v>
      </c>
      <c r="G1796" s="425">
        <v>0.3</v>
      </c>
      <c r="H1796" s="426" t="s">
        <v>341</v>
      </c>
      <c r="I1796" s="427">
        <v>2</v>
      </c>
      <c r="J1796" s="428" t="s">
        <v>257</v>
      </c>
      <c r="K1796" s="429">
        <v>42947</v>
      </c>
      <c r="L1796" s="429">
        <v>43799</v>
      </c>
      <c r="M1796" s="430">
        <v>26653.29</v>
      </c>
      <c r="N1796" s="431">
        <v>7995.9870000000001</v>
      </c>
      <c r="O1796" s="432">
        <v>7995.9870000000001</v>
      </c>
      <c r="P1796" s="827"/>
      <c r="Q1796" s="828"/>
      <c r="R1796" s="746"/>
      <c r="S1796" s="747"/>
      <c r="T1796" s="433" t="s">
        <v>341</v>
      </c>
      <c r="U1796" s="363">
        <v>127</v>
      </c>
      <c r="V1796" s="434" t="s">
        <v>341</v>
      </c>
    </row>
    <row r="1797" spans="1:22" s="32" customFormat="1" ht="34.5" customHeight="1">
      <c r="A1797" s="31" t="s">
        <v>2653</v>
      </c>
      <c r="B1797" s="423">
        <v>4</v>
      </c>
      <c r="C1797" s="612" t="s">
        <v>380</v>
      </c>
      <c r="D1797" s="612" t="s">
        <v>937</v>
      </c>
      <c r="E1797" s="424" t="s">
        <v>938</v>
      </c>
      <c r="F1797" s="424" t="s">
        <v>340</v>
      </c>
      <c r="G1797" s="425">
        <v>0.85</v>
      </c>
      <c r="H1797" s="426" t="s">
        <v>341</v>
      </c>
      <c r="I1797" s="427">
        <v>1</v>
      </c>
      <c r="J1797" s="428" t="s">
        <v>256</v>
      </c>
      <c r="K1797" s="429">
        <v>44195</v>
      </c>
      <c r="L1797" s="429">
        <v>45291</v>
      </c>
      <c r="M1797" s="430">
        <v>5007.03</v>
      </c>
      <c r="N1797" s="431">
        <v>4255.9754999999996</v>
      </c>
      <c r="O1797" s="432">
        <v>4255.9754999999996</v>
      </c>
      <c r="P1797" s="827"/>
      <c r="Q1797" s="828"/>
      <c r="R1797" s="746"/>
      <c r="S1797" s="747"/>
      <c r="T1797" s="433" t="s">
        <v>341</v>
      </c>
      <c r="U1797" s="363">
        <v>368</v>
      </c>
      <c r="V1797" s="434" t="s">
        <v>341</v>
      </c>
    </row>
    <row r="1798" spans="1:22" s="32" customFormat="1" ht="34.5" customHeight="1">
      <c r="A1798" s="31" t="s">
        <v>2654</v>
      </c>
      <c r="B1798" s="423">
        <v>5</v>
      </c>
      <c r="C1798" s="612" t="s">
        <v>380</v>
      </c>
      <c r="D1798" s="612" t="s">
        <v>939</v>
      </c>
      <c r="E1798" s="424" t="s">
        <v>940</v>
      </c>
      <c r="F1798" s="424" t="s">
        <v>340</v>
      </c>
      <c r="G1798" s="425">
        <v>0.3</v>
      </c>
      <c r="H1798" s="426" t="s">
        <v>341</v>
      </c>
      <c r="I1798" s="427">
        <v>1</v>
      </c>
      <c r="J1798" s="428" t="s">
        <v>256</v>
      </c>
      <c r="K1798" s="429">
        <v>44272</v>
      </c>
      <c r="L1798" s="429">
        <v>45688</v>
      </c>
      <c r="M1798" s="430">
        <v>7622.26</v>
      </c>
      <c r="N1798" s="431">
        <v>2286.6779999999999</v>
      </c>
      <c r="O1798" s="432">
        <v>2286.6779999999999</v>
      </c>
      <c r="P1798" s="827"/>
      <c r="Q1798" s="828"/>
      <c r="R1798" s="746"/>
      <c r="S1798" s="747"/>
      <c r="T1798" s="433" t="s">
        <v>341</v>
      </c>
      <c r="U1798" s="363">
        <v>386</v>
      </c>
      <c r="V1798" s="434" t="s">
        <v>341</v>
      </c>
    </row>
    <row r="1799" spans="1:22" s="32" customFormat="1" ht="34.5" customHeight="1">
      <c r="A1799" s="31" t="s">
        <v>2655</v>
      </c>
      <c r="B1799" s="423">
        <v>6</v>
      </c>
      <c r="C1799" s="612" t="s">
        <v>941</v>
      </c>
      <c r="D1799" s="612">
        <v>710</v>
      </c>
      <c r="E1799" s="424" t="s">
        <v>942</v>
      </c>
      <c r="F1799" s="424" t="s">
        <v>340</v>
      </c>
      <c r="G1799" s="425">
        <v>0.15</v>
      </c>
      <c r="H1799" s="426" t="s">
        <v>341</v>
      </c>
      <c r="I1799" s="427">
        <v>1</v>
      </c>
      <c r="J1799" s="428" t="s">
        <v>256</v>
      </c>
      <c r="K1799" s="429">
        <v>40504</v>
      </c>
      <c r="L1799" s="429">
        <v>41287</v>
      </c>
      <c r="M1799" s="430">
        <v>5426.77</v>
      </c>
      <c r="N1799" s="431">
        <v>814.01550000000009</v>
      </c>
      <c r="O1799" s="432">
        <v>814.01549999999997</v>
      </c>
      <c r="P1799" s="827"/>
      <c r="Q1799" s="828"/>
      <c r="R1799" s="746"/>
      <c r="S1799" s="747"/>
      <c r="T1799" s="433" t="s">
        <v>341</v>
      </c>
      <c r="U1799" s="363">
        <v>162</v>
      </c>
      <c r="V1799" s="434" t="s">
        <v>341</v>
      </c>
    </row>
    <row r="1800" spans="1:22" s="32" customFormat="1" ht="19.95" customHeight="1">
      <c r="A1800" s="31" t="s">
        <v>2656</v>
      </c>
      <c r="B1800" s="423" t="s">
        <v>1403</v>
      </c>
      <c r="C1800" s="612"/>
      <c r="D1800" s="612"/>
      <c r="E1800" s="424"/>
      <c r="F1800" s="424"/>
      <c r="G1800" s="425"/>
      <c r="H1800" s="426"/>
      <c r="I1800" s="427"/>
      <c r="J1800" s="428" t="s">
        <v>1403</v>
      </c>
      <c r="K1800" s="429"/>
      <c r="L1800" s="429"/>
      <c r="M1800" s="430"/>
      <c r="N1800" s="435" t="s">
        <v>1403</v>
      </c>
      <c r="O1800" s="432" t="s">
        <v>1403</v>
      </c>
      <c r="P1800" s="731"/>
      <c r="Q1800" s="732"/>
      <c r="R1800" s="746"/>
      <c r="S1800" s="747"/>
      <c r="T1800" s="433"/>
      <c r="U1800" s="363"/>
      <c r="V1800" s="434"/>
    </row>
    <row r="1801" spans="1:22" s="32" customFormat="1" ht="19.95" customHeight="1">
      <c r="A1801" s="31" t="s">
        <v>2657</v>
      </c>
      <c r="B1801" s="423" t="s">
        <v>1403</v>
      </c>
      <c r="C1801" s="612"/>
      <c r="D1801" s="612"/>
      <c r="E1801" s="424"/>
      <c r="F1801" s="424"/>
      <c r="G1801" s="425"/>
      <c r="H1801" s="426"/>
      <c r="I1801" s="427"/>
      <c r="J1801" s="428" t="s">
        <v>1403</v>
      </c>
      <c r="K1801" s="429"/>
      <c r="L1801" s="429"/>
      <c r="M1801" s="436"/>
      <c r="N1801" s="435" t="s">
        <v>1403</v>
      </c>
      <c r="O1801" s="432" t="s">
        <v>1403</v>
      </c>
      <c r="P1801" s="731"/>
      <c r="Q1801" s="732"/>
      <c r="R1801" s="746"/>
      <c r="S1801" s="747"/>
      <c r="T1801" s="433"/>
      <c r="U1801" s="363"/>
      <c r="V1801" s="434"/>
    </row>
    <row r="1802" spans="1:22" s="32" customFormat="1" ht="19.95" customHeight="1">
      <c r="A1802" s="31" t="s">
        <v>2658</v>
      </c>
      <c r="B1802" s="423" t="s">
        <v>1403</v>
      </c>
      <c r="C1802" s="612"/>
      <c r="D1802" s="612"/>
      <c r="E1802" s="424"/>
      <c r="F1802" s="424"/>
      <c r="G1802" s="425"/>
      <c r="H1802" s="426"/>
      <c r="I1802" s="427"/>
      <c r="J1802" s="428" t="s">
        <v>1403</v>
      </c>
      <c r="K1802" s="429"/>
      <c r="L1802" s="429"/>
      <c r="M1802" s="436"/>
      <c r="N1802" s="435" t="s">
        <v>1403</v>
      </c>
      <c r="O1802" s="432" t="s">
        <v>1403</v>
      </c>
      <c r="P1802" s="731"/>
      <c r="Q1802" s="732"/>
      <c r="R1802" s="746"/>
      <c r="S1802" s="747"/>
      <c r="T1802" s="433"/>
      <c r="U1802" s="363"/>
      <c r="V1802" s="434"/>
    </row>
    <row r="1803" spans="1:22" s="32" customFormat="1" ht="19.95" customHeight="1" thickBot="1">
      <c r="A1803" s="31" t="s">
        <v>2659</v>
      </c>
      <c r="B1803" s="437" t="s">
        <v>1403</v>
      </c>
      <c r="C1803" s="613"/>
      <c r="D1803" s="613"/>
      <c r="E1803" s="438"/>
      <c r="F1803" s="438"/>
      <c r="G1803" s="439"/>
      <c r="H1803" s="440"/>
      <c r="I1803" s="441"/>
      <c r="J1803" s="442" t="s">
        <v>1403</v>
      </c>
      <c r="K1803" s="443"/>
      <c r="L1803" s="443"/>
      <c r="M1803" s="444"/>
      <c r="N1803" s="435" t="s">
        <v>1403</v>
      </c>
      <c r="O1803" s="432" t="s">
        <v>1403</v>
      </c>
      <c r="P1803" s="731"/>
      <c r="Q1803" s="732"/>
      <c r="R1803" s="746"/>
      <c r="S1803" s="747"/>
      <c r="T1803" s="433"/>
      <c r="U1803" s="363"/>
      <c r="V1803" s="434"/>
    </row>
    <row r="1804" spans="1:22" s="23" customFormat="1" ht="10.199999999999999" customHeight="1">
      <c r="A1804" s="31"/>
      <c r="B1804" s="459"/>
      <c r="C1804" s="614"/>
      <c r="D1804" s="614"/>
      <c r="E1804" s="445"/>
      <c r="F1804" s="445"/>
      <c r="G1804" s="445"/>
      <c r="H1804" s="445"/>
      <c r="I1804" s="445"/>
      <c r="J1804" s="445"/>
      <c r="K1804" s="445"/>
      <c r="L1804" s="445"/>
      <c r="M1804" s="445"/>
      <c r="N1804" s="445"/>
      <c r="O1804" s="460"/>
      <c r="P1804" s="445"/>
      <c r="Q1804" s="445"/>
      <c r="R1804" s="460"/>
      <c r="S1804" s="445"/>
      <c r="T1804" s="445"/>
      <c r="U1804" s="461"/>
      <c r="V1804" s="464"/>
    </row>
    <row r="1805" spans="1:22" s="23" customFormat="1" ht="19.95" customHeight="1" thickBot="1">
      <c r="A1805" s="31" t="s">
        <v>2660</v>
      </c>
      <c r="B1805" s="505"/>
      <c r="C1805" s="615"/>
      <c r="D1805" s="615"/>
      <c r="E1805" s="506"/>
      <c r="F1805" s="506"/>
      <c r="G1805" s="506"/>
      <c r="H1805" s="506"/>
      <c r="I1805" s="506"/>
      <c r="J1805" s="506"/>
      <c r="K1805" s="506"/>
      <c r="L1805" s="506"/>
      <c r="M1805" s="506"/>
      <c r="N1805" s="507" t="s">
        <v>346</v>
      </c>
      <c r="O1805" s="508">
        <v>7544.0510000000004</v>
      </c>
      <c r="P1805" s="506"/>
      <c r="Q1805" s="506"/>
      <c r="R1805" s="509"/>
      <c r="S1805" s="509"/>
      <c r="T1805" s="510"/>
      <c r="U1805" s="506"/>
      <c r="V1805" s="511"/>
    </row>
    <row r="1806" spans="1:22" ht="19.95" customHeight="1">
      <c r="B1806" s="446"/>
      <c r="C1806" s="34"/>
      <c r="D1806" s="34"/>
      <c r="E1806" s="446"/>
      <c r="F1806" s="446"/>
      <c r="G1806" s="446"/>
      <c r="H1806" s="446"/>
      <c r="I1806" s="446"/>
      <c r="J1806" s="446"/>
      <c r="K1806" s="446"/>
      <c r="L1806" s="446"/>
      <c r="M1806" s="446"/>
      <c r="N1806" s="446"/>
      <c r="O1806" s="446"/>
      <c r="P1806" s="446"/>
      <c r="Q1806" s="446"/>
      <c r="R1806" s="446"/>
      <c r="S1806" s="446"/>
      <c r="T1806" s="446"/>
      <c r="U1806" s="446"/>
      <c r="V1806" s="446"/>
    </row>
    <row r="1807" spans="1:22" s="23" customFormat="1" ht="19.95" customHeight="1" thickBot="1">
      <c r="A1807" s="22"/>
      <c r="B1807" s="733" t="s">
        <v>347</v>
      </c>
      <c r="C1807" s="733"/>
      <c r="D1807" s="733"/>
      <c r="E1807" s="733"/>
      <c r="F1807" s="733"/>
      <c r="G1807" s="733"/>
      <c r="H1807" s="733"/>
      <c r="I1807" s="733"/>
      <c r="J1807" s="733"/>
      <c r="K1807" s="733"/>
      <c r="L1807" s="733"/>
      <c r="M1807" s="733"/>
      <c r="N1807" s="733"/>
      <c r="O1807" s="733"/>
      <c r="P1807" s="733"/>
      <c r="Q1807" s="733"/>
      <c r="R1807" s="733"/>
      <c r="S1807" s="733"/>
      <c r="T1807" s="733"/>
      <c r="U1807" s="733"/>
      <c r="V1807" s="733"/>
    </row>
    <row r="1808" spans="1:22" s="26" customFormat="1" ht="19.95" customHeight="1">
      <c r="A1808" s="83" t="s">
        <v>2661</v>
      </c>
      <c r="B1808" s="743" t="s">
        <v>348</v>
      </c>
      <c r="C1808" s="734" t="s">
        <v>349</v>
      </c>
      <c r="D1808" s="735"/>
      <c r="E1808" s="735"/>
      <c r="F1808" s="735"/>
      <c r="G1808" s="735"/>
      <c r="H1808" s="735"/>
      <c r="I1808" s="735"/>
      <c r="J1808" s="735"/>
      <c r="K1808" s="735"/>
      <c r="L1808" s="735"/>
      <c r="M1808" s="736"/>
      <c r="N1808" s="518"/>
      <c r="O1808" s="519"/>
      <c r="P1808" s="734" t="s">
        <v>350</v>
      </c>
      <c r="Q1808" s="735"/>
      <c r="R1808" s="735"/>
      <c r="S1808" s="736"/>
      <c r="T1808" s="769" t="s">
        <v>351</v>
      </c>
      <c r="U1808" s="736"/>
      <c r="V1808" s="788" t="s">
        <v>1197</v>
      </c>
    </row>
    <row r="1809" spans="1:22" s="26" customFormat="1" ht="25.2" customHeight="1">
      <c r="A1809" s="83" t="s">
        <v>2662</v>
      </c>
      <c r="B1809" s="744"/>
      <c r="C1809" s="740" t="s">
        <v>352</v>
      </c>
      <c r="D1809" s="741"/>
      <c r="E1809" s="742"/>
      <c r="F1809" s="514">
        <v>3</v>
      </c>
      <c r="G1809" s="774" t="s">
        <v>353</v>
      </c>
      <c r="H1809" s="748" t="s">
        <v>354</v>
      </c>
      <c r="I1809" s="748"/>
      <c r="J1809" s="740" t="s">
        <v>355</v>
      </c>
      <c r="K1809" s="795"/>
      <c r="L1809" s="515"/>
      <c r="M1809" s="515"/>
      <c r="N1809" s="520"/>
      <c r="O1809" s="521"/>
      <c r="P1809" s="737"/>
      <c r="Q1809" s="738"/>
      <c r="R1809" s="738"/>
      <c r="S1809" s="739"/>
      <c r="T1809" s="770"/>
      <c r="U1809" s="771"/>
      <c r="V1809" s="789"/>
    </row>
    <row r="1810" spans="1:22" s="26" customFormat="1" ht="30" customHeight="1" thickBot="1">
      <c r="A1810" s="83" t="s">
        <v>2663</v>
      </c>
      <c r="B1810" s="744"/>
      <c r="C1810" s="741" t="s">
        <v>356</v>
      </c>
      <c r="D1810" s="742"/>
      <c r="E1810" s="516" t="s">
        <v>357</v>
      </c>
      <c r="F1810" s="512" t="s">
        <v>358</v>
      </c>
      <c r="G1810" s="774"/>
      <c r="H1810" s="748"/>
      <c r="I1810" s="748"/>
      <c r="J1810" s="500" t="s">
        <v>359</v>
      </c>
      <c r="K1810" s="513" t="s">
        <v>360</v>
      </c>
      <c r="L1810" s="517" t="s">
        <v>361</v>
      </c>
      <c r="M1810" s="517"/>
      <c r="N1810" s="522" t="s">
        <v>362</v>
      </c>
      <c r="O1810" s="523"/>
      <c r="P1810" s="529" t="s">
        <v>363</v>
      </c>
      <c r="Q1810" s="447">
        <v>6</v>
      </c>
      <c r="R1810" s="530" t="s">
        <v>364</v>
      </c>
      <c r="S1810" s="447">
        <v>6</v>
      </c>
      <c r="T1810" s="791"/>
      <c r="U1810" s="792"/>
      <c r="V1810" s="790"/>
    </row>
    <row r="1811" spans="1:22" s="26" customFormat="1" ht="19.95" customHeight="1">
      <c r="A1811" s="83" t="s">
        <v>2664</v>
      </c>
      <c r="B1811" s="744"/>
      <c r="C1811" s="623">
        <v>1</v>
      </c>
      <c r="D1811" s="616" t="s">
        <v>256</v>
      </c>
      <c r="E1811" s="448">
        <v>0.4</v>
      </c>
      <c r="F1811" s="449">
        <v>7356.6689999999999</v>
      </c>
      <c r="G1811" s="449">
        <v>3541.03</v>
      </c>
      <c r="H1811" s="778" t="s">
        <v>1197</v>
      </c>
      <c r="I1811" s="779"/>
      <c r="J1811" s="450" t="s">
        <v>1197</v>
      </c>
      <c r="K1811" s="81" t="s">
        <v>1403</v>
      </c>
      <c r="L1811" s="393" t="s">
        <v>472</v>
      </c>
      <c r="M1811" s="394" t="s">
        <v>1676</v>
      </c>
      <c r="N1811" s="345" t="s">
        <v>341</v>
      </c>
      <c r="O1811" s="807" t="s">
        <v>130</v>
      </c>
      <c r="P1811" s="808"/>
      <c r="Q1811" s="798">
        <v>60</v>
      </c>
      <c r="R1811" s="801" t="s">
        <v>365</v>
      </c>
      <c r="S1811" s="802"/>
      <c r="T1811" s="769" t="s">
        <v>366</v>
      </c>
      <c r="U1811" s="735"/>
      <c r="V1811" s="736"/>
    </row>
    <row r="1812" spans="1:22" s="26" customFormat="1" ht="19.95" customHeight="1" thickBot="1">
      <c r="A1812" s="83" t="s">
        <v>2665</v>
      </c>
      <c r="B1812" s="744"/>
      <c r="C1812" s="623">
        <v>2</v>
      </c>
      <c r="D1812" s="616" t="s">
        <v>257</v>
      </c>
      <c r="E1812" s="448">
        <v>0.5</v>
      </c>
      <c r="F1812" s="449">
        <v>37907.637000000002</v>
      </c>
      <c r="G1812" s="449">
        <v>3541.03</v>
      </c>
      <c r="H1812" s="778" t="s">
        <v>1197</v>
      </c>
      <c r="I1812" s="779"/>
      <c r="J1812" s="450" t="s">
        <v>1197</v>
      </c>
      <c r="K1812" s="81" t="s">
        <v>1403</v>
      </c>
      <c r="L1812" s="393"/>
      <c r="M1812" s="394" t="s">
        <v>1403</v>
      </c>
      <c r="N1812" s="345" t="s">
        <v>341</v>
      </c>
      <c r="O1812" s="807"/>
      <c r="P1812" s="808"/>
      <c r="Q1812" s="799"/>
      <c r="R1812" s="803"/>
      <c r="S1812" s="804"/>
      <c r="T1812" s="791"/>
      <c r="U1812" s="796"/>
      <c r="V1812" s="792"/>
    </row>
    <row r="1813" spans="1:22" s="26" customFormat="1" ht="19.95" customHeight="1">
      <c r="A1813" s="83" t="s">
        <v>2666</v>
      </c>
      <c r="B1813" s="744"/>
      <c r="C1813" s="623">
        <v>3</v>
      </c>
      <c r="D1813" s="616" t="s">
        <v>258</v>
      </c>
      <c r="E1813" s="448">
        <v>0.1</v>
      </c>
      <c r="F1813" s="449" t="s">
        <v>1445</v>
      </c>
      <c r="G1813" s="449">
        <v>3541.03</v>
      </c>
      <c r="H1813" s="778" t="s">
        <v>1238</v>
      </c>
      <c r="I1813" s="779"/>
      <c r="J1813" s="450" t="s">
        <v>1197</v>
      </c>
      <c r="K1813" s="81" t="s">
        <v>1403</v>
      </c>
      <c r="L1813" s="393" t="s">
        <v>365</v>
      </c>
      <c r="M1813" s="394" t="s">
        <v>1421</v>
      </c>
      <c r="N1813" s="345" t="s">
        <v>341</v>
      </c>
      <c r="O1813" s="809"/>
      <c r="P1813" s="810"/>
      <c r="Q1813" s="800"/>
      <c r="R1813" s="805"/>
      <c r="S1813" s="806"/>
      <c r="T1813" s="451"/>
      <c r="U1813" s="451"/>
      <c r="V1813" s="452"/>
    </row>
    <row r="1814" spans="1:22" s="26" customFormat="1" ht="19.95" customHeight="1">
      <c r="A1814" s="83" t="s">
        <v>2667</v>
      </c>
      <c r="B1814" s="744"/>
      <c r="C1814" s="623">
        <v>4</v>
      </c>
      <c r="D1814" s="616" t="s">
        <v>1403</v>
      </c>
      <c r="E1814" s="448" t="s">
        <v>1403</v>
      </c>
      <c r="F1814" s="449" t="s">
        <v>1403</v>
      </c>
      <c r="G1814" s="449" t="s">
        <v>1403</v>
      </c>
      <c r="H1814" s="778" t="s">
        <v>1403</v>
      </c>
      <c r="I1814" s="779"/>
      <c r="J1814" s="450" t="s">
        <v>1403</v>
      </c>
      <c r="K1814" s="81" t="s">
        <v>1403</v>
      </c>
      <c r="L1814" s="393"/>
      <c r="M1814" s="394" t="s">
        <v>1403</v>
      </c>
      <c r="N1814" s="345"/>
      <c r="O1814" s="775" t="s">
        <v>368</v>
      </c>
      <c r="P1814" s="740" t="s">
        <v>369</v>
      </c>
      <c r="Q1814" s="741"/>
      <c r="R1814" s="741"/>
      <c r="S1814" s="742"/>
      <c r="T1814" s="453"/>
      <c r="U1814" s="453"/>
      <c r="V1814" s="454"/>
    </row>
    <row r="1815" spans="1:22" s="26" customFormat="1" ht="19.95" customHeight="1">
      <c r="A1815" s="83" t="s">
        <v>2668</v>
      </c>
      <c r="B1815" s="744"/>
      <c r="C1815" s="623">
        <v>5</v>
      </c>
      <c r="D1815" s="616" t="s">
        <v>1403</v>
      </c>
      <c r="E1815" s="448" t="s">
        <v>1403</v>
      </c>
      <c r="F1815" s="449" t="s">
        <v>1403</v>
      </c>
      <c r="G1815" s="449" t="s">
        <v>1403</v>
      </c>
      <c r="H1815" s="778" t="s">
        <v>1403</v>
      </c>
      <c r="I1815" s="779"/>
      <c r="J1815" s="450" t="s">
        <v>1403</v>
      </c>
      <c r="K1815" s="81" t="s">
        <v>1403</v>
      </c>
      <c r="L1815" s="393"/>
      <c r="M1815" s="394" t="s">
        <v>1403</v>
      </c>
      <c r="N1815" s="345"/>
      <c r="O1815" s="776"/>
      <c r="P1815" s="500" t="s">
        <v>370</v>
      </c>
      <c r="Q1815" s="500" t="s">
        <v>371</v>
      </c>
      <c r="R1815" s="748" t="s">
        <v>372</v>
      </c>
      <c r="S1815" s="748"/>
      <c r="T1815" s="453"/>
      <c r="U1815" s="453"/>
      <c r="V1815" s="454"/>
    </row>
    <row r="1816" spans="1:22" s="26" customFormat="1" ht="19.95" customHeight="1" thickBot="1">
      <c r="A1816" s="83" t="s">
        <v>2669</v>
      </c>
      <c r="B1816" s="744"/>
      <c r="C1816" s="624">
        <v>6</v>
      </c>
      <c r="D1816" s="617" t="s">
        <v>1403</v>
      </c>
      <c r="E1816" s="455" t="s">
        <v>1403</v>
      </c>
      <c r="F1816" s="449" t="s">
        <v>1403</v>
      </c>
      <c r="G1816" s="449" t="s">
        <v>1403</v>
      </c>
      <c r="H1816" s="778" t="s">
        <v>1403</v>
      </c>
      <c r="I1816" s="779"/>
      <c r="J1816" s="450" t="s">
        <v>1403</v>
      </c>
      <c r="K1816" s="81" t="s">
        <v>1403</v>
      </c>
      <c r="L1816" s="393"/>
      <c r="M1816" s="394" t="s">
        <v>1403</v>
      </c>
      <c r="N1816" s="391"/>
      <c r="O1816" s="293" t="s">
        <v>1197</v>
      </c>
      <c r="P1816" s="223">
        <v>1</v>
      </c>
      <c r="Q1816" s="456">
        <v>7082.0518531999996</v>
      </c>
      <c r="R1816" s="777">
        <v>45264.306000000004</v>
      </c>
      <c r="S1816" s="777"/>
      <c r="T1816" s="453"/>
      <c r="U1816" s="453"/>
      <c r="V1816" s="454"/>
    </row>
    <row r="1817" spans="1:22" s="26" customFormat="1" ht="25.2" customHeight="1" thickBot="1">
      <c r="A1817" s="83" t="s">
        <v>2670</v>
      </c>
      <c r="B1817" s="745"/>
      <c r="C1817" s="749" t="s">
        <v>373</v>
      </c>
      <c r="D1817" s="750"/>
      <c r="E1817" s="467"/>
      <c r="F1817" s="751" t="s">
        <v>1403</v>
      </c>
      <c r="G1817" s="752"/>
      <c r="H1817" s="793" t="s">
        <v>1197</v>
      </c>
      <c r="I1817" s="794"/>
      <c r="J1817" s="369" t="s">
        <v>1197</v>
      </c>
      <c r="K1817" s="293" t="s">
        <v>1197</v>
      </c>
      <c r="L1817" s="293" t="s">
        <v>1197</v>
      </c>
      <c r="M1817" s="528"/>
      <c r="N1817" s="524"/>
      <c r="O1817" s="797" t="s">
        <v>1403</v>
      </c>
      <c r="P1817" s="797"/>
      <c r="Q1817" s="797"/>
      <c r="R1817" s="797"/>
      <c r="S1817" s="797"/>
      <c r="T1817" s="525"/>
      <c r="U1817" s="526"/>
      <c r="V1817" s="527"/>
    </row>
    <row r="1818" spans="1:22" ht="19.95" customHeight="1"/>
    <row r="1819" spans="1:22" ht="19.95" customHeight="1"/>
    <row r="1820" spans="1:22" s="30" customFormat="1" ht="19.95" customHeight="1" thickBot="1">
      <c r="A1820" s="27">
        <v>61</v>
      </c>
      <c r="B1820" s="753" t="s">
        <v>312</v>
      </c>
      <c r="C1820" s="753"/>
      <c r="D1820" s="753"/>
      <c r="E1820" s="28">
        <v>61</v>
      </c>
      <c r="F1820" s="582" t="s">
        <v>105</v>
      </c>
      <c r="G1820" s="416"/>
      <c r="H1820" s="416"/>
      <c r="I1820" s="414"/>
      <c r="J1820" s="414"/>
      <c r="K1820" s="414"/>
      <c r="L1820" s="414"/>
      <c r="M1820" s="29"/>
      <c r="N1820" s="29"/>
      <c r="O1820" s="416"/>
      <c r="P1820" s="416"/>
      <c r="Q1820" s="416"/>
      <c r="R1820" s="416"/>
      <c r="S1820" s="416"/>
      <c r="T1820" s="416"/>
      <c r="U1820" s="416"/>
      <c r="V1820" s="416"/>
    </row>
    <row r="1821" spans="1:22" s="23" customFormat="1" ht="25.2" customHeight="1">
      <c r="A1821" s="22"/>
      <c r="B1821" s="755" t="s">
        <v>313</v>
      </c>
      <c r="C1821" s="621" t="s">
        <v>314</v>
      </c>
      <c r="D1821" s="609" t="s">
        <v>315</v>
      </c>
      <c r="E1821" s="498"/>
      <c r="F1821" s="498" t="s">
        <v>316</v>
      </c>
      <c r="G1821" s="499"/>
      <c r="H1821" s="497" t="s">
        <v>317</v>
      </c>
      <c r="I1821" s="772" t="s">
        <v>318</v>
      </c>
      <c r="J1821" s="754" t="s">
        <v>319</v>
      </c>
      <c r="K1821" s="754" t="s">
        <v>320</v>
      </c>
      <c r="L1821" s="754" t="s">
        <v>321</v>
      </c>
      <c r="M1821" s="754" t="s">
        <v>322</v>
      </c>
      <c r="N1821" s="765" t="s">
        <v>323</v>
      </c>
      <c r="O1821" s="766"/>
      <c r="P1821" s="767" t="s">
        <v>324</v>
      </c>
      <c r="Q1821" s="768"/>
      <c r="R1821" s="769" t="s">
        <v>325</v>
      </c>
      <c r="S1821" s="736"/>
      <c r="T1821" s="783" t="s">
        <v>326</v>
      </c>
      <c r="U1821" s="784"/>
      <c r="V1821" s="785"/>
    </row>
    <row r="1822" spans="1:22" s="23" customFormat="1" ht="90" customHeight="1">
      <c r="A1822" s="22"/>
      <c r="B1822" s="756"/>
      <c r="C1822" s="622" t="s">
        <v>327</v>
      </c>
      <c r="D1822" s="610" t="s">
        <v>42</v>
      </c>
      <c r="E1822" s="501" t="s">
        <v>328</v>
      </c>
      <c r="F1822" s="501" t="s">
        <v>329</v>
      </c>
      <c r="G1822" s="571" t="s">
        <v>330</v>
      </c>
      <c r="H1822" s="570" t="s">
        <v>331</v>
      </c>
      <c r="I1822" s="773"/>
      <c r="J1822" s="748"/>
      <c r="K1822" s="748"/>
      <c r="L1822" s="748"/>
      <c r="M1822" s="748"/>
      <c r="N1822" s="500" t="s">
        <v>332</v>
      </c>
      <c r="O1822" s="501" t="s">
        <v>333</v>
      </c>
      <c r="P1822" s="781"/>
      <c r="Q1822" s="782"/>
      <c r="R1822" s="770"/>
      <c r="S1822" s="771"/>
      <c r="T1822" s="502" t="s">
        <v>334</v>
      </c>
      <c r="U1822" s="503" t="s">
        <v>335</v>
      </c>
      <c r="V1822" s="504" t="s">
        <v>336</v>
      </c>
    </row>
    <row r="1823" spans="1:22" s="23" customFormat="1" ht="25.2" customHeight="1">
      <c r="A1823" s="22"/>
      <c r="B1823" s="417"/>
      <c r="C1823" s="611">
        <v>3</v>
      </c>
      <c r="D1823" s="611">
        <v>4</v>
      </c>
      <c r="E1823" s="418">
        <v>5</v>
      </c>
      <c r="F1823" s="418">
        <v>6</v>
      </c>
      <c r="G1823" s="418">
        <v>7</v>
      </c>
      <c r="H1823" s="418">
        <v>8</v>
      </c>
      <c r="I1823" s="418">
        <v>9</v>
      </c>
      <c r="J1823" s="469"/>
      <c r="K1823" s="469"/>
      <c r="L1823" s="435"/>
      <c r="M1823" s="418"/>
      <c r="N1823" s="418">
        <v>14</v>
      </c>
      <c r="O1823" s="418">
        <v>15</v>
      </c>
      <c r="P1823" s="419">
        <v>16</v>
      </c>
      <c r="Q1823" s="463">
        <v>17</v>
      </c>
      <c r="R1823" s="419">
        <v>18</v>
      </c>
      <c r="S1823" s="463">
        <v>19</v>
      </c>
      <c r="T1823" s="420">
        <v>20</v>
      </c>
      <c r="U1823" s="421">
        <v>21</v>
      </c>
      <c r="V1823" s="422">
        <v>22</v>
      </c>
    </row>
    <row r="1824" spans="1:22" s="32" customFormat="1" ht="63.75" customHeight="1">
      <c r="A1824" s="31" t="s">
        <v>2671</v>
      </c>
      <c r="B1824" s="759">
        <v>1</v>
      </c>
      <c r="C1824" s="761" t="s">
        <v>943</v>
      </c>
      <c r="D1824" s="761" t="s">
        <v>944</v>
      </c>
      <c r="E1824" s="763" t="s">
        <v>945</v>
      </c>
      <c r="F1824" s="424" t="s">
        <v>340</v>
      </c>
      <c r="G1824" s="425">
        <v>0.56000000000000005</v>
      </c>
      <c r="H1824" s="838" t="s">
        <v>341</v>
      </c>
      <c r="I1824" s="427">
        <v>3</v>
      </c>
      <c r="J1824" s="428" t="s">
        <v>261</v>
      </c>
      <c r="K1824" s="429">
        <v>43537</v>
      </c>
      <c r="L1824" s="429">
        <v>45138</v>
      </c>
      <c r="M1824" s="430">
        <v>10432.799999999999</v>
      </c>
      <c r="N1824" s="431">
        <v>5842.3680000000004</v>
      </c>
      <c r="O1824" s="432">
        <v>5842.3680000000004</v>
      </c>
      <c r="P1824" s="841"/>
      <c r="Q1824" s="842"/>
      <c r="R1824" s="746"/>
      <c r="S1824" s="747"/>
      <c r="T1824" s="433" t="s">
        <v>341</v>
      </c>
      <c r="U1824" s="363">
        <v>177</v>
      </c>
      <c r="V1824" s="434" t="s">
        <v>341</v>
      </c>
    </row>
    <row r="1825" spans="1:22" s="32" customFormat="1" ht="19.95" customHeight="1">
      <c r="A1825" s="31" t="s">
        <v>2672</v>
      </c>
      <c r="B1825" s="821"/>
      <c r="C1825" s="762"/>
      <c r="D1825" s="762"/>
      <c r="E1825" s="764"/>
      <c r="F1825" s="600" t="s">
        <v>340</v>
      </c>
      <c r="G1825" s="601">
        <v>0.1</v>
      </c>
      <c r="H1825" s="840"/>
      <c r="I1825" s="427">
        <v>2</v>
      </c>
      <c r="J1825" s="428" t="s">
        <v>260</v>
      </c>
      <c r="K1825" s="429">
        <v>43537</v>
      </c>
      <c r="L1825" s="429">
        <v>45138</v>
      </c>
      <c r="M1825" s="430">
        <v>10432.799999999999</v>
      </c>
      <c r="N1825" s="431">
        <v>1043.28</v>
      </c>
      <c r="O1825" s="602"/>
      <c r="P1825" s="843"/>
      <c r="Q1825" s="844"/>
      <c r="R1825" s="746"/>
      <c r="S1825" s="747"/>
      <c r="T1825" s="433" t="s">
        <v>341</v>
      </c>
      <c r="U1825" s="363">
        <v>59</v>
      </c>
      <c r="V1825" s="434" t="s">
        <v>341</v>
      </c>
    </row>
    <row r="1826" spans="1:22" s="32" customFormat="1" ht="19.95" customHeight="1">
      <c r="A1826" s="31" t="s">
        <v>2673</v>
      </c>
      <c r="B1826" s="759">
        <v>2</v>
      </c>
      <c r="C1826" s="832" t="s">
        <v>946</v>
      </c>
      <c r="D1826" s="832" t="s">
        <v>947</v>
      </c>
      <c r="E1826" s="835" t="s">
        <v>948</v>
      </c>
      <c r="F1826" s="600" t="s">
        <v>340</v>
      </c>
      <c r="G1826" s="601">
        <v>0.5</v>
      </c>
      <c r="H1826" s="838" t="s">
        <v>341</v>
      </c>
      <c r="I1826" s="427">
        <v>1</v>
      </c>
      <c r="J1826" s="428" t="s">
        <v>259</v>
      </c>
      <c r="K1826" s="429">
        <v>41705</v>
      </c>
      <c r="L1826" s="429">
        <v>42461</v>
      </c>
      <c r="M1826" s="599">
        <v>3463.37</v>
      </c>
      <c r="N1826" s="431">
        <v>1731.6849999999999</v>
      </c>
      <c r="O1826" s="603"/>
      <c r="P1826" s="843"/>
      <c r="Q1826" s="844"/>
      <c r="R1826" s="746"/>
      <c r="S1826" s="747"/>
      <c r="T1826" s="433" t="s">
        <v>341</v>
      </c>
      <c r="U1826" s="363">
        <v>124</v>
      </c>
      <c r="V1826" s="434" t="s">
        <v>341</v>
      </c>
    </row>
    <row r="1827" spans="1:22" s="32" customFormat="1" ht="19.95" customHeight="1">
      <c r="A1827" s="31" t="s">
        <v>2674</v>
      </c>
      <c r="B1827" s="821"/>
      <c r="C1827" s="833"/>
      <c r="D1827" s="833"/>
      <c r="E1827" s="836"/>
      <c r="F1827" s="600" t="s">
        <v>340</v>
      </c>
      <c r="G1827" s="601">
        <v>0.4</v>
      </c>
      <c r="H1827" s="839"/>
      <c r="I1827" s="427">
        <v>2</v>
      </c>
      <c r="J1827" s="428" t="s">
        <v>260</v>
      </c>
      <c r="K1827" s="429">
        <v>41705</v>
      </c>
      <c r="L1827" s="429">
        <v>42461</v>
      </c>
      <c r="M1827" s="430">
        <v>3423.91</v>
      </c>
      <c r="N1827" s="431">
        <v>1369.5640000000001</v>
      </c>
      <c r="O1827" s="604"/>
      <c r="P1827" s="843"/>
      <c r="Q1827" s="844"/>
      <c r="R1827" s="746"/>
      <c r="S1827" s="747"/>
      <c r="T1827" s="433" t="s">
        <v>341</v>
      </c>
      <c r="U1827" s="363">
        <v>39</v>
      </c>
      <c r="V1827" s="434" t="s">
        <v>341</v>
      </c>
    </row>
    <row r="1828" spans="1:22" s="32" customFormat="1" ht="54" customHeight="1">
      <c r="A1828" s="31" t="s">
        <v>2675</v>
      </c>
      <c r="B1828" s="760"/>
      <c r="C1828" s="834"/>
      <c r="D1828" s="834"/>
      <c r="E1828" s="837"/>
      <c r="F1828" s="600" t="s">
        <v>340</v>
      </c>
      <c r="G1828" s="601">
        <v>0.1</v>
      </c>
      <c r="H1828" s="840"/>
      <c r="I1828" s="427">
        <v>3</v>
      </c>
      <c r="J1828" s="428" t="s">
        <v>261</v>
      </c>
      <c r="K1828" s="429">
        <v>41705</v>
      </c>
      <c r="L1828" s="429">
        <v>42461</v>
      </c>
      <c r="M1828" s="599">
        <v>3423.91</v>
      </c>
      <c r="N1828" s="431">
        <v>342.39100000000002</v>
      </c>
      <c r="O1828" s="604"/>
      <c r="P1828" s="845"/>
      <c r="Q1828" s="846"/>
      <c r="R1828" s="746"/>
      <c r="S1828" s="747"/>
      <c r="T1828" s="433" t="s">
        <v>341</v>
      </c>
      <c r="U1828" s="363">
        <v>118</v>
      </c>
      <c r="V1828" s="434" t="s">
        <v>341</v>
      </c>
    </row>
    <row r="1829" spans="1:22" s="32" customFormat="1" ht="68.25" customHeight="1">
      <c r="A1829" s="31" t="s">
        <v>2676</v>
      </c>
      <c r="B1829" s="423">
        <v>3</v>
      </c>
      <c r="C1829" s="618" t="s">
        <v>420</v>
      </c>
      <c r="D1829" s="618" t="s">
        <v>949</v>
      </c>
      <c r="E1829" s="600" t="s">
        <v>950</v>
      </c>
      <c r="F1829" s="600" t="s">
        <v>376</v>
      </c>
      <c r="G1829" s="601">
        <v>1</v>
      </c>
      <c r="H1829" s="426" t="s">
        <v>341</v>
      </c>
      <c r="I1829" s="427">
        <v>1</v>
      </c>
      <c r="J1829" s="428" t="s">
        <v>259</v>
      </c>
      <c r="K1829" s="597">
        <v>39342</v>
      </c>
      <c r="L1829" s="429">
        <v>40029</v>
      </c>
      <c r="M1829" s="430">
        <v>1142.6400000000001</v>
      </c>
      <c r="N1829" s="431">
        <v>1142.6400000000001</v>
      </c>
      <c r="O1829" s="432"/>
      <c r="P1829" s="731"/>
      <c r="Q1829" s="732"/>
      <c r="R1829" s="746"/>
      <c r="S1829" s="747"/>
      <c r="T1829" s="433" t="s">
        <v>341</v>
      </c>
      <c r="U1829" s="363">
        <v>145</v>
      </c>
      <c r="V1829" s="434" t="s">
        <v>341</v>
      </c>
    </row>
    <row r="1830" spans="1:22" s="32" customFormat="1" ht="60.75" customHeight="1">
      <c r="A1830" s="31" t="s">
        <v>2677</v>
      </c>
      <c r="B1830" s="423">
        <v>4</v>
      </c>
      <c r="C1830" s="618" t="s">
        <v>380</v>
      </c>
      <c r="D1830" s="618" t="s">
        <v>951</v>
      </c>
      <c r="E1830" s="600" t="s">
        <v>952</v>
      </c>
      <c r="F1830" s="600" t="s">
        <v>340</v>
      </c>
      <c r="G1830" s="601">
        <v>0.25</v>
      </c>
      <c r="H1830" s="426" t="s">
        <v>341</v>
      </c>
      <c r="I1830" s="427">
        <v>1</v>
      </c>
      <c r="J1830" s="428" t="s">
        <v>259</v>
      </c>
      <c r="K1830" s="429">
        <v>38680</v>
      </c>
      <c r="L1830" s="429">
        <v>39832</v>
      </c>
      <c r="M1830" s="430">
        <v>3703.03</v>
      </c>
      <c r="N1830" s="431">
        <v>925.75750000000005</v>
      </c>
      <c r="O1830" s="432"/>
      <c r="P1830" s="731"/>
      <c r="Q1830" s="732"/>
      <c r="R1830" s="746"/>
      <c r="S1830" s="747"/>
      <c r="T1830" s="433" t="s">
        <v>341</v>
      </c>
      <c r="U1830" s="363">
        <v>105</v>
      </c>
      <c r="V1830" s="434" t="s">
        <v>341</v>
      </c>
    </row>
    <row r="1831" spans="1:22" s="32" customFormat="1" ht="19.95" customHeight="1">
      <c r="A1831" s="31" t="s">
        <v>2678</v>
      </c>
      <c r="B1831" s="423">
        <v>5</v>
      </c>
      <c r="C1831" s="618" t="s">
        <v>953</v>
      </c>
      <c r="D1831" s="618" t="s">
        <v>954</v>
      </c>
      <c r="E1831" s="600" t="s">
        <v>955</v>
      </c>
      <c r="F1831" s="600" t="s">
        <v>340</v>
      </c>
      <c r="G1831" s="601">
        <v>0.5</v>
      </c>
      <c r="H1831" s="426" t="s">
        <v>341</v>
      </c>
      <c r="I1831" s="427">
        <v>1</v>
      </c>
      <c r="J1831" s="428" t="s">
        <v>259</v>
      </c>
      <c r="K1831" s="429">
        <v>40000</v>
      </c>
      <c r="L1831" s="429">
        <v>40444</v>
      </c>
      <c r="M1831" s="436">
        <v>1577.3</v>
      </c>
      <c r="N1831" s="435">
        <v>788.65</v>
      </c>
      <c r="O1831" s="432"/>
      <c r="P1831" s="731"/>
      <c r="Q1831" s="732"/>
      <c r="R1831" s="746"/>
      <c r="S1831" s="747"/>
      <c r="T1831" s="433" t="s">
        <v>341</v>
      </c>
      <c r="U1831" s="363">
        <v>11</v>
      </c>
      <c r="V1831" s="434" t="s">
        <v>341</v>
      </c>
    </row>
    <row r="1832" spans="1:22" s="32" customFormat="1" ht="36" customHeight="1">
      <c r="A1832" s="31" t="s">
        <v>2679</v>
      </c>
      <c r="B1832" s="423">
        <v>6</v>
      </c>
      <c r="C1832" s="618" t="s">
        <v>956</v>
      </c>
      <c r="D1832" s="618" t="s">
        <v>957</v>
      </c>
      <c r="E1832" s="600" t="s">
        <v>958</v>
      </c>
      <c r="F1832" s="600" t="s">
        <v>340</v>
      </c>
      <c r="G1832" s="601">
        <v>0.5</v>
      </c>
      <c r="H1832" s="426" t="s">
        <v>341</v>
      </c>
      <c r="I1832" s="427">
        <v>1</v>
      </c>
      <c r="J1832" s="428" t="s">
        <v>259</v>
      </c>
      <c r="K1832" s="429">
        <v>43707</v>
      </c>
      <c r="L1832" s="429">
        <v>44241</v>
      </c>
      <c r="M1832" s="436">
        <v>2045.63</v>
      </c>
      <c r="N1832" s="435">
        <v>1022.8150000000001</v>
      </c>
      <c r="O1832" s="432"/>
      <c r="P1832" s="731"/>
      <c r="Q1832" s="732"/>
      <c r="R1832" s="746"/>
      <c r="S1832" s="747"/>
      <c r="T1832" s="433" t="s">
        <v>341</v>
      </c>
      <c r="U1832" s="363">
        <v>166</v>
      </c>
      <c r="V1832" s="434" t="s">
        <v>341</v>
      </c>
    </row>
    <row r="1833" spans="1:22" s="32" customFormat="1" ht="19.95" customHeight="1" thickBot="1">
      <c r="A1833" s="31" t="s">
        <v>2680</v>
      </c>
      <c r="B1833" s="423" t="s">
        <v>1403</v>
      </c>
      <c r="C1833" s="613"/>
      <c r="D1833" s="613"/>
      <c r="E1833" s="438"/>
      <c r="F1833" s="438"/>
      <c r="G1833" s="439"/>
      <c r="H1833" s="440"/>
      <c r="I1833" s="441"/>
      <c r="J1833" s="442" t="s">
        <v>1403</v>
      </c>
      <c r="K1833" s="443"/>
      <c r="L1833" s="443"/>
      <c r="M1833" s="444"/>
      <c r="N1833" s="435" t="s">
        <v>1403</v>
      </c>
      <c r="O1833" s="432" t="s">
        <v>1403</v>
      </c>
      <c r="P1833" s="731"/>
      <c r="Q1833" s="732"/>
      <c r="R1833" s="746"/>
      <c r="S1833" s="747"/>
      <c r="T1833" s="433"/>
      <c r="U1833" s="363"/>
      <c r="V1833" s="434"/>
    </row>
    <row r="1834" spans="1:22" s="23" customFormat="1" ht="10.199999999999999" customHeight="1">
      <c r="A1834" s="31"/>
      <c r="B1834" s="459"/>
      <c r="C1834" s="614"/>
      <c r="D1834" s="614"/>
      <c r="E1834" s="445"/>
      <c r="F1834" s="445"/>
      <c r="G1834" s="445"/>
      <c r="H1834" s="445"/>
      <c r="I1834" s="445"/>
      <c r="J1834" s="445"/>
      <c r="K1834" s="445"/>
      <c r="L1834" s="445"/>
      <c r="M1834" s="445"/>
      <c r="N1834" s="445"/>
      <c r="O1834" s="460"/>
      <c r="P1834" s="445"/>
      <c r="Q1834" s="445"/>
      <c r="R1834" s="460"/>
      <c r="S1834" s="445"/>
      <c r="T1834" s="445"/>
      <c r="U1834" s="461"/>
      <c r="V1834" s="464"/>
    </row>
    <row r="1835" spans="1:22" s="23" customFormat="1" ht="19.95" customHeight="1" thickBot="1">
      <c r="A1835" s="31" t="s">
        <v>2681</v>
      </c>
      <c r="B1835" s="505"/>
      <c r="C1835" s="615"/>
      <c r="D1835" s="615"/>
      <c r="E1835" s="506"/>
      <c r="F1835" s="506"/>
      <c r="G1835" s="506"/>
      <c r="H1835" s="506"/>
      <c r="I1835" s="506"/>
      <c r="J1835" s="506"/>
      <c r="K1835" s="506"/>
      <c r="L1835" s="506"/>
      <c r="M1835" s="506"/>
      <c r="N1835" s="507" t="s">
        <v>346</v>
      </c>
      <c r="O1835" s="508">
        <v>5842.3680000000004</v>
      </c>
      <c r="P1835" s="506"/>
      <c r="Q1835" s="506"/>
      <c r="R1835" s="509"/>
      <c r="S1835" s="509"/>
      <c r="T1835" s="510"/>
      <c r="U1835" s="506"/>
      <c r="V1835" s="511"/>
    </row>
    <row r="1836" spans="1:22" ht="19.95" customHeight="1">
      <c r="B1836" s="446"/>
      <c r="C1836" s="34"/>
      <c r="D1836" s="34"/>
      <c r="E1836" s="446"/>
      <c r="F1836" s="446"/>
      <c r="G1836" s="446"/>
      <c r="H1836" s="446"/>
      <c r="I1836" s="446"/>
      <c r="J1836" s="446"/>
      <c r="K1836" s="446"/>
      <c r="L1836" s="446"/>
      <c r="M1836" s="446"/>
      <c r="N1836" s="446"/>
      <c r="O1836" s="446"/>
      <c r="P1836" s="446"/>
      <c r="Q1836" s="446"/>
      <c r="R1836" s="446"/>
      <c r="S1836" s="446"/>
      <c r="T1836" s="446"/>
      <c r="U1836" s="446"/>
      <c r="V1836" s="446"/>
    </row>
    <row r="1837" spans="1:22" s="23" customFormat="1" ht="19.95" customHeight="1" thickBot="1">
      <c r="A1837" s="22"/>
      <c r="B1837" s="733" t="s">
        <v>347</v>
      </c>
      <c r="C1837" s="733"/>
      <c r="D1837" s="733"/>
      <c r="E1837" s="733"/>
      <c r="F1837" s="733"/>
      <c r="G1837" s="733"/>
      <c r="H1837" s="733"/>
      <c r="I1837" s="733"/>
      <c r="J1837" s="733"/>
      <c r="K1837" s="733"/>
      <c r="L1837" s="733"/>
      <c r="M1837" s="733"/>
      <c r="N1837" s="733"/>
      <c r="O1837" s="733"/>
      <c r="P1837" s="733"/>
      <c r="Q1837" s="733"/>
      <c r="R1837" s="733"/>
      <c r="S1837" s="733"/>
      <c r="T1837" s="733"/>
      <c r="U1837" s="733"/>
      <c r="V1837" s="733"/>
    </row>
    <row r="1838" spans="1:22" s="26" customFormat="1" ht="19.95" customHeight="1">
      <c r="A1838" s="83" t="s">
        <v>2682</v>
      </c>
      <c r="B1838" s="743" t="s">
        <v>348</v>
      </c>
      <c r="C1838" s="734" t="s">
        <v>349</v>
      </c>
      <c r="D1838" s="735"/>
      <c r="E1838" s="735"/>
      <c r="F1838" s="735"/>
      <c r="G1838" s="735"/>
      <c r="H1838" s="735"/>
      <c r="I1838" s="735"/>
      <c r="J1838" s="735"/>
      <c r="K1838" s="735"/>
      <c r="L1838" s="735"/>
      <c r="M1838" s="736"/>
      <c r="N1838" s="518"/>
      <c r="O1838" s="519"/>
      <c r="P1838" s="734" t="s">
        <v>350</v>
      </c>
      <c r="Q1838" s="735"/>
      <c r="R1838" s="735"/>
      <c r="S1838" s="736"/>
      <c r="T1838" s="769" t="s">
        <v>351</v>
      </c>
      <c r="U1838" s="736"/>
      <c r="V1838" s="788" t="s">
        <v>1197</v>
      </c>
    </row>
    <row r="1839" spans="1:22" s="26" customFormat="1" ht="25.2" customHeight="1">
      <c r="A1839" s="83" t="s">
        <v>2683</v>
      </c>
      <c r="B1839" s="744"/>
      <c r="C1839" s="740" t="s">
        <v>352</v>
      </c>
      <c r="D1839" s="741"/>
      <c r="E1839" s="742"/>
      <c r="F1839" s="514">
        <v>3</v>
      </c>
      <c r="G1839" s="774" t="s">
        <v>353</v>
      </c>
      <c r="H1839" s="748" t="s">
        <v>354</v>
      </c>
      <c r="I1839" s="748"/>
      <c r="J1839" s="740" t="s">
        <v>355</v>
      </c>
      <c r="K1839" s="795"/>
      <c r="L1839" s="515"/>
      <c r="M1839" s="515"/>
      <c r="N1839" s="520"/>
      <c r="O1839" s="521"/>
      <c r="P1839" s="737"/>
      <c r="Q1839" s="738"/>
      <c r="R1839" s="738"/>
      <c r="S1839" s="739"/>
      <c r="T1839" s="770"/>
      <c r="U1839" s="771"/>
      <c r="V1839" s="789"/>
    </row>
    <row r="1840" spans="1:22" s="26" customFormat="1" ht="30" customHeight="1" thickBot="1">
      <c r="A1840" s="83" t="s">
        <v>2684</v>
      </c>
      <c r="B1840" s="744"/>
      <c r="C1840" s="741" t="s">
        <v>356</v>
      </c>
      <c r="D1840" s="742"/>
      <c r="E1840" s="516" t="s">
        <v>357</v>
      </c>
      <c r="F1840" s="512" t="s">
        <v>358</v>
      </c>
      <c r="G1840" s="774"/>
      <c r="H1840" s="748"/>
      <c r="I1840" s="748"/>
      <c r="J1840" s="500" t="s">
        <v>359</v>
      </c>
      <c r="K1840" s="513" t="s">
        <v>360</v>
      </c>
      <c r="L1840" s="517" t="s">
        <v>361</v>
      </c>
      <c r="M1840" s="517"/>
      <c r="N1840" s="522" t="s">
        <v>362</v>
      </c>
      <c r="O1840" s="523"/>
      <c r="P1840" s="529" t="s">
        <v>363</v>
      </c>
      <c r="Q1840" s="447">
        <v>6</v>
      </c>
      <c r="R1840" s="530" t="s">
        <v>364</v>
      </c>
      <c r="S1840" s="447">
        <v>1</v>
      </c>
      <c r="T1840" s="791"/>
      <c r="U1840" s="792"/>
      <c r="V1840" s="790"/>
    </row>
    <row r="1841" spans="1:22" s="26" customFormat="1" ht="19.95" customHeight="1">
      <c r="A1841" s="83" t="s">
        <v>2685</v>
      </c>
      <c r="B1841" s="744"/>
      <c r="C1841" s="623">
        <v>1</v>
      </c>
      <c r="D1841" s="616" t="s">
        <v>259</v>
      </c>
      <c r="E1841" s="448">
        <v>0.5</v>
      </c>
      <c r="F1841" s="449" t="s">
        <v>1445</v>
      </c>
      <c r="G1841" s="449">
        <v>3541.03</v>
      </c>
      <c r="H1841" s="778" t="s">
        <v>1238</v>
      </c>
      <c r="I1841" s="779"/>
      <c r="J1841" s="450" t="s">
        <v>1197</v>
      </c>
      <c r="K1841" s="81" t="s">
        <v>1403</v>
      </c>
      <c r="L1841" s="393" t="s">
        <v>365</v>
      </c>
      <c r="M1841" s="394" t="s">
        <v>1421</v>
      </c>
      <c r="N1841" s="345" t="s">
        <v>341</v>
      </c>
      <c r="O1841" s="807" t="s">
        <v>130</v>
      </c>
      <c r="P1841" s="808"/>
      <c r="Q1841" s="798">
        <v>61</v>
      </c>
      <c r="R1841" s="801" t="s">
        <v>365</v>
      </c>
      <c r="S1841" s="802"/>
      <c r="T1841" s="769" t="s">
        <v>366</v>
      </c>
      <c r="U1841" s="735"/>
      <c r="V1841" s="736"/>
    </row>
    <row r="1842" spans="1:22" s="26" customFormat="1" ht="19.95" customHeight="1" thickBot="1">
      <c r="A1842" s="83" t="s">
        <v>2686</v>
      </c>
      <c r="B1842" s="744"/>
      <c r="C1842" s="623">
        <v>2</v>
      </c>
      <c r="D1842" s="616" t="s">
        <v>260</v>
      </c>
      <c r="E1842" s="448">
        <v>0.02</v>
      </c>
      <c r="F1842" s="449" t="s">
        <v>1445</v>
      </c>
      <c r="G1842" s="449">
        <v>3541.03</v>
      </c>
      <c r="H1842" s="778" t="s">
        <v>1238</v>
      </c>
      <c r="I1842" s="779"/>
      <c r="J1842" s="450" t="s">
        <v>1197</v>
      </c>
      <c r="K1842" s="81" t="s">
        <v>1403</v>
      </c>
      <c r="L1842" s="393"/>
      <c r="M1842" s="394" t="s">
        <v>1403</v>
      </c>
      <c r="N1842" s="345" t="s">
        <v>341</v>
      </c>
      <c r="O1842" s="807"/>
      <c r="P1842" s="808"/>
      <c r="Q1842" s="799"/>
      <c r="R1842" s="803"/>
      <c r="S1842" s="804"/>
      <c r="T1842" s="791"/>
      <c r="U1842" s="796"/>
      <c r="V1842" s="792"/>
    </row>
    <row r="1843" spans="1:22" s="26" customFormat="1" ht="19.95" customHeight="1">
      <c r="A1843" s="83" t="s">
        <v>2687</v>
      </c>
      <c r="B1843" s="744"/>
      <c r="C1843" s="623">
        <v>3</v>
      </c>
      <c r="D1843" s="616" t="s">
        <v>261</v>
      </c>
      <c r="E1843" s="448">
        <v>0.48</v>
      </c>
      <c r="F1843" s="449">
        <v>5842.3680000000004</v>
      </c>
      <c r="G1843" s="449">
        <v>3541.03</v>
      </c>
      <c r="H1843" s="778" t="s">
        <v>1197</v>
      </c>
      <c r="I1843" s="779"/>
      <c r="J1843" s="450" t="s">
        <v>1197</v>
      </c>
      <c r="K1843" s="81" t="s">
        <v>1403</v>
      </c>
      <c r="L1843" s="393" t="s">
        <v>365</v>
      </c>
      <c r="M1843" s="394" t="s">
        <v>1421</v>
      </c>
      <c r="N1843" s="345" t="s">
        <v>341</v>
      </c>
      <c r="O1843" s="809"/>
      <c r="P1843" s="810"/>
      <c r="Q1843" s="800"/>
      <c r="R1843" s="805"/>
      <c r="S1843" s="806"/>
      <c r="T1843" s="451"/>
      <c r="U1843" s="451"/>
      <c r="V1843" s="452"/>
    </row>
    <row r="1844" spans="1:22" s="26" customFormat="1" ht="19.95" customHeight="1">
      <c r="A1844" s="83" t="s">
        <v>2688</v>
      </c>
      <c r="B1844" s="744"/>
      <c r="C1844" s="623">
        <v>4</v>
      </c>
      <c r="D1844" s="616" t="s">
        <v>1403</v>
      </c>
      <c r="E1844" s="448" t="s">
        <v>1403</v>
      </c>
      <c r="F1844" s="449" t="s">
        <v>1403</v>
      </c>
      <c r="G1844" s="449" t="s">
        <v>1403</v>
      </c>
      <c r="H1844" s="778" t="s">
        <v>1403</v>
      </c>
      <c r="I1844" s="779"/>
      <c r="J1844" s="450" t="s">
        <v>1403</v>
      </c>
      <c r="K1844" s="81" t="s">
        <v>1403</v>
      </c>
      <c r="L1844" s="393"/>
      <c r="M1844" s="394" t="s">
        <v>1403</v>
      </c>
      <c r="N1844" s="345"/>
      <c r="O1844" s="775" t="s">
        <v>368</v>
      </c>
      <c r="P1844" s="740" t="s">
        <v>369</v>
      </c>
      <c r="Q1844" s="741"/>
      <c r="R1844" s="741"/>
      <c r="S1844" s="742"/>
      <c r="T1844" s="453"/>
      <c r="U1844" s="453"/>
      <c r="V1844" s="454"/>
    </row>
    <row r="1845" spans="1:22" s="26" customFormat="1" ht="19.95" customHeight="1">
      <c r="A1845" s="83" t="s">
        <v>2689</v>
      </c>
      <c r="B1845" s="744"/>
      <c r="C1845" s="623">
        <v>5</v>
      </c>
      <c r="D1845" s="616" t="s">
        <v>1403</v>
      </c>
      <c r="E1845" s="448" t="s">
        <v>1403</v>
      </c>
      <c r="F1845" s="449" t="s">
        <v>1403</v>
      </c>
      <c r="G1845" s="449" t="s">
        <v>1403</v>
      </c>
      <c r="H1845" s="778" t="s">
        <v>1403</v>
      </c>
      <c r="I1845" s="779"/>
      <c r="J1845" s="450" t="s">
        <v>1403</v>
      </c>
      <c r="K1845" s="81" t="s">
        <v>1403</v>
      </c>
      <c r="L1845" s="393"/>
      <c r="M1845" s="394" t="s">
        <v>1403</v>
      </c>
      <c r="N1845" s="345"/>
      <c r="O1845" s="776"/>
      <c r="P1845" s="500" t="s">
        <v>370</v>
      </c>
      <c r="Q1845" s="500" t="s">
        <v>371</v>
      </c>
      <c r="R1845" s="748" t="s">
        <v>372</v>
      </c>
      <c r="S1845" s="748"/>
      <c r="T1845" s="453"/>
      <c r="U1845" s="453"/>
      <c r="V1845" s="454"/>
    </row>
    <row r="1846" spans="1:22" s="26" customFormat="1" ht="19.95" customHeight="1" thickBot="1">
      <c r="A1846" s="83" t="s">
        <v>2690</v>
      </c>
      <c r="B1846" s="744"/>
      <c r="C1846" s="624">
        <v>6</v>
      </c>
      <c r="D1846" s="617" t="s">
        <v>1403</v>
      </c>
      <c r="E1846" s="455" t="s">
        <v>1403</v>
      </c>
      <c r="F1846" s="449" t="s">
        <v>1403</v>
      </c>
      <c r="G1846" s="449" t="s">
        <v>1403</v>
      </c>
      <c r="H1846" s="778" t="s">
        <v>1403</v>
      </c>
      <c r="I1846" s="779"/>
      <c r="J1846" s="450" t="s">
        <v>1403</v>
      </c>
      <c r="K1846" s="81" t="s">
        <v>1403</v>
      </c>
      <c r="L1846" s="393"/>
      <c r="M1846" s="394" t="s">
        <v>1403</v>
      </c>
      <c r="N1846" s="391"/>
      <c r="O1846" s="293" t="s">
        <v>1197</v>
      </c>
      <c r="P1846" s="223">
        <v>1</v>
      </c>
      <c r="Q1846" s="456">
        <v>7082.0518531999996</v>
      </c>
      <c r="R1846" s="777">
        <v>11453.915499999999</v>
      </c>
      <c r="S1846" s="777"/>
      <c r="T1846" s="453"/>
      <c r="U1846" s="453"/>
      <c r="V1846" s="454"/>
    </row>
    <row r="1847" spans="1:22" s="26" customFormat="1" ht="25.2" customHeight="1" thickBot="1">
      <c r="A1847" s="83" t="s">
        <v>2691</v>
      </c>
      <c r="B1847" s="745"/>
      <c r="C1847" s="749" t="s">
        <v>373</v>
      </c>
      <c r="D1847" s="750"/>
      <c r="E1847" s="467"/>
      <c r="F1847" s="751" t="s">
        <v>1403</v>
      </c>
      <c r="G1847" s="752"/>
      <c r="H1847" s="793" t="s">
        <v>1197</v>
      </c>
      <c r="I1847" s="794"/>
      <c r="J1847" s="369" t="s">
        <v>1197</v>
      </c>
      <c r="K1847" s="293" t="s">
        <v>1197</v>
      </c>
      <c r="L1847" s="293" t="s">
        <v>1197</v>
      </c>
      <c r="M1847" s="528"/>
      <c r="N1847" s="524"/>
      <c r="O1847" s="797" t="s">
        <v>1403</v>
      </c>
      <c r="P1847" s="797"/>
      <c r="Q1847" s="797"/>
      <c r="R1847" s="797"/>
      <c r="S1847" s="797"/>
      <c r="T1847" s="525"/>
      <c r="U1847" s="526"/>
      <c r="V1847" s="527"/>
    </row>
    <row r="1848" spans="1:22" ht="19.95" customHeight="1"/>
    <row r="1849" spans="1:22" ht="19.95" customHeight="1"/>
    <row r="1850" spans="1:22" s="30" customFormat="1" ht="19.95" customHeight="1" thickBot="1">
      <c r="A1850" s="27">
        <v>62</v>
      </c>
      <c r="B1850" s="753" t="s">
        <v>312</v>
      </c>
      <c r="C1850" s="753"/>
      <c r="D1850" s="753"/>
      <c r="E1850" s="28">
        <v>62</v>
      </c>
      <c r="F1850" s="582" t="s">
        <v>106</v>
      </c>
      <c r="G1850" s="416"/>
      <c r="H1850" s="416"/>
      <c r="I1850" s="414"/>
      <c r="J1850" s="414"/>
      <c r="K1850" s="414"/>
      <c r="L1850" s="414"/>
      <c r="M1850" s="29"/>
      <c r="N1850" s="29"/>
      <c r="O1850" s="416"/>
      <c r="P1850" s="416"/>
      <c r="Q1850" s="416"/>
      <c r="R1850" s="416"/>
      <c r="S1850" s="416"/>
      <c r="T1850" s="416"/>
      <c r="U1850" s="416"/>
      <c r="V1850" s="416"/>
    </row>
    <row r="1851" spans="1:22" s="23" customFormat="1" ht="25.2" customHeight="1">
      <c r="A1851" s="22"/>
      <c r="B1851" s="755" t="s">
        <v>313</v>
      </c>
      <c r="C1851" s="621" t="s">
        <v>314</v>
      </c>
      <c r="D1851" s="609" t="s">
        <v>315</v>
      </c>
      <c r="E1851" s="498"/>
      <c r="F1851" s="498" t="s">
        <v>316</v>
      </c>
      <c r="G1851" s="499"/>
      <c r="H1851" s="497" t="s">
        <v>317</v>
      </c>
      <c r="I1851" s="772" t="s">
        <v>318</v>
      </c>
      <c r="J1851" s="754" t="s">
        <v>319</v>
      </c>
      <c r="K1851" s="754" t="s">
        <v>320</v>
      </c>
      <c r="L1851" s="754" t="s">
        <v>321</v>
      </c>
      <c r="M1851" s="754" t="s">
        <v>322</v>
      </c>
      <c r="N1851" s="765" t="s">
        <v>323</v>
      </c>
      <c r="O1851" s="766"/>
      <c r="P1851" s="767" t="s">
        <v>324</v>
      </c>
      <c r="Q1851" s="768"/>
      <c r="R1851" s="769" t="s">
        <v>325</v>
      </c>
      <c r="S1851" s="736"/>
      <c r="T1851" s="783" t="s">
        <v>326</v>
      </c>
      <c r="U1851" s="784"/>
      <c r="V1851" s="785"/>
    </row>
    <row r="1852" spans="1:22" s="23" customFormat="1" ht="90" customHeight="1">
      <c r="A1852" s="22"/>
      <c r="B1852" s="756"/>
      <c r="C1852" s="622" t="s">
        <v>327</v>
      </c>
      <c r="D1852" s="610" t="s">
        <v>42</v>
      </c>
      <c r="E1852" s="501" t="s">
        <v>328</v>
      </c>
      <c r="F1852" s="501" t="s">
        <v>329</v>
      </c>
      <c r="G1852" s="571" t="s">
        <v>330</v>
      </c>
      <c r="H1852" s="570" t="s">
        <v>331</v>
      </c>
      <c r="I1852" s="773"/>
      <c r="J1852" s="748"/>
      <c r="K1852" s="748"/>
      <c r="L1852" s="748"/>
      <c r="M1852" s="748"/>
      <c r="N1852" s="500" t="s">
        <v>332</v>
      </c>
      <c r="O1852" s="501" t="s">
        <v>333</v>
      </c>
      <c r="P1852" s="781"/>
      <c r="Q1852" s="782"/>
      <c r="R1852" s="770"/>
      <c r="S1852" s="771"/>
      <c r="T1852" s="502" t="s">
        <v>334</v>
      </c>
      <c r="U1852" s="503" t="s">
        <v>335</v>
      </c>
      <c r="V1852" s="504" t="s">
        <v>336</v>
      </c>
    </row>
    <row r="1853" spans="1:22" s="23" customFormat="1" ht="25.2" customHeight="1">
      <c r="A1853" s="22"/>
      <c r="B1853" s="417"/>
      <c r="C1853" s="611">
        <v>3</v>
      </c>
      <c r="D1853" s="611">
        <v>4</v>
      </c>
      <c r="E1853" s="418">
        <v>5</v>
      </c>
      <c r="F1853" s="418">
        <v>6</v>
      </c>
      <c r="G1853" s="418">
        <v>7</v>
      </c>
      <c r="H1853" s="418">
        <v>8</v>
      </c>
      <c r="I1853" s="418">
        <v>9</v>
      </c>
      <c r="J1853" s="469"/>
      <c r="K1853" s="469"/>
      <c r="L1853" s="435"/>
      <c r="M1853" s="418"/>
      <c r="N1853" s="418">
        <v>14</v>
      </c>
      <c r="O1853" s="418">
        <v>15</v>
      </c>
      <c r="P1853" s="419">
        <v>16</v>
      </c>
      <c r="Q1853" s="463">
        <v>17</v>
      </c>
      <c r="R1853" s="419">
        <v>18</v>
      </c>
      <c r="S1853" s="463">
        <v>19</v>
      </c>
      <c r="T1853" s="420">
        <v>20</v>
      </c>
      <c r="U1853" s="421">
        <v>21</v>
      </c>
      <c r="V1853" s="422">
        <v>22</v>
      </c>
    </row>
    <row r="1854" spans="1:22" s="32" customFormat="1" ht="94.5" customHeight="1">
      <c r="A1854" s="31" t="s">
        <v>2692</v>
      </c>
      <c r="B1854" s="423">
        <v>1</v>
      </c>
      <c r="C1854" s="612" t="s">
        <v>959</v>
      </c>
      <c r="D1854" s="612" t="s">
        <v>960</v>
      </c>
      <c r="E1854" s="424" t="s">
        <v>961</v>
      </c>
      <c r="F1854" s="424" t="s">
        <v>755</v>
      </c>
      <c r="G1854" s="425">
        <v>0.5</v>
      </c>
      <c r="H1854" s="426" t="s">
        <v>341</v>
      </c>
      <c r="I1854" s="427">
        <v>2</v>
      </c>
      <c r="J1854" s="428" t="s">
        <v>263</v>
      </c>
      <c r="K1854" s="429">
        <v>39227</v>
      </c>
      <c r="L1854" s="429">
        <v>42879</v>
      </c>
      <c r="M1854" s="430">
        <v>37491.839999999997</v>
      </c>
      <c r="N1854" s="431">
        <v>18745.919999999998</v>
      </c>
      <c r="O1854" s="432">
        <v>18745.919999999998</v>
      </c>
      <c r="P1854" s="827"/>
      <c r="Q1854" s="828"/>
      <c r="R1854" s="746"/>
      <c r="S1854" s="747"/>
      <c r="T1854" s="433" t="s">
        <v>341</v>
      </c>
      <c r="U1854" s="363">
        <v>42</v>
      </c>
      <c r="V1854" s="433" t="s">
        <v>341</v>
      </c>
    </row>
    <row r="1855" spans="1:22" s="32" customFormat="1" ht="69.75" customHeight="1">
      <c r="A1855" s="31" t="s">
        <v>2693</v>
      </c>
      <c r="B1855" s="423">
        <v>2</v>
      </c>
      <c r="C1855" s="612" t="s">
        <v>962</v>
      </c>
      <c r="D1855" s="612">
        <v>2160398</v>
      </c>
      <c r="E1855" s="424" t="s">
        <v>963</v>
      </c>
      <c r="F1855" s="424" t="s">
        <v>755</v>
      </c>
      <c r="G1855" s="425">
        <v>0.49</v>
      </c>
      <c r="H1855" s="426" t="s">
        <v>341</v>
      </c>
      <c r="I1855" s="427">
        <v>1</v>
      </c>
      <c r="J1855" s="428" t="s">
        <v>262</v>
      </c>
      <c r="K1855" s="429">
        <v>42419</v>
      </c>
      <c r="L1855" s="429">
        <v>43407</v>
      </c>
      <c r="M1855" s="585">
        <v>7622.69</v>
      </c>
      <c r="N1855" s="431">
        <v>3735.1180999999997</v>
      </c>
      <c r="O1855" s="432">
        <v>3735.1181000000001</v>
      </c>
      <c r="P1855" s="827"/>
      <c r="Q1855" s="828"/>
      <c r="R1855" s="746"/>
      <c r="S1855" s="747"/>
      <c r="T1855" s="433" t="s">
        <v>341</v>
      </c>
      <c r="U1855" s="363">
        <v>183</v>
      </c>
      <c r="V1855" s="433" t="s">
        <v>341</v>
      </c>
    </row>
    <row r="1856" spans="1:22" s="32" customFormat="1" ht="69.75" customHeight="1">
      <c r="A1856" s="31" t="s">
        <v>2694</v>
      </c>
      <c r="B1856" s="423">
        <v>3</v>
      </c>
      <c r="C1856" s="612" t="s">
        <v>964</v>
      </c>
      <c r="D1856" s="612" t="s">
        <v>965</v>
      </c>
      <c r="E1856" s="424" t="s">
        <v>966</v>
      </c>
      <c r="F1856" s="424" t="s">
        <v>340</v>
      </c>
      <c r="G1856" s="425">
        <v>0.5</v>
      </c>
      <c r="H1856" s="426" t="s">
        <v>341</v>
      </c>
      <c r="I1856" s="427">
        <v>1</v>
      </c>
      <c r="J1856" s="428" t="s">
        <v>262</v>
      </c>
      <c r="K1856" s="429">
        <v>42009</v>
      </c>
      <c r="L1856" s="429">
        <v>43343</v>
      </c>
      <c r="M1856" s="430">
        <v>5068.1400000000003</v>
      </c>
      <c r="N1856" s="431">
        <v>2534.0700000000002</v>
      </c>
      <c r="O1856" s="432">
        <v>2534.0700000000002</v>
      </c>
      <c r="P1856" s="827"/>
      <c r="Q1856" s="828"/>
      <c r="R1856" s="746"/>
      <c r="S1856" s="747"/>
      <c r="T1856" s="433" t="s">
        <v>341</v>
      </c>
      <c r="U1856" s="363">
        <v>187</v>
      </c>
      <c r="V1856" s="433" t="s">
        <v>341</v>
      </c>
    </row>
    <row r="1857" spans="1:22" s="32" customFormat="1" ht="19.95" customHeight="1">
      <c r="A1857" s="31" t="s">
        <v>2695</v>
      </c>
      <c r="B1857" s="423" t="s">
        <v>1403</v>
      </c>
      <c r="C1857" s="612"/>
      <c r="D1857" s="612"/>
      <c r="E1857" s="424"/>
      <c r="F1857" s="424"/>
      <c r="G1857" s="425"/>
      <c r="H1857" s="426"/>
      <c r="I1857" s="427"/>
      <c r="J1857" s="428" t="s">
        <v>1403</v>
      </c>
      <c r="K1857" s="429"/>
      <c r="L1857" s="429"/>
      <c r="M1857" s="430"/>
      <c r="N1857" s="431" t="s">
        <v>1403</v>
      </c>
      <c r="O1857" s="432" t="s">
        <v>1403</v>
      </c>
      <c r="P1857" s="731"/>
      <c r="Q1857" s="732"/>
      <c r="R1857" s="746"/>
      <c r="S1857" s="747"/>
      <c r="T1857" s="433"/>
      <c r="U1857" s="363"/>
      <c r="V1857" s="434"/>
    </row>
    <row r="1858" spans="1:22" s="32" customFormat="1" ht="19.95" customHeight="1">
      <c r="A1858" s="31" t="s">
        <v>2696</v>
      </c>
      <c r="B1858" s="423" t="s">
        <v>1403</v>
      </c>
      <c r="C1858" s="612"/>
      <c r="D1858" s="612"/>
      <c r="E1858" s="424"/>
      <c r="F1858" s="424"/>
      <c r="G1858" s="425"/>
      <c r="H1858" s="426"/>
      <c r="I1858" s="427"/>
      <c r="J1858" s="428" t="s">
        <v>1403</v>
      </c>
      <c r="K1858" s="429"/>
      <c r="L1858" s="429"/>
      <c r="M1858" s="430"/>
      <c r="N1858" s="431" t="s">
        <v>1403</v>
      </c>
      <c r="O1858" s="432" t="s">
        <v>1403</v>
      </c>
      <c r="P1858" s="731"/>
      <c r="Q1858" s="732"/>
      <c r="R1858" s="746"/>
      <c r="S1858" s="747"/>
      <c r="T1858" s="433"/>
      <c r="U1858" s="363"/>
      <c r="V1858" s="434"/>
    </row>
    <row r="1859" spans="1:22" s="32" customFormat="1" ht="19.95" customHeight="1">
      <c r="A1859" s="31" t="s">
        <v>2697</v>
      </c>
      <c r="B1859" s="423" t="s">
        <v>1403</v>
      </c>
      <c r="C1859" s="612"/>
      <c r="D1859" s="612"/>
      <c r="E1859" s="424"/>
      <c r="F1859" s="424"/>
      <c r="G1859" s="425"/>
      <c r="H1859" s="426"/>
      <c r="I1859" s="427"/>
      <c r="J1859" s="428" t="s">
        <v>1403</v>
      </c>
      <c r="K1859" s="429"/>
      <c r="L1859" s="429"/>
      <c r="M1859" s="430"/>
      <c r="N1859" s="431" t="s">
        <v>1403</v>
      </c>
      <c r="O1859" s="432" t="s">
        <v>1403</v>
      </c>
      <c r="P1859" s="731"/>
      <c r="Q1859" s="732"/>
      <c r="R1859" s="746"/>
      <c r="S1859" s="747"/>
      <c r="T1859" s="433"/>
      <c r="U1859" s="363"/>
      <c r="V1859" s="434"/>
    </row>
    <row r="1860" spans="1:22" s="32" customFormat="1" ht="19.95" customHeight="1">
      <c r="A1860" s="31" t="s">
        <v>2698</v>
      </c>
      <c r="B1860" s="423" t="s">
        <v>1403</v>
      </c>
      <c r="C1860" s="612"/>
      <c r="D1860" s="612"/>
      <c r="E1860" s="424"/>
      <c r="F1860" s="424"/>
      <c r="G1860" s="425"/>
      <c r="H1860" s="426"/>
      <c r="I1860" s="427"/>
      <c r="J1860" s="428" t="s">
        <v>1403</v>
      </c>
      <c r="K1860" s="429"/>
      <c r="L1860" s="429"/>
      <c r="M1860" s="430"/>
      <c r="N1860" s="435" t="s">
        <v>1403</v>
      </c>
      <c r="O1860" s="432" t="s">
        <v>1403</v>
      </c>
      <c r="P1860" s="731"/>
      <c r="Q1860" s="732"/>
      <c r="R1860" s="746"/>
      <c r="S1860" s="747"/>
      <c r="T1860" s="433"/>
      <c r="U1860" s="363"/>
      <c r="V1860" s="434"/>
    </row>
    <row r="1861" spans="1:22" s="32" customFormat="1" ht="19.95" customHeight="1">
      <c r="A1861" s="31" t="s">
        <v>2699</v>
      </c>
      <c r="B1861" s="423" t="s">
        <v>1403</v>
      </c>
      <c r="C1861" s="612"/>
      <c r="D1861" s="612"/>
      <c r="E1861" s="424"/>
      <c r="F1861" s="424"/>
      <c r="G1861" s="425"/>
      <c r="H1861" s="426"/>
      <c r="I1861" s="427"/>
      <c r="J1861" s="428" t="s">
        <v>1403</v>
      </c>
      <c r="K1861" s="429"/>
      <c r="L1861" s="429"/>
      <c r="M1861" s="436"/>
      <c r="N1861" s="435" t="s">
        <v>1403</v>
      </c>
      <c r="O1861" s="432" t="s">
        <v>1403</v>
      </c>
      <c r="P1861" s="731"/>
      <c r="Q1861" s="732"/>
      <c r="R1861" s="746"/>
      <c r="S1861" s="747"/>
      <c r="T1861" s="433"/>
      <c r="U1861" s="363"/>
      <c r="V1861" s="434"/>
    </row>
    <row r="1862" spans="1:22" s="32" customFormat="1" ht="19.95" customHeight="1">
      <c r="A1862" s="31" t="s">
        <v>2700</v>
      </c>
      <c r="B1862" s="423" t="s">
        <v>1403</v>
      </c>
      <c r="C1862" s="612"/>
      <c r="D1862" s="612"/>
      <c r="E1862" s="424"/>
      <c r="F1862" s="424"/>
      <c r="G1862" s="425"/>
      <c r="H1862" s="426"/>
      <c r="I1862" s="427"/>
      <c r="J1862" s="428" t="s">
        <v>1403</v>
      </c>
      <c r="K1862" s="429"/>
      <c r="L1862" s="429"/>
      <c r="M1862" s="436"/>
      <c r="N1862" s="435" t="s">
        <v>1403</v>
      </c>
      <c r="O1862" s="432" t="s">
        <v>1403</v>
      </c>
      <c r="P1862" s="731"/>
      <c r="Q1862" s="732"/>
      <c r="R1862" s="746"/>
      <c r="S1862" s="747"/>
      <c r="T1862" s="433"/>
      <c r="U1862" s="363"/>
      <c r="V1862" s="434"/>
    </row>
    <row r="1863" spans="1:22" s="32" customFormat="1" ht="19.95" customHeight="1" thickBot="1">
      <c r="A1863" s="31" t="s">
        <v>2701</v>
      </c>
      <c r="B1863" s="437" t="s">
        <v>1403</v>
      </c>
      <c r="C1863" s="613"/>
      <c r="D1863" s="613"/>
      <c r="E1863" s="438"/>
      <c r="F1863" s="438"/>
      <c r="G1863" s="439"/>
      <c r="H1863" s="440"/>
      <c r="I1863" s="441"/>
      <c r="J1863" s="442" t="s">
        <v>1403</v>
      </c>
      <c r="K1863" s="443"/>
      <c r="L1863" s="443"/>
      <c r="M1863" s="444"/>
      <c r="N1863" s="435" t="s">
        <v>1403</v>
      </c>
      <c r="O1863" s="432" t="s">
        <v>1403</v>
      </c>
      <c r="P1863" s="731"/>
      <c r="Q1863" s="732"/>
      <c r="R1863" s="746"/>
      <c r="S1863" s="747"/>
      <c r="T1863" s="433"/>
      <c r="U1863" s="363"/>
      <c r="V1863" s="434"/>
    </row>
    <row r="1864" spans="1:22" s="23" customFormat="1" ht="10.199999999999999" customHeight="1">
      <c r="A1864" s="31"/>
      <c r="B1864" s="459"/>
      <c r="C1864" s="614"/>
      <c r="D1864" s="614"/>
      <c r="E1864" s="445"/>
      <c r="F1864" s="445"/>
      <c r="G1864" s="445"/>
      <c r="H1864" s="445"/>
      <c r="I1864" s="445"/>
      <c r="J1864" s="445"/>
      <c r="K1864" s="445"/>
      <c r="L1864" s="445"/>
      <c r="M1864" s="445"/>
      <c r="N1864" s="445"/>
      <c r="O1864" s="460"/>
      <c r="P1864" s="445"/>
      <c r="Q1864" s="445"/>
      <c r="R1864" s="460"/>
      <c r="S1864" s="445"/>
      <c r="T1864" s="445"/>
      <c r="U1864" s="461"/>
      <c r="V1864" s="464"/>
    </row>
    <row r="1865" spans="1:22" s="23" customFormat="1" ht="19.95" customHeight="1" thickBot="1">
      <c r="A1865" s="31" t="s">
        <v>2702</v>
      </c>
      <c r="B1865" s="505"/>
      <c r="C1865" s="615"/>
      <c r="D1865" s="615"/>
      <c r="E1865" s="506"/>
      <c r="F1865" s="506"/>
      <c r="G1865" s="506"/>
      <c r="H1865" s="506"/>
      <c r="I1865" s="506"/>
      <c r="J1865" s="506"/>
      <c r="K1865" s="506"/>
      <c r="L1865" s="506"/>
      <c r="M1865" s="506"/>
      <c r="N1865" s="507" t="s">
        <v>346</v>
      </c>
      <c r="O1865" s="508">
        <v>8338.3693666666659</v>
      </c>
      <c r="P1865" s="506"/>
      <c r="Q1865" s="506"/>
      <c r="R1865" s="509"/>
      <c r="S1865" s="509"/>
      <c r="T1865" s="510"/>
      <c r="U1865" s="506"/>
      <c r="V1865" s="511"/>
    </row>
    <row r="1866" spans="1:22" ht="19.95" customHeight="1">
      <c r="B1866" s="446"/>
      <c r="C1866" s="34"/>
      <c r="D1866" s="34"/>
      <c r="E1866" s="446"/>
      <c r="F1866" s="446"/>
      <c r="G1866" s="446"/>
      <c r="H1866" s="446"/>
      <c r="I1866" s="446"/>
      <c r="J1866" s="446"/>
      <c r="K1866" s="446"/>
      <c r="L1866" s="446"/>
      <c r="M1866" s="446"/>
      <c r="N1866" s="446"/>
      <c r="O1866" s="446"/>
      <c r="P1866" s="446"/>
      <c r="Q1866" s="446"/>
      <c r="R1866" s="446"/>
      <c r="S1866" s="446"/>
      <c r="T1866" s="446"/>
      <c r="U1866" s="446"/>
      <c r="V1866" s="446"/>
    </row>
    <row r="1867" spans="1:22" s="23" customFormat="1" ht="19.95" customHeight="1" thickBot="1">
      <c r="A1867" s="22"/>
      <c r="B1867" s="733" t="s">
        <v>347</v>
      </c>
      <c r="C1867" s="733"/>
      <c r="D1867" s="733"/>
      <c r="E1867" s="733"/>
      <c r="F1867" s="733"/>
      <c r="G1867" s="733"/>
      <c r="H1867" s="733"/>
      <c r="I1867" s="733"/>
      <c r="J1867" s="733"/>
      <c r="K1867" s="733"/>
      <c r="L1867" s="733"/>
      <c r="M1867" s="733"/>
      <c r="N1867" s="733"/>
      <c r="O1867" s="733"/>
      <c r="P1867" s="733"/>
      <c r="Q1867" s="733"/>
      <c r="R1867" s="733"/>
      <c r="S1867" s="733"/>
      <c r="T1867" s="733"/>
      <c r="U1867" s="733"/>
      <c r="V1867" s="733"/>
    </row>
    <row r="1868" spans="1:22" s="26" customFormat="1" ht="19.95" customHeight="1">
      <c r="A1868" s="83" t="s">
        <v>2703</v>
      </c>
      <c r="B1868" s="743" t="s">
        <v>348</v>
      </c>
      <c r="C1868" s="734" t="s">
        <v>349</v>
      </c>
      <c r="D1868" s="735"/>
      <c r="E1868" s="735"/>
      <c r="F1868" s="735"/>
      <c r="G1868" s="735"/>
      <c r="H1868" s="735"/>
      <c r="I1868" s="735"/>
      <c r="J1868" s="735"/>
      <c r="K1868" s="735"/>
      <c r="L1868" s="735"/>
      <c r="M1868" s="736"/>
      <c r="N1868" s="518"/>
      <c r="O1868" s="519"/>
      <c r="P1868" s="734" t="s">
        <v>350</v>
      </c>
      <c r="Q1868" s="735"/>
      <c r="R1868" s="735"/>
      <c r="S1868" s="736"/>
      <c r="T1868" s="769" t="s">
        <v>351</v>
      </c>
      <c r="U1868" s="736"/>
      <c r="V1868" s="788" t="s">
        <v>1197</v>
      </c>
    </row>
    <row r="1869" spans="1:22" s="26" customFormat="1" ht="25.2" customHeight="1">
      <c r="A1869" s="83" t="s">
        <v>2704</v>
      </c>
      <c r="B1869" s="744"/>
      <c r="C1869" s="740" t="s">
        <v>352</v>
      </c>
      <c r="D1869" s="741"/>
      <c r="E1869" s="742"/>
      <c r="F1869" s="514">
        <v>2</v>
      </c>
      <c r="G1869" s="774" t="s">
        <v>353</v>
      </c>
      <c r="H1869" s="748" t="s">
        <v>354</v>
      </c>
      <c r="I1869" s="748"/>
      <c r="J1869" s="740" t="s">
        <v>355</v>
      </c>
      <c r="K1869" s="795"/>
      <c r="L1869" s="515"/>
      <c r="M1869" s="515"/>
      <c r="N1869" s="520"/>
      <c r="O1869" s="521"/>
      <c r="P1869" s="737"/>
      <c r="Q1869" s="738"/>
      <c r="R1869" s="738"/>
      <c r="S1869" s="739"/>
      <c r="T1869" s="770"/>
      <c r="U1869" s="771"/>
      <c r="V1869" s="789"/>
    </row>
    <row r="1870" spans="1:22" s="26" customFormat="1" ht="30" customHeight="1" thickBot="1">
      <c r="A1870" s="83" t="s">
        <v>2705</v>
      </c>
      <c r="B1870" s="744"/>
      <c r="C1870" s="741" t="s">
        <v>356</v>
      </c>
      <c r="D1870" s="742"/>
      <c r="E1870" s="516" t="s">
        <v>357</v>
      </c>
      <c r="F1870" s="512" t="s">
        <v>358</v>
      </c>
      <c r="G1870" s="774"/>
      <c r="H1870" s="748"/>
      <c r="I1870" s="748"/>
      <c r="J1870" s="500" t="s">
        <v>359</v>
      </c>
      <c r="K1870" s="513" t="s">
        <v>360</v>
      </c>
      <c r="L1870" s="517" t="s">
        <v>361</v>
      </c>
      <c r="M1870" s="517"/>
      <c r="N1870" s="522" t="s">
        <v>362</v>
      </c>
      <c r="O1870" s="523"/>
      <c r="P1870" s="529" t="s">
        <v>363</v>
      </c>
      <c r="Q1870" s="447">
        <v>3</v>
      </c>
      <c r="R1870" s="530" t="s">
        <v>364</v>
      </c>
      <c r="S1870" s="447">
        <v>3</v>
      </c>
      <c r="T1870" s="791"/>
      <c r="U1870" s="792"/>
      <c r="V1870" s="790"/>
    </row>
    <row r="1871" spans="1:22" s="26" customFormat="1" ht="19.95" customHeight="1">
      <c r="A1871" s="83" t="s">
        <v>2706</v>
      </c>
      <c r="B1871" s="744"/>
      <c r="C1871" s="623">
        <v>1</v>
      </c>
      <c r="D1871" s="616" t="s">
        <v>262</v>
      </c>
      <c r="E1871" s="448">
        <v>0.6</v>
      </c>
      <c r="F1871" s="449">
        <v>6269.1881000000003</v>
      </c>
      <c r="G1871" s="449">
        <v>3541.03</v>
      </c>
      <c r="H1871" s="778" t="s">
        <v>1197</v>
      </c>
      <c r="I1871" s="779"/>
      <c r="J1871" s="450" t="s">
        <v>1197</v>
      </c>
      <c r="K1871" s="81" t="s">
        <v>1403</v>
      </c>
      <c r="L1871" s="393" t="s">
        <v>34</v>
      </c>
      <c r="M1871" s="394" t="s">
        <v>1423</v>
      </c>
      <c r="N1871" s="345" t="s">
        <v>341</v>
      </c>
      <c r="O1871" s="807" t="s">
        <v>130</v>
      </c>
      <c r="P1871" s="808"/>
      <c r="Q1871" s="798">
        <v>62</v>
      </c>
      <c r="R1871" s="801" t="s">
        <v>365</v>
      </c>
      <c r="S1871" s="802"/>
      <c r="T1871" s="769" t="s">
        <v>366</v>
      </c>
      <c r="U1871" s="735"/>
      <c r="V1871" s="736"/>
    </row>
    <row r="1872" spans="1:22" s="26" customFormat="1" ht="19.95" customHeight="1" thickBot="1">
      <c r="A1872" s="83" t="s">
        <v>2707</v>
      </c>
      <c r="B1872" s="744"/>
      <c r="C1872" s="623">
        <v>2</v>
      </c>
      <c r="D1872" s="616" t="s">
        <v>263</v>
      </c>
      <c r="E1872" s="448">
        <v>0.4</v>
      </c>
      <c r="F1872" s="449">
        <v>18745.919999999998</v>
      </c>
      <c r="G1872" s="449">
        <v>3541.03</v>
      </c>
      <c r="H1872" s="778" t="s">
        <v>1197</v>
      </c>
      <c r="I1872" s="779"/>
      <c r="J1872" s="450" t="s">
        <v>1197</v>
      </c>
      <c r="K1872" s="81" t="s">
        <v>1403</v>
      </c>
      <c r="L1872" s="393" t="s">
        <v>365</v>
      </c>
      <c r="M1872" s="394" t="s">
        <v>1421</v>
      </c>
      <c r="N1872" s="345" t="s">
        <v>341</v>
      </c>
      <c r="O1872" s="807"/>
      <c r="P1872" s="808"/>
      <c r="Q1872" s="799"/>
      <c r="R1872" s="803"/>
      <c r="S1872" s="804"/>
      <c r="T1872" s="791"/>
      <c r="U1872" s="796"/>
      <c r="V1872" s="792"/>
    </row>
    <row r="1873" spans="1:22" s="26" customFormat="1" ht="19.95" customHeight="1">
      <c r="A1873" s="83" t="s">
        <v>2708</v>
      </c>
      <c r="B1873" s="744"/>
      <c r="C1873" s="623">
        <v>3</v>
      </c>
      <c r="D1873" s="616" t="s">
        <v>1403</v>
      </c>
      <c r="E1873" s="448" t="s">
        <v>1403</v>
      </c>
      <c r="F1873" s="449" t="s">
        <v>1403</v>
      </c>
      <c r="G1873" s="449" t="s">
        <v>1403</v>
      </c>
      <c r="H1873" s="778" t="s">
        <v>1403</v>
      </c>
      <c r="I1873" s="779"/>
      <c r="J1873" s="450" t="s">
        <v>1403</v>
      </c>
      <c r="K1873" s="81" t="s">
        <v>1403</v>
      </c>
      <c r="L1873" s="393"/>
      <c r="M1873" s="394" t="s">
        <v>1403</v>
      </c>
      <c r="N1873" s="345"/>
      <c r="O1873" s="809"/>
      <c r="P1873" s="810"/>
      <c r="Q1873" s="800"/>
      <c r="R1873" s="805"/>
      <c r="S1873" s="806"/>
      <c r="T1873" s="451"/>
      <c r="U1873" s="451"/>
      <c r="V1873" s="452"/>
    </row>
    <row r="1874" spans="1:22" s="26" customFormat="1" ht="19.95" customHeight="1">
      <c r="A1874" s="83" t="s">
        <v>2709</v>
      </c>
      <c r="B1874" s="744"/>
      <c r="C1874" s="623">
        <v>4</v>
      </c>
      <c r="D1874" s="616" t="s">
        <v>1403</v>
      </c>
      <c r="E1874" s="448" t="s">
        <v>1403</v>
      </c>
      <c r="F1874" s="449" t="s">
        <v>1403</v>
      </c>
      <c r="G1874" s="449" t="s">
        <v>1403</v>
      </c>
      <c r="H1874" s="778" t="s">
        <v>1403</v>
      </c>
      <c r="I1874" s="779"/>
      <c r="J1874" s="450" t="s">
        <v>1403</v>
      </c>
      <c r="K1874" s="81" t="s">
        <v>1403</v>
      </c>
      <c r="L1874" s="393"/>
      <c r="M1874" s="394" t="s">
        <v>1403</v>
      </c>
      <c r="N1874" s="345"/>
      <c r="O1874" s="775" t="s">
        <v>368</v>
      </c>
      <c r="P1874" s="740" t="s">
        <v>369</v>
      </c>
      <c r="Q1874" s="741"/>
      <c r="R1874" s="741"/>
      <c r="S1874" s="742"/>
      <c r="T1874" s="453"/>
      <c r="U1874" s="453"/>
      <c r="V1874" s="454"/>
    </row>
    <row r="1875" spans="1:22" s="26" customFormat="1" ht="19.95" customHeight="1">
      <c r="A1875" s="83" t="s">
        <v>2710</v>
      </c>
      <c r="B1875" s="744"/>
      <c r="C1875" s="623">
        <v>5</v>
      </c>
      <c r="D1875" s="616" t="s">
        <v>1403</v>
      </c>
      <c r="E1875" s="448" t="s">
        <v>1403</v>
      </c>
      <c r="F1875" s="449" t="s">
        <v>1403</v>
      </c>
      <c r="G1875" s="449" t="s">
        <v>1403</v>
      </c>
      <c r="H1875" s="778" t="s">
        <v>1403</v>
      </c>
      <c r="I1875" s="779"/>
      <c r="J1875" s="450" t="s">
        <v>1403</v>
      </c>
      <c r="K1875" s="81" t="s">
        <v>1403</v>
      </c>
      <c r="L1875" s="393"/>
      <c r="M1875" s="394" t="s">
        <v>1403</v>
      </c>
      <c r="N1875" s="345"/>
      <c r="O1875" s="776"/>
      <c r="P1875" s="500" t="s">
        <v>370</v>
      </c>
      <c r="Q1875" s="500" t="s">
        <v>371</v>
      </c>
      <c r="R1875" s="748" t="s">
        <v>372</v>
      </c>
      <c r="S1875" s="748"/>
      <c r="T1875" s="453"/>
      <c r="U1875" s="453"/>
      <c r="V1875" s="454"/>
    </row>
    <row r="1876" spans="1:22" s="26" customFormat="1" ht="19.95" customHeight="1" thickBot="1">
      <c r="A1876" s="83" t="s">
        <v>2711</v>
      </c>
      <c r="B1876" s="744"/>
      <c r="C1876" s="624">
        <v>6</v>
      </c>
      <c r="D1876" s="617" t="s">
        <v>1403</v>
      </c>
      <c r="E1876" s="455" t="s">
        <v>1403</v>
      </c>
      <c r="F1876" s="449" t="s">
        <v>1403</v>
      </c>
      <c r="G1876" s="449" t="s">
        <v>1403</v>
      </c>
      <c r="H1876" s="778" t="s">
        <v>1403</v>
      </c>
      <c r="I1876" s="779"/>
      <c r="J1876" s="450" t="s">
        <v>1403</v>
      </c>
      <c r="K1876" s="81" t="s">
        <v>1403</v>
      </c>
      <c r="L1876" s="393"/>
      <c r="M1876" s="394" t="s">
        <v>1403</v>
      </c>
      <c r="N1876" s="391"/>
      <c r="O1876" s="293" t="s">
        <v>1197</v>
      </c>
      <c r="P1876" s="223">
        <v>1</v>
      </c>
      <c r="Q1876" s="456">
        <v>7082.0518531999996</v>
      </c>
      <c r="R1876" s="777">
        <v>25015.108099999998</v>
      </c>
      <c r="S1876" s="777"/>
      <c r="T1876" s="453"/>
      <c r="U1876" s="453"/>
      <c r="V1876" s="454"/>
    </row>
    <row r="1877" spans="1:22" s="26" customFormat="1" ht="25.2" customHeight="1" thickBot="1">
      <c r="A1877" s="83" t="s">
        <v>2712</v>
      </c>
      <c r="B1877" s="745"/>
      <c r="C1877" s="749" t="s">
        <v>373</v>
      </c>
      <c r="D1877" s="750"/>
      <c r="E1877" s="467"/>
      <c r="F1877" s="751" t="s">
        <v>1403</v>
      </c>
      <c r="G1877" s="752"/>
      <c r="H1877" s="793" t="s">
        <v>1197</v>
      </c>
      <c r="I1877" s="794"/>
      <c r="J1877" s="369" t="s">
        <v>1197</v>
      </c>
      <c r="K1877" s="293" t="s">
        <v>1197</v>
      </c>
      <c r="L1877" s="293" t="s">
        <v>1197</v>
      </c>
      <c r="M1877" s="528"/>
      <c r="N1877" s="524"/>
      <c r="O1877" s="797" t="s">
        <v>1403</v>
      </c>
      <c r="P1877" s="797"/>
      <c r="Q1877" s="797"/>
      <c r="R1877" s="797"/>
      <c r="S1877" s="797"/>
      <c r="T1877" s="525"/>
      <c r="U1877" s="526"/>
      <c r="V1877" s="527"/>
    </row>
    <row r="1878" spans="1:22" ht="19.95" customHeight="1"/>
    <row r="1879" spans="1:22" ht="19.95" customHeight="1"/>
    <row r="1880" spans="1:22" s="30" customFormat="1" ht="19.95" customHeight="1" thickBot="1">
      <c r="A1880" s="27">
        <v>63</v>
      </c>
      <c r="B1880" s="753" t="s">
        <v>312</v>
      </c>
      <c r="C1880" s="753"/>
      <c r="D1880" s="753"/>
      <c r="E1880" s="28">
        <v>63</v>
      </c>
      <c r="F1880" s="582" t="s">
        <v>107</v>
      </c>
      <c r="G1880" s="416"/>
      <c r="H1880" s="416"/>
      <c r="I1880" s="414"/>
      <c r="J1880" s="414"/>
      <c r="K1880" s="414"/>
      <c r="L1880" s="414"/>
      <c r="M1880" s="29"/>
      <c r="N1880" s="29"/>
      <c r="O1880" s="416"/>
      <c r="P1880" s="416"/>
      <c r="Q1880" s="416"/>
      <c r="R1880" s="416"/>
      <c r="S1880" s="416"/>
      <c r="T1880" s="416"/>
      <c r="U1880" s="416"/>
      <c r="V1880" s="416"/>
    </row>
    <row r="1881" spans="1:22" s="23" customFormat="1" ht="25.2" customHeight="1">
      <c r="A1881" s="22"/>
      <c r="B1881" s="755" t="s">
        <v>313</v>
      </c>
      <c r="C1881" s="621" t="s">
        <v>314</v>
      </c>
      <c r="D1881" s="609" t="s">
        <v>315</v>
      </c>
      <c r="E1881" s="498"/>
      <c r="F1881" s="498" t="s">
        <v>316</v>
      </c>
      <c r="G1881" s="499"/>
      <c r="H1881" s="497" t="s">
        <v>317</v>
      </c>
      <c r="I1881" s="772" t="s">
        <v>318</v>
      </c>
      <c r="J1881" s="754" t="s">
        <v>319</v>
      </c>
      <c r="K1881" s="754" t="s">
        <v>320</v>
      </c>
      <c r="L1881" s="754" t="s">
        <v>321</v>
      </c>
      <c r="M1881" s="754" t="s">
        <v>322</v>
      </c>
      <c r="N1881" s="765" t="s">
        <v>323</v>
      </c>
      <c r="O1881" s="766"/>
      <c r="P1881" s="767" t="s">
        <v>324</v>
      </c>
      <c r="Q1881" s="768"/>
      <c r="R1881" s="769" t="s">
        <v>325</v>
      </c>
      <c r="S1881" s="736"/>
      <c r="T1881" s="783" t="s">
        <v>326</v>
      </c>
      <c r="U1881" s="784"/>
      <c r="V1881" s="785"/>
    </row>
    <row r="1882" spans="1:22" s="23" customFormat="1" ht="90" customHeight="1">
      <c r="A1882" s="22"/>
      <c r="B1882" s="756"/>
      <c r="C1882" s="622" t="s">
        <v>327</v>
      </c>
      <c r="D1882" s="610" t="s">
        <v>42</v>
      </c>
      <c r="E1882" s="501" t="s">
        <v>328</v>
      </c>
      <c r="F1882" s="501" t="s">
        <v>329</v>
      </c>
      <c r="G1882" s="571" t="s">
        <v>330</v>
      </c>
      <c r="H1882" s="570" t="s">
        <v>331</v>
      </c>
      <c r="I1882" s="773"/>
      <c r="J1882" s="748"/>
      <c r="K1882" s="748"/>
      <c r="L1882" s="748"/>
      <c r="M1882" s="748"/>
      <c r="N1882" s="500" t="s">
        <v>332</v>
      </c>
      <c r="O1882" s="501" t="s">
        <v>333</v>
      </c>
      <c r="P1882" s="781"/>
      <c r="Q1882" s="782"/>
      <c r="R1882" s="770"/>
      <c r="S1882" s="771"/>
      <c r="T1882" s="502" t="s">
        <v>334</v>
      </c>
      <c r="U1882" s="503" t="s">
        <v>335</v>
      </c>
      <c r="V1882" s="504" t="s">
        <v>336</v>
      </c>
    </row>
    <row r="1883" spans="1:22" s="23" customFormat="1" ht="25.2" customHeight="1">
      <c r="A1883" s="22"/>
      <c r="B1883" s="417"/>
      <c r="C1883" s="611">
        <v>3</v>
      </c>
      <c r="D1883" s="611">
        <v>4</v>
      </c>
      <c r="E1883" s="418">
        <v>5</v>
      </c>
      <c r="F1883" s="418">
        <v>6</v>
      </c>
      <c r="G1883" s="418">
        <v>7</v>
      </c>
      <c r="H1883" s="418">
        <v>8</v>
      </c>
      <c r="I1883" s="418">
        <v>9</v>
      </c>
      <c r="J1883" s="469"/>
      <c r="K1883" s="469"/>
      <c r="L1883" s="435"/>
      <c r="M1883" s="418"/>
      <c r="N1883" s="418">
        <v>14</v>
      </c>
      <c r="O1883" s="418">
        <v>15</v>
      </c>
      <c r="P1883" s="419">
        <v>16</v>
      </c>
      <c r="Q1883" s="463">
        <v>17</v>
      </c>
      <c r="R1883" s="419">
        <v>18</v>
      </c>
      <c r="S1883" s="463">
        <v>19</v>
      </c>
      <c r="T1883" s="420">
        <v>20</v>
      </c>
      <c r="U1883" s="421">
        <v>21</v>
      </c>
      <c r="V1883" s="422">
        <v>22</v>
      </c>
    </row>
    <row r="1884" spans="1:22" s="32" customFormat="1" ht="51" customHeight="1">
      <c r="A1884" s="31" t="s">
        <v>2713</v>
      </c>
      <c r="B1884" s="423">
        <v>1</v>
      </c>
      <c r="C1884" s="612" t="s">
        <v>967</v>
      </c>
      <c r="D1884" s="612"/>
      <c r="E1884" s="424" t="s">
        <v>968</v>
      </c>
      <c r="F1884" s="424" t="s">
        <v>376</v>
      </c>
      <c r="G1884" s="425">
        <v>1</v>
      </c>
      <c r="H1884" s="426" t="s">
        <v>341</v>
      </c>
      <c r="I1884" s="427">
        <v>2</v>
      </c>
      <c r="J1884" s="428" t="s">
        <v>265</v>
      </c>
      <c r="K1884" s="429">
        <v>41281</v>
      </c>
      <c r="L1884" s="429">
        <v>41759</v>
      </c>
      <c r="M1884" s="430">
        <v>14136.57</v>
      </c>
      <c r="N1884" s="431">
        <v>14136.57</v>
      </c>
      <c r="O1884" s="432">
        <v>14136.57</v>
      </c>
      <c r="P1884" s="827"/>
      <c r="Q1884" s="828"/>
      <c r="R1884" s="746"/>
      <c r="S1884" s="747"/>
      <c r="T1884" s="433" t="s">
        <v>341</v>
      </c>
      <c r="U1884" s="363">
        <v>30</v>
      </c>
      <c r="V1884" s="434" t="s">
        <v>341</v>
      </c>
    </row>
    <row r="1885" spans="1:22" s="32" customFormat="1" ht="51" customHeight="1">
      <c r="A1885" s="31" t="s">
        <v>2714</v>
      </c>
      <c r="B1885" s="759">
        <v>2</v>
      </c>
      <c r="C1885" s="761" t="s">
        <v>969</v>
      </c>
      <c r="D1885" s="761" t="s">
        <v>970</v>
      </c>
      <c r="E1885" s="763" t="s">
        <v>971</v>
      </c>
      <c r="F1885" s="424" t="s">
        <v>755</v>
      </c>
      <c r="G1885" s="425">
        <v>0.3</v>
      </c>
      <c r="H1885" s="727" t="s">
        <v>341</v>
      </c>
      <c r="I1885" s="427">
        <v>1</v>
      </c>
      <c r="J1885" s="428" t="s">
        <v>264</v>
      </c>
      <c r="K1885" s="429">
        <v>41639</v>
      </c>
      <c r="L1885" s="429">
        <v>42124</v>
      </c>
      <c r="M1885" s="430">
        <v>2247.2399999999998</v>
      </c>
      <c r="N1885" s="431">
        <v>674.17199999999991</v>
      </c>
      <c r="O1885" s="432">
        <v>674.17200000000003</v>
      </c>
      <c r="P1885" s="847"/>
      <c r="Q1885" s="848"/>
      <c r="R1885" s="746"/>
      <c r="S1885" s="747"/>
      <c r="T1885" s="433" t="s">
        <v>341</v>
      </c>
      <c r="U1885" s="363">
        <v>85</v>
      </c>
      <c r="V1885" s="434" t="s">
        <v>341</v>
      </c>
    </row>
    <row r="1886" spans="1:22" s="32" customFormat="1" ht="51" customHeight="1">
      <c r="A1886" s="31" t="s">
        <v>2715</v>
      </c>
      <c r="B1886" s="760"/>
      <c r="C1886" s="762"/>
      <c r="D1886" s="762"/>
      <c r="E1886" s="764"/>
      <c r="F1886" s="424" t="s">
        <v>340</v>
      </c>
      <c r="G1886" s="425">
        <v>0.3</v>
      </c>
      <c r="H1886" s="728"/>
      <c r="I1886" s="427">
        <v>3</v>
      </c>
      <c r="J1886" s="428" t="s">
        <v>266</v>
      </c>
      <c r="K1886" s="429">
        <v>41639</v>
      </c>
      <c r="L1886" s="429">
        <v>42124</v>
      </c>
      <c r="M1886" s="430">
        <v>2247.2399999999998</v>
      </c>
      <c r="N1886" s="431">
        <v>674.17199999999991</v>
      </c>
      <c r="O1886" s="432">
        <v>674.17200000000003</v>
      </c>
      <c r="P1886" s="849"/>
      <c r="Q1886" s="850"/>
      <c r="R1886" s="746"/>
      <c r="S1886" s="747"/>
      <c r="T1886" s="433" t="s">
        <v>341</v>
      </c>
      <c r="U1886" s="363">
        <v>15</v>
      </c>
      <c r="V1886" s="434" t="s">
        <v>341</v>
      </c>
    </row>
    <row r="1887" spans="1:22" s="32" customFormat="1" ht="51" customHeight="1">
      <c r="A1887" s="31" t="s">
        <v>2716</v>
      </c>
      <c r="B1887" s="423">
        <v>3</v>
      </c>
      <c r="C1887" s="612" t="s">
        <v>879</v>
      </c>
      <c r="D1887" s="612">
        <v>2150609</v>
      </c>
      <c r="E1887" s="424" t="s">
        <v>972</v>
      </c>
      <c r="F1887" s="424" t="s">
        <v>340</v>
      </c>
      <c r="G1887" s="425">
        <v>0.51</v>
      </c>
      <c r="H1887" s="426" t="s">
        <v>341</v>
      </c>
      <c r="I1887" s="427">
        <v>3</v>
      </c>
      <c r="J1887" s="428" t="s">
        <v>266</v>
      </c>
      <c r="K1887" s="429">
        <v>42073</v>
      </c>
      <c r="L1887" s="429">
        <v>43464</v>
      </c>
      <c r="M1887" s="430">
        <v>7680.07</v>
      </c>
      <c r="N1887" s="431">
        <v>3916.8357000000001</v>
      </c>
      <c r="O1887" s="432">
        <v>3916.8357000000001</v>
      </c>
      <c r="P1887" s="827"/>
      <c r="Q1887" s="828"/>
      <c r="R1887" s="746"/>
      <c r="S1887" s="747"/>
      <c r="T1887" s="433" t="s">
        <v>341</v>
      </c>
      <c r="U1887" s="363">
        <v>39</v>
      </c>
      <c r="V1887" s="434" t="s">
        <v>341</v>
      </c>
    </row>
    <row r="1888" spans="1:22" s="32" customFormat="1" ht="51" customHeight="1">
      <c r="A1888" s="31" t="s">
        <v>2717</v>
      </c>
      <c r="B1888" s="423">
        <v>4</v>
      </c>
      <c r="C1888" s="612" t="s">
        <v>973</v>
      </c>
      <c r="D1888" s="612" t="s">
        <v>974</v>
      </c>
      <c r="E1888" s="424" t="s">
        <v>975</v>
      </c>
      <c r="F1888" s="424" t="s">
        <v>340</v>
      </c>
      <c r="G1888" s="425">
        <v>1</v>
      </c>
      <c r="H1888" s="426" t="s">
        <v>341</v>
      </c>
      <c r="I1888" s="427">
        <v>2</v>
      </c>
      <c r="J1888" s="428" t="s">
        <v>265</v>
      </c>
      <c r="K1888" s="429">
        <v>40973</v>
      </c>
      <c r="L1888" s="429">
        <v>41753</v>
      </c>
      <c r="M1888" s="430">
        <v>8895.89</v>
      </c>
      <c r="N1888" s="431">
        <v>8895.89</v>
      </c>
      <c r="O1888" s="432">
        <v>8895.89</v>
      </c>
      <c r="P1888" s="827"/>
      <c r="Q1888" s="828"/>
      <c r="R1888" s="746"/>
      <c r="S1888" s="747"/>
      <c r="T1888" s="433" t="s">
        <v>341</v>
      </c>
      <c r="U1888" s="363">
        <v>44</v>
      </c>
      <c r="V1888" s="434" t="s">
        <v>341</v>
      </c>
    </row>
    <row r="1889" spans="1:22" s="32" customFormat="1" ht="19.95" customHeight="1">
      <c r="A1889" s="31" t="s">
        <v>2718</v>
      </c>
      <c r="B1889" s="423" t="s">
        <v>1403</v>
      </c>
      <c r="C1889" s="612"/>
      <c r="D1889" s="612"/>
      <c r="E1889" s="424"/>
      <c r="F1889" s="424"/>
      <c r="G1889" s="425"/>
      <c r="H1889" s="426"/>
      <c r="I1889" s="427"/>
      <c r="J1889" s="428" t="s">
        <v>1403</v>
      </c>
      <c r="K1889" s="429"/>
      <c r="L1889" s="429"/>
      <c r="M1889" s="430"/>
      <c r="N1889" s="431" t="s">
        <v>1403</v>
      </c>
      <c r="O1889" s="432" t="s">
        <v>1403</v>
      </c>
      <c r="P1889" s="731"/>
      <c r="Q1889" s="732"/>
      <c r="R1889" s="746"/>
      <c r="S1889" s="747"/>
      <c r="T1889" s="433"/>
      <c r="U1889" s="363"/>
      <c r="V1889" s="434"/>
    </row>
    <row r="1890" spans="1:22" s="32" customFormat="1" ht="19.95" customHeight="1">
      <c r="A1890" s="31" t="s">
        <v>2719</v>
      </c>
      <c r="B1890" s="423" t="s">
        <v>1403</v>
      </c>
      <c r="C1890" s="612"/>
      <c r="D1890" s="612"/>
      <c r="E1890" s="424"/>
      <c r="F1890" s="424"/>
      <c r="G1890" s="425"/>
      <c r="H1890" s="426"/>
      <c r="I1890" s="427"/>
      <c r="J1890" s="428" t="s">
        <v>1403</v>
      </c>
      <c r="K1890" s="429"/>
      <c r="L1890" s="429"/>
      <c r="M1890" s="430"/>
      <c r="N1890" s="435" t="s">
        <v>1403</v>
      </c>
      <c r="O1890" s="432" t="s">
        <v>1403</v>
      </c>
      <c r="P1890" s="731"/>
      <c r="Q1890" s="732"/>
      <c r="R1890" s="746"/>
      <c r="S1890" s="747"/>
      <c r="T1890" s="433"/>
      <c r="U1890" s="363"/>
      <c r="V1890" s="434"/>
    </row>
    <row r="1891" spans="1:22" s="32" customFormat="1" ht="19.95" customHeight="1">
      <c r="A1891" s="31" t="s">
        <v>2720</v>
      </c>
      <c r="B1891" s="423" t="s">
        <v>1403</v>
      </c>
      <c r="C1891" s="612"/>
      <c r="D1891" s="612"/>
      <c r="E1891" s="424"/>
      <c r="F1891" s="424"/>
      <c r="G1891" s="425"/>
      <c r="H1891" s="426"/>
      <c r="I1891" s="427"/>
      <c r="J1891" s="428" t="s">
        <v>1403</v>
      </c>
      <c r="K1891" s="429"/>
      <c r="L1891" s="429"/>
      <c r="M1891" s="436"/>
      <c r="N1891" s="435" t="s">
        <v>1403</v>
      </c>
      <c r="O1891" s="432" t="s">
        <v>1403</v>
      </c>
      <c r="P1891" s="731"/>
      <c r="Q1891" s="732"/>
      <c r="R1891" s="746"/>
      <c r="S1891" s="747"/>
      <c r="T1891" s="433"/>
      <c r="U1891" s="363"/>
      <c r="V1891" s="434"/>
    </row>
    <row r="1892" spans="1:22" s="32" customFormat="1" ht="19.95" customHeight="1">
      <c r="A1892" s="31" t="s">
        <v>2721</v>
      </c>
      <c r="B1892" s="423" t="s">
        <v>1403</v>
      </c>
      <c r="C1892" s="612"/>
      <c r="D1892" s="612"/>
      <c r="E1892" s="424"/>
      <c r="F1892" s="424"/>
      <c r="G1892" s="425"/>
      <c r="H1892" s="426"/>
      <c r="I1892" s="427"/>
      <c r="J1892" s="428" t="s">
        <v>1403</v>
      </c>
      <c r="K1892" s="429"/>
      <c r="L1892" s="429"/>
      <c r="M1892" s="436"/>
      <c r="N1892" s="435" t="s">
        <v>1403</v>
      </c>
      <c r="O1892" s="432" t="s">
        <v>1403</v>
      </c>
      <c r="P1892" s="731"/>
      <c r="Q1892" s="732"/>
      <c r="R1892" s="746"/>
      <c r="S1892" s="747"/>
      <c r="T1892" s="433"/>
      <c r="U1892" s="363"/>
      <c r="V1892" s="434"/>
    </row>
    <row r="1893" spans="1:22" s="32" customFormat="1" ht="19.95" customHeight="1" thickBot="1">
      <c r="A1893" s="31" t="s">
        <v>2722</v>
      </c>
      <c r="B1893" s="437" t="s">
        <v>1403</v>
      </c>
      <c r="C1893" s="613"/>
      <c r="D1893" s="613"/>
      <c r="E1893" s="438"/>
      <c r="F1893" s="438"/>
      <c r="G1893" s="439"/>
      <c r="H1893" s="440"/>
      <c r="I1893" s="441"/>
      <c r="J1893" s="442" t="s">
        <v>1403</v>
      </c>
      <c r="K1893" s="443"/>
      <c r="L1893" s="443"/>
      <c r="M1893" s="444"/>
      <c r="N1893" s="435" t="s">
        <v>1403</v>
      </c>
      <c r="O1893" s="432" t="s">
        <v>1403</v>
      </c>
      <c r="P1893" s="731"/>
      <c r="Q1893" s="732"/>
      <c r="R1893" s="746"/>
      <c r="S1893" s="747"/>
      <c r="T1893" s="433"/>
      <c r="U1893" s="363"/>
      <c r="V1893" s="434"/>
    </row>
    <row r="1894" spans="1:22" s="23" customFormat="1" ht="10.199999999999999" customHeight="1">
      <c r="A1894" s="31"/>
      <c r="B1894" s="459"/>
      <c r="C1894" s="614"/>
      <c r="D1894" s="614"/>
      <c r="E1894" s="445"/>
      <c r="F1894" s="445"/>
      <c r="G1894" s="445"/>
      <c r="H1894" s="445"/>
      <c r="I1894" s="445"/>
      <c r="J1894" s="445"/>
      <c r="K1894" s="445"/>
      <c r="L1894" s="445"/>
      <c r="M1894" s="445"/>
      <c r="N1894" s="445"/>
      <c r="O1894" s="460"/>
      <c r="P1894" s="445"/>
      <c r="Q1894" s="445"/>
      <c r="R1894" s="460"/>
      <c r="S1894" s="445"/>
      <c r="T1894" s="445"/>
      <c r="U1894" s="461"/>
      <c r="V1894" s="464"/>
    </row>
    <row r="1895" spans="1:22" s="23" customFormat="1" ht="19.95" customHeight="1" thickBot="1">
      <c r="A1895" s="31" t="s">
        <v>2723</v>
      </c>
      <c r="B1895" s="505"/>
      <c r="C1895" s="615"/>
      <c r="D1895" s="615"/>
      <c r="E1895" s="506"/>
      <c r="F1895" s="506"/>
      <c r="G1895" s="506"/>
      <c r="H1895" s="506"/>
      <c r="I1895" s="506"/>
      <c r="J1895" s="506"/>
      <c r="K1895" s="506"/>
      <c r="L1895" s="506"/>
      <c r="M1895" s="506"/>
      <c r="N1895" s="507" t="s">
        <v>346</v>
      </c>
      <c r="O1895" s="508">
        <v>7074.4099249999999</v>
      </c>
      <c r="P1895" s="506"/>
      <c r="Q1895" s="506"/>
      <c r="R1895" s="509"/>
      <c r="S1895" s="509"/>
      <c r="T1895" s="510"/>
      <c r="U1895" s="506"/>
      <c r="V1895" s="511"/>
    </row>
    <row r="1896" spans="1:22" ht="19.95" customHeight="1">
      <c r="B1896" s="446"/>
      <c r="C1896" s="34"/>
      <c r="D1896" s="34"/>
      <c r="E1896" s="446"/>
      <c r="F1896" s="446"/>
      <c r="G1896" s="446"/>
      <c r="H1896" s="446"/>
      <c r="I1896" s="446"/>
      <c r="J1896" s="446"/>
      <c r="K1896" s="446"/>
      <c r="L1896" s="446"/>
      <c r="M1896" s="446"/>
      <c r="N1896" s="446"/>
      <c r="O1896" s="446"/>
      <c r="P1896" s="446"/>
      <c r="Q1896" s="446"/>
      <c r="R1896" s="446"/>
      <c r="S1896" s="446"/>
      <c r="T1896" s="446"/>
      <c r="U1896" s="446"/>
      <c r="V1896" s="446"/>
    </row>
    <row r="1897" spans="1:22" s="23" customFormat="1" ht="19.95" customHeight="1" thickBot="1">
      <c r="A1897" s="22"/>
      <c r="B1897" s="733" t="s">
        <v>347</v>
      </c>
      <c r="C1897" s="733"/>
      <c r="D1897" s="733"/>
      <c r="E1897" s="733"/>
      <c r="F1897" s="733"/>
      <c r="G1897" s="733"/>
      <c r="H1897" s="733"/>
      <c r="I1897" s="733"/>
      <c r="J1897" s="733"/>
      <c r="K1897" s="733"/>
      <c r="L1897" s="733"/>
      <c r="M1897" s="733"/>
      <c r="N1897" s="733"/>
      <c r="O1897" s="733"/>
      <c r="P1897" s="733"/>
      <c r="Q1897" s="733"/>
      <c r="R1897" s="733"/>
      <c r="S1897" s="733"/>
      <c r="T1897" s="733"/>
      <c r="U1897" s="733"/>
      <c r="V1897" s="733"/>
    </row>
    <row r="1898" spans="1:22" s="26" customFormat="1" ht="19.95" customHeight="1">
      <c r="A1898" s="83" t="s">
        <v>2724</v>
      </c>
      <c r="B1898" s="743" t="s">
        <v>348</v>
      </c>
      <c r="C1898" s="734" t="s">
        <v>349</v>
      </c>
      <c r="D1898" s="735"/>
      <c r="E1898" s="735"/>
      <c r="F1898" s="735"/>
      <c r="G1898" s="735"/>
      <c r="H1898" s="735"/>
      <c r="I1898" s="735"/>
      <c r="J1898" s="735"/>
      <c r="K1898" s="735"/>
      <c r="L1898" s="735"/>
      <c r="M1898" s="736"/>
      <c r="N1898" s="518"/>
      <c r="O1898" s="519"/>
      <c r="P1898" s="734" t="s">
        <v>350</v>
      </c>
      <c r="Q1898" s="735"/>
      <c r="R1898" s="735"/>
      <c r="S1898" s="736"/>
      <c r="T1898" s="769" t="s">
        <v>351</v>
      </c>
      <c r="U1898" s="736"/>
      <c r="V1898" s="788" t="s">
        <v>1197</v>
      </c>
    </row>
    <row r="1899" spans="1:22" s="26" customFormat="1" ht="25.2" customHeight="1">
      <c r="A1899" s="83" t="s">
        <v>2725</v>
      </c>
      <c r="B1899" s="744"/>
      <c r="C1899" s="740" t="s">
        <v>352</v>
      </c>
      <c r="D1899" s="741"/>
      <c r="E1899" s="742"/>
      <c r="F1899" s="514">
        <v>3</v>
      </c>
      <c r="G1899" s="774" t="s">
        <v>353</v>
      </c>
      <c r="H1899" s="748" t="s">
        <v>354</v>
      </c>
      <c r="I1899" s="748"/>
      <c r="J1899" s="740" t="s">
        <v>355</v>
      </c>
      <c r="K1899" s="795"/>
      <c r="L1899" s="515"/>
      <c r="M1899" s="515"/>
      <c r="N1899" s="520"/>
      <c r="O1899" s="521"/>
      <c r="P1899" s="737"/>
      <c r="Q1899" s="738"/>
      <c r="R1899" s="738"/>
      <c r="S1899" s="739"/>
      <c r="T1899" s="770"/>
      <c r="U1899" s="771"/>
      <c r="V1899" s="789"/>
    </row>
    <row r="1900" spans="1:22" s="26" customFormat="1" ht="30" customHeight="1" thickBot="1">
      <c r="A1900" s="83" t="s">
        <v>2726</v>
      </c>
      <c r="B1900" s="744"/>
      <c r="C1900" s="741" t="s">
        <v>356</v>
      </c>
      <c r="D1900" s="742"/>
      <c r="E1900" s="516" t="s">
        <v>357</v>
      </c>
      <c r="F1900" s="512" t="s">
        <v>358</v>
      </c>
      <c r="G1900" s="774"/>
      <c r="H1900" s="748"/>
      <c r="I1900" s="748"/>
      <c r="J1900" s="500" t="s">
        <v>359</v>
      </c>
      <c r="K1900" s="513" t="s">
        <v>360</v>
      </c>
      <c r="L1900" s="517" t="s">
        <v>361</v>
      </c>
      <c r="M1900" s="517"/>
      <c r="N1900" s="522" t="s">
        <v>362</v>
      </c>
      <c r="O1900" s="523"/>
      <c r="P1900" s="529" t="s">
        <v>363</v>
      </c>
      <c r="Q1900" s="447">
        <v>4</v>
      </c>
      <c r="R1900" s="530" t="s">
        <v>364</v>
      </c>
      <c r="S1900" s="447">
        <v>4</v>
      </c>
      <c r="T1900" s="791"/>
      <c r="U1900" s="792"/>
      <c r="V1900" s="790"/>
    </row>
    <row r="1901" spans="1:22" s="26" customFormat="1" ht="19.95" customHeight="1">
      <c r="A1901" s="83" t="s">
        <v>2727</v>
      </c>
      <c r="B1901" s="744"/>
      <c r="C1901" s="623">
        <v>1</v>
      </c>
      <c r="D1901" s="616" t="s">
        <v>264</v>
      </c>
      <c r="E1901" s="448">
        <v>0.45</v>
      </c>
      <c r="F1901" s="449">
        <v>674.17200000000003</v>
      </c>
      <c r="G1901" s="449">
        <v>3541.03</v>
      </c>
      <c r="H1901" s="778" t="s">
        <v>1238</v>
      </c>
      <c r="I1901" s="779"/>
      <c r="J1901" s="450" t="s">
        <v>1197</v>
      </c>
      <c r="K1901" s="81" t="s">
        <v>1403</v>
      </c>
      <c r="L1901" s="393" t="s">
        <v>365</v>
      </c>
      <c r="M1901" s="394" t="s">
        <v>1421</v>
      </c>
      <c r="N1901" s="345" t="s">
        <v>341</v>
      </c>
      <c r="O1901" s="807" t="s">
        <v>130</v>
      </c>
      <c r="P1901" s="808"/>
      <c r="Q1901" s="798">
        <v>63</v>
      </c>
      <c r="R1901" s="801" t="s">
        <v>365</v>
      </c>
      <c r="S1901" s="802"/>
      <c r="T1901" s="769" t="s">
        <v>366</v>
      </c>
      <c r="U1901" s="735"/>
      <c r="V1901" s="736"/>
    </row>
    <row r="1902" spans="1:22" s="26" customFormat="1" ht="19.95" customHeight="1" thickBot="1">
      <c r="A1902" s="83" t="s">
        <v>2728</v>
      </c>
      <c r="B1902" s="744"/>
      <c r="C1902" s="623">
        <v>2</v>
      </c>
      <c r="D1902" s="616" t="s">
        <v>265</v>
      </c>
      <c r="E1902" s="448">
        <v>0.1</v>
      </c>
      <c r="F1902" s="449">
        <v>23032.46</v>
      </c>
      <c r="G1902" s="449">
        <v>3541.03</v>
      </c>
      <c r="H1902" s="778" t="s">
        <v>1197</v>
      </c>
      <c r="I1902" s="779"/>
      <c r="J1902" s="450" t="s">
        <v>1197</v>
      </c>
      <c r="K1902" s="81" t="s">
        <v>1403</v>
      </c>
      <c r="L1902" s="393" t="s">
        <v>34</v>
      </c>
      <c r="M1902" s="394" t="s">
        <v>1423</v>
      </c>
      <c r="N1902" s="345" t="s">
        <v>341</v>
      </c>
      <c r="O1902" s="807"/>
      <c r="P1902" s="808"/>
      <c r="Q1902" s="799"/>
      <c r="R1902" s="803"/>
      <c r="S1902" s="804"/>
      <c r="T1902" s="791"/>
      <c r="U1902" s="796"/>
      <c r="V1902" s="792"/>
    </row>
    <row r="1903" spans="1:22" s="26" customFormat="1" ht="19.95" customHeight="1">
      <c r="A1903" s="83" t="s">
        <v>2729</v>
      </c>
      <c r="B1903" s="744"/>
      <c r="C1903" s="623">
        <v>3</v>
      </c>
      <c r="D1903" s="616" t="s">
        <v>266</v>
      </c>
      <c r="E1903" s="448">
        <v>0.45</v>
      </c>
      <c r="F1903" s="449">
        <v>4591.0077000000001</v>
      </c>
      <c r="G1903" s="449">
        <v>3541.03</v>
      </c>
      <c r="H1903" s="778" t="s">
        <v>1197</v>
      </c>
      <c r="I1903" s="779"/>
      <c r="J1903" s="450" t="s">
        <v>1197</v>
      </c>
      <c r="K1903" s="81" t="s">
        <v>1403</v>
      </c>
      <c r="L1903" s="393" t="s">
        <v>34</v>
      </c>
      <c r="M1903" s="394" t="s">
        <v>1423</v>
      </c>
      <c r="N1903" s="345" t="s">
        <v>341</v>
      </c>
      <c r="O1903" s="809"/>
      <c r="P1903" s="810"/>
      <c r="Q1903" s="800"/>
      <c r="R1903" s="805"/>
      <c r="S1903" s="806"/>
      <c r="T1903" s="451"/>
      <c r="U1903" s="451"/>
      <c r="V1903" s="452"/>
    </row>
    <row r="1904" spans="1:22" s="26" customFormat="1" ht="19.95" customHeight="1">
      <c r="A1904" s="83" t="s">
        <v>2730</v>
      </c>
      <c r="B1904" s="744"/>
      <c r="C1904" s="623">
        <v>4</v>
      </c>
      <c r="D1904" s="616" t="s">
        <v>1403</v>
      </c>
      <c r="E1904" s="448" t="s">
        <v>1403</v>
      </c>
      <c r="F1904" s="449" t="s">
        <v>1403</v>
      </c>
      <c r="G1904" s="449" t="s">
        <v>1403</v>
      </c>
      <c r="H1904" s="778" t="s">
        <v>1403</v>
      </c>
      <c r="I1904" s="779"/>
      <c r="J1904" s="450" t="s">
        <v>1403</v>
      </c>
      <c r="K1904" s="81" t="s">
        <v>1403</v>
      </c>
      <c r="L1904" s="393"/>
      <c r="M1904" s="394" t="s">
        <v>1403</v>
      </c>
      <c r="N1904" s="345"/>
      <c r="O1904" s="775" t="s">
        <v>368</v>
      </c>
      <c r="P1904" s="740" t="s">
        <v>369</v>
      </c>
      <c r="Q1904" s="741"/>
      <c r="R1904" s="741"/>
      <c r="S1904" s="742"/>
      <c r="T1904" s="453"/>
      <c r="U1904" s="453"/>
      <c r="V1904" s="454"/>
    </row>
    <row r="1905" spans="1:22" s="26" customFormat="1" ht="19.95" customHeight="1">
      <c r="A1905" s="83" t="s">
        <v>2731</v>
      </c>
      <c r="B1905" s="744"/>
      <c r="C1905" s="623">
        <v>5</v>
      </c>
      <c r="D1905" s="616" t="s">
        <v>1403</v>
      </c>
      <c r="E1905" s="448" t="s">
        <v>1403</v>
      </c>
      <c r="F1905" s="449" t="s">
        <v>1403</v>
      </c>
      <c r="G1905" s="449" t="s">
        <v>1403</v>
      </c>
      <c r="H1905" s="778" t="s">
        <v>1403</v>
      </c>
      <c r="I1905" s="779"/>
      <c r="J1905" s="450" t="s">
        <v>1403</v>
      </c>
      <c r="K1905" s="81" t="s">
        <v>1403</v>
      </c>
      <c r="L1905" s="393"/>
      <c r="M1905" s="394" t="s">
        <v>1403</v>
      </c>
      <c r="N1905" s="345"/>
      <c r="O1905" s="776"/>
      <c r="P1905" s="500" t="s">
        <v>370</v>
      </c>
      <c r="Q1905" s="500" t="s">
        <v>371</v>
      </c>
      <c r="R1905" s="748" t="s">
        <v>372</v>
      </c>
      <c r="S1905" s="748"/>
      <c r="T1905" s="453"/>
      <c r="U1905" s="453"/>
      <c r="V1905" s="454"/>
    </row>
    <row r="1906" spans="1:22" s="26" customFormat="1" ht="19.95" customHeight="1" thickBot="1">
      <c r="A1906" s="83" t="s">
        <v>2732</v>
      </c>
      <c r="B1906" s="744"/>
      <c r="C1906" s="624">
        <v>6</v>
      </c>
      <c r="D1906" s="617" t="s">
        <v>1403</v>
      </c>
      <c r="E1906" s="455" t="s">
        <v>1403</v>
      </c>
      <c r="F1906" s="449" t="s">
        <v>1403</v>
      </c>
      <c r="G1906" s="449" t="s">
        <v>1403</v>
      </c>
      <c r="H1906" s="778" t="s">
        <v>1403</v>
      </c>
      <c r="I1906" s="779"/>
      <c r="J1906" s="450" t="s">
        <v>1403</v>
      </c>
      <c r="K1906" s="81" t="s">
        <v>1403</v>
      </c>
      <c r="L1906" s="393"/>
      <c r="M1906" s="394" t="s">
        <v>1403</v>
      </c>
      <c r="N1906" s="391"/>
      <c r="O1906" s="293" t="s">
        <v>1197</v>
      </c>
      <c r="P1906" s="223">
        <v>1</v>
      </c>
      <c r="Q1906" s="456">
        <v>7082.0518531999996</v>
      </c>
      <c r="R1906" s="777">
        <v>27623.467700000001</v>
      </c>
      <c r="S1906" s="777"/>
      <c r="T1906" s="453"/>
      <c r="U1906" s="453"/>
      <c r="V1906" s="454"/>
    </row>
    <row r="1907" spans="1:22" s="26" customFormat="1" ht="25.2" customHeight="1" thickBot="1">
      <c r="A1907" s="83" t="s">
        <v>2733</v>
      </c>
      <c r="B1907" s="745"/>
      <c r="C1907" s="749" t="s">
        <v>373</v>
      </c>
      <c r="D1907" s="750"/>
      <c r="E1907" s="467"/>
      <c r="F1907" s="751" t="s">
        <v>1403</v>
      </c>
      <c r="G1907" s="752"/>
      <c r="H1907" s="793" t="s">
        <v>1197</v>
      </c>
      <c r="I1907" s="794"/>
      <c r="J1907" s="369" t="s">
        <v>1197</v>
      </c>
      <c r="K1907" s="293" t="s">
        <v>1197</v>
      </c>
      <c r="L1907" s="293" t="s">
        <v>1197</v>
      </c>
      <c r="M1907" s="528"/>
      <c r="N1907" s="524"/>
      <c r="O1907" s="797" t="s">
        <v>1403</v>
      </c>
      <c r="P1907" s="797"/>
      <c r="Q1907" s="797"/>
      <c r="R1907" s="797"/>
      <c r="S1907" s="797"/>
      <c r="T1907" s="525"/>
      <c r="U1907" s="526"/>
      <c r="V1907" s="527"/>
    </row>
    <row r="1908" spans="1:22" ht="19.95" customHeight="1"/>
    <row r="1909" spans="1:22" ht="19.95" customHeight="1"/>
    <row r="1910" spans="1:22" s="30" customFormat="1" ht="19.95" customHeight="1" thickBot="1">
      <c r="A1910" s="27">
        <v>64</v>
      </c>
      <c r="B1910" s="753" t="s">
        <v>312</v>
      </c>
      <c r="C1910" s="753"/>
      <c r="D1910" s="753"/>
      <c r="E1910" s="28">
        <v>64</v>
      </c>
      <c r="F1910" s="582" t="s">
        <v>108</v>
      </c>
      <c r="G1910" s="416"/>
      <c r="H1910" s="416"/>
      <c r="I1910" s="414"/>
      <c r="J1910" s="414"/>
      <c r="K1910" s="414"/>
      <c r="L1910" s="414"/>
      <c r="M1910" s="29"/>
      <c r="N1910" s="29"/>
      <c r="O1910" s="416"/>
      <c r="P1910" s="416"/>
      <c r="Q1910" s="416"/>
      <c r="R1910" s="416"/>
      <c r="S1910" s="416"/>
      <c r="T1910" s="416"/>
      <c r="U1910" s="416"/>
      <c r="V1910" s="416"/>
    </row>
    <row r="1911" spans="1:22" s="23" customFormat="1" ht="25.2" customHeight="1">
      <c r="A1911" s="22"/>
      <c r="B1911" s="755" t="s">
        <v>313</v>
      </c>
      <c r="C1911" s="621" t="s">
        <v>314</v>
      </c>
      <c r="D1911" s="609" t="s">
        <v>315</v>
      </c>
      <c r="E1911" s="498"/>
      <c r="F1911" s="498" t="s">
        <v>316</v>
      </c>
      <c r="G1911" s="499"/>
      <c r="H1911" s="497" t="s">
        <v>317</v>
      </c>
      <c r="I1911" s="772" t="s">
        <v>318</v>
      </c>
      <c r="J1911" s="754" t="s">
        <v>319</v>
      </c>
      <c r="K1911" s="754" t="s">
        <v>320</v>
      </c>
      <c r="L1911" s="754" t="s">
        <v>321</v>
      </c>
      <c r="M1911" s="754" t="s">
        <v>322</v>
      </c>
      <c r="N1911" s="765" t="s">
        <v>323</v>
      </c>
      <c r="O1911" s="766"/>
      <c r="P1911" s="767" t="s">
        <v>324</v>
      </c>
      <c r="Q1911" s="768"/>
      <c r="R1911" s="769" t="s">
        <v>325</v>
      </c>
      <c r="S1911" s="736"/>
      <c r="T1911" s="783" t="s">
        <v>326</v>
      </c>
      <c r="U1911" s="784"/>
      <c r="V1911" s="785"/>
    </row>
    <row r="1912" spans="1:22" s="23" customFormat="1" ht="90" customHeight="1">
      <c r="A1912" s="22"/>
      <c r="B1912" s="756"/>
      <c r="C1912" s="622" t="s">
        <v>327</v>
      </c>
      <c r="D1912" s="610" t="s">
        <v>42</v>
      </c>
      <c r="E1912" s="501" t="s">
        <v>328</v>
      </c>
      <c r="F1912" s="501" t="s">
        <v>329</v>
      </c>
      <c r="G1912" s="571" t="s">
        <v>330</v>
      </c>
      <c r="H1912" s="570" t="s">
        <v>331</v>
      </c>
      <c r="I1912" s="773"/>
      <c r="J1912" s="748"/>
      <c r="K1912" s="748"/>
      <c r="L1912" s="748"/>
      <c r="M1912" s="748"/>
      <c r="N1912" s="500" t="s">
        <v>332</v>
      </c>
      <c r="O1912" s="501" t="s">
        <v>333</v>
      </c>
      <c r="P1912" s="781"/>
      <c r="Q1912" s="782"/>
      <c r="R1912" s="770"/>
      <c r="S1912" s="771"/>
      <c r="T1912" s="502" t="s">
        <v>334</v>
      </c>
      <c r="U1912" s="503" t="s">
        <v>335</v>
      </c>
      <c r="V1912" s="504" t="s">
        <v>336</v>
      </c>
    </row>
    <row r="1913" spans="1:22" s="23" customFormat="1" ht="25.2" customHeight="1">
      <c r="A1913" s="22"/>
      <c r="B1913" s="417"/>
      <c r="C1913" s="611">
        <v>3</v>
      </c>
      <c r="D1913" s="611">
        <v>4</v>
      </c>
      <c r="E1913" s="418">
        <v>5</v>
      </c>
      <c r="F1913" s="418">
        <v>6</v>
      </c>
      <c r="G1913" s="418">
        <v>7</v>
      </c>
      <c r="H1913" s="418">
        <v>8</v>
      </c>
      <c r="I1913" s="418">
        <v>9</v>
      </c>
      <c r="J1913" s="469"/>
      <c r="K1913" s="469"/>
      <c r="L1913" s="435"/>
      <c r="M1913" s="418"/>
      <c r="N1913" s="418">
        <v>14</v>
      </c>
      <c r="O1913" s="418">
        <v>15</v>
      </c>
      <c r="P1913" s="419">
        <v>16</v>
      </c>
      <c r="Q1913" s="463">
        <v>17</v>
      </c>
      <c r="R1913" s="419">
        <v>18</v>
      </c>
      <c r="S1913" s="463">
        <v>19</v>
      </c>
      <c r="T1913" s="420">
        <v>20</v>
      </c>
      <c r="U1913" s="421">
        <v>21</v>
      </c>
      <c r="V1913" s="422">
        <v>22</v>
      </c>
    </row>
    <row r="1914" spans="1:22" s="32" customFormat="1" ht="90.75" customHeight="1">
      <c r="A1914" s="31" t="s">
        <v>2734</v>
      </c>
      <c r="B1914" s="423">
        <v>1</v>
      </c>
      <c r="C1914" s="612" t="s">
        <v>976</v>
      </c>
      <c r="D1914" s="612" t="s">
        <v>977</v>
      </c>
      <c r="E1914" s="424" t="s">
        <v>978</v>
      </c>
      <c r="F1914" s="424" t="s">
        <v>340</v>
      </c>
      <c r="G1914" s="425">
        <v>0.5</v>
      </c>
      <c r="H1914" s="426" t="s">
        <v>341</v>
      </c>
      <c r="I1914" s="427">
        <v>1</v>
      </c>
      <c r="J1914" s="428" t="s">
        <v>267</v>
      </c>
      <c r="K1914" s="429">
        <v>41603</v>
      </c>
      <c r="L1914" s="429">
        <v>42824</v>
      </c>
      <c r="M1914" s="430">
        <v>14698.13</v>
      </c>
      <c r="N1914" s="431">
        <v>7349.0649999999996</v>
      </c>
      <c r="O1914" s="432">
        <v>7349.0649999999996</v>
      </c>
      <c r="P1914" s="827"/>
      <c r="Q1914" s="828"/>
      <c r="R1914" s="746"/>
      <c r="S1914" s="747"/>
      <c r="T1914" s="433" t="s">
        <v>341</v>
      </c>
      <c r="U1914" s="363">
        <v>61</v>
      </c>
      <c r="V1914" s="434" t="s">
        <v>341</v>
      </c>
    </row>
    <row r="1915" spans="1:22" s="32" customFormat="1" ht="90.75" customHeight="1">
      <c r="A1915" s="31" t="s">
        <v>2735</v>
      </c>
      <c r="B1915" s="423">
        <v>2</v>
      </c>
      <c r="C1915" s="612" t="s">
        <v>976</v>
      </c>
      <c r="D1915" s="612" t="s">
        <v>979</v>
      </c>
      <c r="E1915" s="424" t="s">
        <v>980</v>
      </c>
      <c r="F1915" s="424" t="s">
        <v>340</v>
      </c>
      <c r="G1915" s="425">
        <v>0.5</v>
      </c>
      <c r="H1915" s="426" t="s">
        <v>341</v>
      </c>
      <c r="I1915" s="427">
        <v>2</v>
      </c>
      <c r="J1915" s="428" t="s">
        <v>268</v>
      </c>
      <c r="K1915" s="429">
        <v>42401</v>
      </c>
      <c r="L1915" s="597">
        <v>44058</v>
      </c>
      <c r="M1915" s="430">
        <v>27137.318136301652</v>
      </c>
      <c r="N1915" s="431">
        <v>13568.659068150826</v>
      </c>
      <c r="O1915" s="432">
        <v>13568.659068200001</v>
      </c>
      <c r="P1915" s="827"/>
      <c r="Q1915" s="828"/>
      <c r="R1915" s="746"/>
      <c r="S1915" s="747"/>
      <c r="T1915" s="433" t="s">
        <v>341</v>
      </c>
      <c r="U1915" s="363">
        <v>245</v>
      </c>
      <c r="V1915" s="434" t="s">
        <v>341</v>
      </c>
    </row>
    <row r="1916" spans="1:22" s="32" customFormat="1" ht="90.75" customHeight="1">
      <c r="A1916" s="31" t="s">
        <v>2736</v>
      </c>
      <c r="B1916" s="423">
        <v>3</v>
      </c>
      <c r="C1916" s="612" t="s">
        <v>380</v>
      </c>
      <c r="D1916" s="612" t="s">
        <v>981</v>
      </c>
      <c r="E1916" s="424" t="s">
        <v>982</v>
      </c>
      <c r="F1916" s="424" t="s">
        <v>340</v>
      </c>
      <c r="G1916" s="425">
        <v>0.6</v>
      </c>
      <c r="H1916" s="426" t="s">
        <v>341</v>
      </c>
      <c r="I1916" s="427">
        <v>3</v>
      </c>
      <c r="J1916" s="428" t="s">
        <v>269</v>
      </c>
      <c r="K1916" s="429">
        <v>44085</v>
      </c>
      <c r="L1916" s="429">
        <v>44334</v>
      </c>
      <c r="M1916" s="430">
        <v>1967.35</v>
      </c>
      <c r="N1916" s="431">
        <v>1180.4099999999999</v>
      </c>
      <c r="O1916" s="432">
        <v>1180.4100000000001</v>
      </c>
      <c r="P1916" s="827"/>
      <c r="Q1916" s="828"/>
      <c r="R1916" s="746"/>
      <c r="S1916" s="747"/>
      <c r="T1916" s="433" t="s">
        <v>341</v>
      </c>
      <c r="U1916" s="363">
        <v>51</v>
      </c>
      <c r="V1916" s="434" t="s">
        <v>341</v>
      </c>
    </row>
    <row r="1917" spans="1:22" s="32" customFormat="1" ht="19.95" customHeight="1">
      <c r="A1917" s="31" t="s">
        <v>2737</v>
      </c>
      <c r="B1917" s="423" t="s">
        <v>1403</v>
      </c>
      <c r="C1917" s="612"/>
      <c r="D1917" s="612"/>
      <c r="E1917" s="424"/>
      <c r="F1917" s="424"/>
      <c r="G1917" s="425"/>
      <c r="H1917" s="426"/>
      <c r="I1917" s="427"/>
      <c r="J1917" s="428" t="s">
        <v>1403</v>
      </c>
      <c r="K1917" s="429"/>
      <c r="L1917" s="429"/>
      <c r="M1917" s="430"/>
      <c r="N1917" s="431" t="s">
        <v>1403</v>
      </c>
      <c r="O1917" s="432" t="s">
        <v>1403</v>
      </c>
      <c r="P1917" s="731"/>
      <c r="Q1917" s="732"/>
      <c r="R1917" s="746"/>
      <c r="S1917" s="747"/>
      <c r="T1917" s="433"/>
      <c r="U1917" s="363"/>
      <c r="V1917" s="434"/>
    </row>
    <row r="1918" spans="1:22" s="32" customFormat="1" ht="19.95" customHeight="1">
      <c r="A1918" s="31" t="s">
        <v>2738</v>
      </c>
      <c r="B1918" s="423" t="s">
        <v>1403</v>
      </c>
      <c r="C1918" s="612"/>
      <c r="D1918" s="612"/>
      <c r="E1918" s="424"/>
      <c r="F1918" s="424"/>
      <c r="G1918" s="425"/>
      <c r="H1918" s="426"/>
      <c r="I1918" s="427"/>
      <c r="J1918" s="428" t="s">
        <v>1403</v>
      </c>
      <c r="K1918" s="429"/>
      <c r="L1918" s="429"/>
      <c r="M1918" s="430"/>
      <c r="N1918" s="431" t="s">
        <v>1403</v>
      </c>
      <c r="O1918" s="432" t="s">
        <v>1403</v>
      </c>
      <c r="P1918" s="731"/>
      <c r="Q1918" s="732"/>
      <c r="R1918" s="746"/>
      <c r="S1918" s="747"/>
      <c r="T1918" s="433"/>
      <c r="U1918" s="363"/>
      <c r="V1918" s="434"/>
    </row>
    <row r="1919" spans="1:22" s="32" customFormat="1" ht="19.95" customHeight="1">
      <c r="A1919" s="31" t="s">
        <v>2739</v>
      </c>
      <c r="B1919" s="423" t="s">
        <v>1403</v>
      </c>
      <c r="C1919" s="612"/>
      <c r="D1919" s="612"/>
      <c r="E1919" s="424"/>
      <c r="F1919" s="424"/>
      <c r="G1919" s="425"/>
      <c r="H1919" s="426"/>
      <c r="I1919" s="427"/>
      <c r="J1919" s="428" t="s">
        <v>1403</v>
      </c>
      <c r="K1919" s="429"/>
      <c r="L1919" s="429"/>
      <c r="M1919" s="430"/>
      <c r="N1919" s="431" t="s">
        <v>1403</v>
      </c>
      <c r="O1919" s="432" t="s">
        <v>1403</v>
      </c>
      <c r="P1919" s="731"/>
      <c r="Q1919" s="732"/>
      <c r="R1919" s="746"/>
      <c r="S1919" s="747"/>
      <c r="T1919" s="433"/>
      <c r="U1919" s="363"/>
      <c r="V1919" s="434"/>
    </row>
    <row r="1920" spans="1:22" s="32" customFormat="1" ht="19.95" customHeight="1">
      <c r="A1920" s="31" t="s">
        <v>2740</v>
      </c>
      <c r="B1920" s="423" t="s">
        <v>1403</v>
      </c>
      <c r="C1920" s="612"/>
      <c r="D1920" s="612"/>
      <c r="E1920" s="424"/>
      <c r="F1920" s="424"/>
      <c r="G1920" s="425"/>
      <c r="H1920" s="426"/>
      <c r="I1920" s="427"/>
      <c r="J1920" s="428" t="s">
        <v>1403</v>
      </c>
      <c r="K1920" s="429"/>
      <c r="L1920" s="429"/>
      <c r="M1920" s="430"/>
      <c r="N1920" s="435" t="s">
        <v>1403</v>
      </c>
      <c r="O1920" s="432" t="s">
        <v>1403</v>
      </c>
      <c r="P1920" s="731"/>
      <c r="Q1920" s="732"/>
      <c r="R1920" s="746"/>
      <c r="S1920" s="747"/>
      <c r="T1920" s="433"/>
      <c r="U1920" s="363"/>
      <c r="V1920" s="434"/>
    </row>
    <row r="1921" spans="1:22" s="32" customFormat="1" ht="19.95" customHeight="1">
      <c r="A1921" s="31" t="s">
        <v>2741</v>
      </c>
      <c r="B1921" s="423" t="s">
        <v>1403</v>
      </c>
      <c r="C1921" s="612"/>
      <c r="D1921" s="612"/>
      <c r="E1921" s="424"/>
      <c r="F1921" s="424"/>
      <c r="G1921" s="425"/>
      <c r="H1921" s="426"/>
      <c r="I1921" s="427"/>
      <c r="J1921" s="428" t="s">
        <v>1403</v>
      </c>
      <c r="K1921" s="429"/>
      <c r="L1921" s="429"/>
      <c r="M1921" s="436"/>
      <c r="N1921" s="435" t="s">
        <v>1403</v>
      </c>
      <c r="O1921" s="432" t="s">
        <v>1403</v>
      </c>
      <c r="P1921" s="731"/>
      <c r="Q1921" s="732"/>
      <c r="R1921" s="746"/>
      <c r="S1921" s="747"/>
      <c r="T1921" s="433"/>
      <c r="U1921" s="363"/>
      <c r="V1921" s="434"/>
    </row>
    <row r="1922" spans="1:22" s="32" customFormat="1" ht="19.95" customHeight="1">
      <c r="A1922" s="31" t="s">
        <v>2742</v>
      </c>
      <c r="B1922" s="423" t="s">
        <v>1403</v>
      </c>
      <c r="C1922" s="612"/>
      <c r="D1922" s="612"/>
      <c r="E1922" s="424"/>
      <c r="F1922" s="424"/>
      <c r="G1922" s="425"/>
      <c r="H1922" s="426"/>
      <c r="I1922" s="427"/>
      <c r="J1922" s="428" t="s">
        <v>1403</v>
      </c>
      <c r="K1922" s="429"/>
      <c r="L1922" s="429"/>
      <c r="M1922" s="436"/>
      <c r="N1922" s="435" t="s">
        <v>1403</v>
      </c>
      <c r="O1922" s="432" t="s">
        <v>1403</v>
      </c>
      <c r="P1922" s="731"/>
      <c r="Q1922" s="732"/>
      <c r="R1922" s="746"/>
      <c r="S1922" s="747"/>
      <c r="T1922" s="433"/>
      <c r="U1922" s="363"/>
      <c r="V1922" s="434"/>
    </row>
    <row r="1923" spans="1:22" s="32" customFormat="1" ht="19.95" customHeight="1" thickBot="1">
      <c r="A1923" s="31" t="s">
        <v>2743</v>
      </c>
      <c r="B1923" s="437" t="s">
        <v>1403</v>
      </c>
      <c r="C1923" s="613"/>
      <c r="D1923" s="613"/>
      <c r="E1923" s="438"/>
      <c r="F1923" s="438"/>
      <c r="G1923" s="439"/>
      <c r="H1923" s="440"/>
      <c r="I1923" s="441"/>
      <c r="J1923" s="442" t="s">
        <v>1403</v>
      </c>
      <c r="K1923" s="443"/>
      <c r="L1923" s="443"/>
      <c r="M1923" s="444"/>
      <c r="N1923" s="435" t="s">
        <v>1403</v>
      </c>
      <c r="O1923" s="432" t="s">
        <v>1403</v>
      </c>
      <c r="P1923" s="731"/>
      <c r="Q1923" s="732"/>
      <c r="R1923" s="746"/>
      <c r="S1923" s="747"/>
      <c r="T1923" s="433"/>
      <c r="U1923" s="363"/>
      <c r="V1923" s="434"/>
    </row>
    <row r="1924" spans="1:22" s="23" customFormat="1" ht="10.199999999999999" customHeight="1">
      <c r="A1924" s="31"/>
      <c r="B1924" s="459"/>
      <c r="C1924" s="614"/>
      <c r="D1924" s="614"/>
      <c r="E1924" s="445"/>
      <c r="F1924" s="445"/>
      <c r="G1924" s="445"/>
      <c r="H1924" s="445"/>
      <c r="I1924" s="445"/>
      <c r="J1924" s="445"/>
      <c r="K1924" s="445"/>
      <c r="L1924" s="445"/>
      <c r="M1924" s="445"/>
      <c r="N1924" s="445"/>
      <c r="O1924" s="460"/>
      <c r="P1924" s="445"/>
      <c r="Q1924" s="445"/>
      <c r="R1924" s="460"/>
      <c r="S1924" s="445"/>
      <c r="T1924" s="445"/>
      <c r="U1924" s="461"/>
      <c r="V1924" s="464"/>
    </row>
    <row r="1925" spans="1:22" s="23" customFormat="1" ht="19.95" customHeight="1" thickBot="1">
      <c r="A1925" s="31" t="s">
        <v>2744</v>
      </c>
      <c r="B1925" s="505"/>
      <c r="C1925" s="615"/>
      <c r="D1925" s="615"/>
      <c r="E1925" s="506"/>
      <c r="F1925" s="506"/>
      <c r="G1925" s="506"/>
      <c r="H1925" s="506"/>
      <c r="I1925" s="506"/>
      <c r="J1925" s="506"/>
      <c r="K1925" s="506"/>
      <c r="L1925" s="506"/>
      <c r="M1925" s="506"/>
      <c r="N1925" s="507" t="s">
        <v>346</v>
      </c>
      <c r="O1925" s="508">
        <v>7366.0446894000006</v>
      </c>
      <c r="P1925" s="506"/>
      <c r="Q1925" s="506"/>
      <c r="R1925" s="509"/>
      <c r="S1925" s="509"/>
      <c r="T1925" s="510"/>
      <c r="U1925" s="506"/>
      <c r="V1925" s="511"/>
    </row>
    <row r="1926" spans="1:22" ht="19.95" customHeight="1">
      <c r="B1926" s="446"/>
      <c r="C1926" s="34"/>
      <c r="D1926" s="34"/>
      <c r="E1926" s="446"/>
      <c r="F1926" s="446"/>
      <c r="G1926" s="446"/>
      <c r="H1926" s="446"/>
      <c r="I1926" s="446"/>
      <c r="J1926" s="446"/>
      <c r="K1926" s="446"/>
      <c r="L1926" s="446"/>
      <c r="M1926" s="446"/>
      <c r="N1926" s="446"/>
      <c r="O1926" s="446"/>
      <c r="P1926" s="446"/>
      <c r="Q1926" s="446"/>
      <c r="R1926" s="446"/>
      <c r="S1926" s="446"/>
      <c r="T1926" s="446"/>
      <c r="U1926" s="446"/>
      <c r="V1926" s="446"/>
    </row>
    <row r="1927" spans="1:22" s="23" customFormat="1" ht="19.95" customHeight="1" thickBot="1">
      <c r="A1927" s="22"/>
      <c r="B1927" s="733" t="s">
        <v>347</v>
      </c>
      <c r="C1927" s="733"/>
      <c r="D1927" s="733"/>
      <c r="E1927" s="733"/>
      <c r="F1927" s="733"/>
      <c r="G1927" s="733"/>
      <c r="H1927" s="733"/>
      <c r="I1927" s="733"/>
      <c r="J1927" s="733"/>
      <c r="K1927" s="733"/>
      <c r="L1927" s="733"/>
      <c r="M1927" s="733"/>
      <c r="N1927" s="733"/>
      <c r="O1927" s="733"/>
      <c r="P1927" s="733"/>
      <c r="Q1927" s="733"/>
      <c r="R1927" s="733"/>
      <c r="S1927" s="733"/>
      <c r="T1927" s="733"/>
      <c r="U1927" s="733"/>
      <c r="V1927" s="733"/>
    </row>
    <row r="1928" spans="1:22" s="26" customFormat="1" ht="19.95" customHeight="1">
      <c r="A1928" s="83" t="s">
        <v>2745</v>
      </c>
      <c r="B1928" s="743" t="s">
        <v>348</v>
      </c>
      <c r="C1928" s="734" t="s">
        <v>349</v>
      </c>
      <c r="D1928" s="735"/>
      <c r="E1928" s="735"/>
      <c r="F1928" s="735"/>
      <c r="G1928" s="735"/>
      <c r="H1928" s="735"/>
      <c r="I1928" s="735"/>
      <c r="J1928" s="735"/>
      <c r="K1928" s="735"/>
      <c r="L1928" s="735"/>
      <c r="M1928" s="736"/>
      <c r="N1928" s="518"/>
      <c r="O1928" s="519"/>
      <c r="P1928" s="734" t="s">
        <v>350</v>
      </c>
      <c r="Q1928" s="735"/>
      <c r="R1928" s="735"/>
      <c r="S1928" s="736"/>
      <c r="T1928" s="769" t="s">
        <v>351</v>
      </c>
      <c r="U1928" s="736"/>
      <c r="V1928" s="788" t="s">
        <v>1197</v>
      </c>
    </row>
    <row r="1929" spans="1:22" s="26" customFormat="1" ht="25.2" customHeight="1">
      <c r="A1929" s="83" t="s">
        <v>2746</v>
      </c>
      <c r="B1929" s="744"/>
      <c r="C1929" s="740" t="s">
        <v>352</v>
      </c>
      <c r="D1929" s="741"/>
      <c r="E1929" s="742"/>
      <c r="F1929" s="514">
        <v>3</v>
      </c>
      <c r="G1929" s="774" t="s">
        <v>353</v>
      </c>
      <c r="H1929" s="748" t="s">
        <v>354</v>
      </c>
      <c r="I1929" s="748"/>
      <c r="J1929" s="740" t="s">
        <v>355</v>
      </c>
      <c r="K1929" s="795"/>
      <c r="L1929" s="515"/>
      <c r="M1929" s="515"/>
      <c r="N1929" s="520"/>
      <c r="O1929" s="521"/>
      <c r="P1929" s="737"/>
      <c r="Q1929" s="738"/>
      <c r="R1929" s="738"/>
      <c r="S1929" s="739"/>
      <c r="T1929" s="770"/>
      <c r="U1929" s="771"/>
      <c r="V1929" s="789"/>
    </row>
    <row r="1930" spans="1:22" s="26" customFormat="1" ht="30" customHeight="1" thickBot="1">
      <c r="A1930" s="83" t="s">
        <v>2747</v>
      </c>
      <c r="B1930" s="744"/>
      <c r="C1930" s="741" t="s">
        <v>356</v>
      </c>
      <c r="D1930" s="742"/>
      <c r="E1930" s="516" t="s">
        <v>357</v>
      </c>
      <c r="F1930" s="512" t="s">
        <v>358</v>
      </c>
      <c r="G1930" s="774"/>
      <c r="H1930" s="748"/>
      <c r="I1930" s="748"/>
      <c r="J1930" s="500" t="s">
        <v>359</v>
      </c>
      <c r="K1930" s="513" t="s">
        <v>360</v>
      </c>
      <c r="L1930" s="517" t="s">
        <v>361</v>
      </c>
      <c r="M1930" s="517"/>
      <c r="N1930" s="522" t="s">
        <v>362</v>
      </c>
      <c r="O1930" s="523"/>
      <c r="P1930" s="529" t="s">
        <v>363</v>
      </c>
      <c r="Q1930" s="447">
        <v>3</v>
      </c>
      <c r="R1930" s="530" t="s">
        <v>364</v>
      </c>
      <c r="S1930" s="447">
        <v>3</v>
      </c>
      <c r="T1930" s="791"/>
      <c r="U1930" s="792"/>
      <c r="V1930" s="790"/>
    </row>
    <row r="1931" spans="1:22" s="26" customFormat="1" ht="19.95" customHeight="1">
      <c r="A1931" s="83" t="s">
        <v>2748</v>
      </c>
      <c r="B1931" s="744"/>
      <c r="C1931" s="623">
        <v>1</v>
      </c>
      <c r="D1931" s="616" t="s">
        <v>267</v>
      </c>
      <c r="E1931" s="448">
        <v>0.25</v>
      </c>
      <c r="F1931" s="449">
        <v>7349.0649999999996</v>
      </c>
      <c r="G1931" s="449">
        <v>3541.03</v>
      </c>
      <c r="H1931" s="778" t="s">
        <v>1197</v>
      </c>
      <c r="I1931" s="779"/>
      <c r="J1931" s="450" t="s">
        <v>1197</v>
      </c>
      <c r="K1931" s="81" t="s">
        <v>1403</v>
      </c>
      <c r="L1931" s="393" t="s">
        <v>34</v>
      </c>
      <c r="M1931" s="394" t="s">
        <v>1423</v>
      </c>
      <c r="N1931" s="345" t="s">
        <v>341</v>
      </c>
      <c r="O1931" s="807" t="s">
        <v>130</v>
      </c>
      <c r="P1931" s="808"/>
      <c r="Q1931" s="798">
        <v>64</v>
      </c>
      <c r="R1931" s="801" t="s">
        <v>365</v>
      </c>
      <c r="S1931" s="802"/>
      <c r="T1931" s="769" t="s">
        <v>366</v>
      </c>
      <c r="U1931" s="735"/>
      <c r="V1931" s="736"/>
    </row>
    <row r="1932" spans="1:22" s="26" customFormat="1" ht="19.95" customHeight="1" thickBot="1">
      <c r="A1932" s="83" t="s">
        <v>2749</v>
      </c>
      <c r="B1932" s="744"/>
      <c r="C1932" s="623">
        <v>2</v>
      </c>
      <c r="D1932" s="616" t="s">
        <v>268</v>
      </c>
      <c r="E1932" s="448">
        <v>0.25</v>
      </c>
      <c r="F1932" s="449">
        <v>13568.659068200001</v>
      </c>
      <c r="G1932" s="449">
        <v>3541.03</v>
      </c>
      <c r="H1932" s="778" t="s">
        <v>1197</v>
      </c>
      <c r="I1932" s="779"/>
      <c r="J1932" s="450" t="s">
        <v>1197</v>
      </c>
      <c r="K1932" s="81" t="s">
        <v>1403</v>
      </c>
      <c r="L1932" s="393" t="s">
        <v>34</v>
      </c>
      <c r="M1932" s="394" t="s">
        <v>1423</v>
      </c>
      <c r="N1932" s="345" t="s">
        <v>341</v>
      </c>
      <c r="O1932" s="807"/>
      <c r="P1932" s="808"/>
      <c r="Q1932" s="799"/>
      <c r="R1932" s="803"/>
      <c r="S1932" s="804"/>
      <c r="T1932" s="791"/>
      <c r="U1932" s="796"/>
      <c r="V1932" s="792"/>
    </row>
    <row r="1933" spans="1:22" s="26" customFormat="1" ht="19.95" customHeight="1">
      <c r="A1933" s="83" t="s">
        <v>2750</v>
      </c>
      <c r="B1933" s="744"/>
      <c r="C1933" s="623">
        <v>3</v>
      </c>
      <c r="D1933" s="616" t="s">
        <v>269</v>
      </c>
      <c r="E1933" s="448">
        <v>0.5</v>
      </c>
      <c r="F1933" s="449">
        <v>1180.4100000000001</v>
      </c>
      <c r="G1933" s="449">
        <v>3541.03</v>
      </c>
      <c r="H1933" s="778" t="s">
        <v>1238</v>
      </c>
      <c r="I1933" s="779"/>
      <c r="J1933" s="450" t="s">
        <v>1197</v>
      </c>
      <c r="K1933" s="81" t="s">
        <v>1403</v>
      </c>
      <c r="L1933" s="393" t="s">
        <v>365</v>
      </c>
      <c r="M1933" s="394" t="s">
        <v>1421</v>
      </c>
      <c r="N1933" s="345" t="s">
        <v>341</v>
      </c>
      <c r="O1933" s="809"/>
      <c r="P1933" s="810"/>
      <c r="Q1933" s="800"/>
      <c r="R1933" s="805"/>
      <c r="S1933" s="806"/>
      <c r="T1933" s="451"/>
      <c r="U1933" s="451"/>
      <c r="V1933" s="452"/>
    </row>
    <row r="1934" spans="1:22" s="26" customFormat="1" ht="19.95" customHeight="1">
      <c r="A1934" s="83" t="s">
        <v>2751</v>
      </c>
      <c r="B1934" s="744"/>
      <c r="C1934" s="623">
        <v>4</v>
      </c>
      <c r="D1934" s="616" t="s">
        <v>1403</v>
      </c>
      <c r="E1934" s="448" t="s">
        <v>1403</v>
      </c>
      <c r="F1934" s="449" t="s">
        <v>1403</v>
      </c>
      <c r="G1934" s="449" t="s">
        <v>1403</v>
      </c>
      <c r="H1934" s="778" t="s">
        <v>1403</v>
      </c>
      <c r="I1934" s="779"/>
      <c r="J1934" s="450" t="s">
        <v>1403</v>
      </c>
      <c r="K1934" s="81" t="s">
        <v>1403</v>
      </c>
      <c r="L1934" s="393"/>
      <c r="M1934" s="394" t="s">
        <v>1403</v>
      </c>
      <c r="N1934" s="345"/>
      <c r="O1934" s="775" t="s">
        <v>368</v>
      </c>
      <c r="P1934" s="740" t="s">
        <v>369</v>
      </c>
      <c r="Q1934" s="741"/>
      <c r="R1934" s="741"/>
      <c r="S1934" s="742"/>
      <c r="T1934" s="453"/>
      <c r="U1934" s="453"/>
      <c r="V1934" s="454"/>
    </row>
    <row r="1935" spans="1:22" s="26" customFormat="1" ht="19.95" customHeight="1">
      <c r="A1935" s="83" t="s">
        <v>2752</v>
      </c>
      <c r="B1935" s="744"/>
      <c r="C1935" s="623">
        <v>5</v>
      </c>
      <c r="D1935" s="616" t="s">
        <v>1403</v>
      </c>
      <c r="E1935" s="448" t="s">
        <v>1403</v>
      </c>
      <c r="F1935" s="449" t="s">
        <v>1403</v>
      </c>
      <c r="G1935" s="449" t="s">
        <v>1403</v>
      </c>
      <c r="H1935" s="778" t="s">
        <v>1403</v>
      </c>
      <c r="I1935" s="779"/>
      <c r="J1935" s="450" t="s">
        <v>1403</v>
      </c>
      <c r="K1935" s="81" t="s">
        <v>1403</v>
      </c>
      <c r="L1935" s="393"/>
      <c r="M1935" s="394" t="s">
        <v>1403</v>
      </c>
      <c r="N1935" s="345"/>
      <c r="O1935" s="776"/>
      <c r="P1935" s="500" t="s">
        <v>370</v>
      </c>
      <c r="Q1935" s="500" t="s">
        <v>371</v>
      </c>
      <c r="R1935" s="748" t="s">
        <v>372</v>
      </c>
      <c r="S1935" s="748"/>
      <c r="T1935" s="453"/>
      <c r="U1935" s="453"/>
      <c r="V1935" s="454"/>
    </row>
    <row r="1936" spans="1:22" s="26" customFormat="1" ht="19.95" customHeight="1" thickBot="1">
      <c r="A1936" s="83" t="s">
        <v>2753</v>
      </c>
      <c r="B1936" s="744"/>
      <c r="C1936" s="624">
        <v>6</v>
      </c>
      <c r="D1936" s="617" t="s">
        <v>1403</v>
      </c>
      <c r="E1936" s="455" t="s">
        <v>1403</v>
      </c>
      <c r="F1936" s="449" t="s">
        <v>1403</v>
      </c>
      <c r="G1936" s="449" t="s">
        <v>1403</v>
      </c>
      <c r="H1936" s="778" t="s">
        <v>1403</v>
      </c>
      <c r="I1936" s="779"/>
      <c r="J1936" s="450" t="s">
        <v>1403</v>
      </c>
      <c r="K1936" s="81" t="s">
        <v>1403</v>
      </c>
      <c r="L1936" s="393"/>
      <c r="M1936" s="394" t="s">
        <v>1403</v>
      </c>
      <c r="N1936" s="391"/>
      <c r="O1936" s="293" t="s">
        <v>1197</v>
      </c>
      <c r="P1936" s="223">
        <v>1</v>
      </c>
      <c r="Q1936" s="456">
        <v>7082.0518531999996</v>
      </c>
      <c r="R1936" s="777">
        <v>22098.134068150826</v>
      </c>
      <c r="S1936" s="777"/>
      <c r="T1936" s="453"/>
      <c r="U1936" s="453"/>
      <c r="V1936" s="454"/>
    </row>
    <row r="1937" spans="1:22" s="26" customFormat="1" ht="25.2" customHeight="1" thickBot="1">
      <c r="A1937" s="83" t="s">
        <v>2754</v>
      </c>
      <c r="B1937" s="745"/>
      <c r="C1937" s="749" t="s">
        <v>373</v>
      </c>
      <c r="D1937" s="750"/>
      <c r="E1937" s="467"/>
      <c r="F1937" s="751" t="s">
        <v>1403</v>
      </c>
      <c r="G1937" s="752"/>
      <c r="H1937" s="793" t="s">
        <v>1197</v>
      </c>
      <c r="I1937" s="794"/>
      <c r="J1937" s="369" t="s">
        <v>1197</v>
      </c>
      <c r="K1937" s="293" t="s">
        <v>1197</v>
      </c>
      <c r="L1937" s="293" t="s">
        <v>1197</v>
      </c>
      <c r="M1937" s="528"/>
      <c r="N1937" s="524"/>
      <c r="O1937" s="797" t="s">
        <v>1403</v>
      </c>
      <c r="P1937" s="797"/>
      <c r="Q1937" s="797"/>
      <c r="R1937" s="797"/>
      <c r="S1937" s="797"/>
      <c r="T1937" s="525"/>
      <c r="U1937" s="526"/>
      <c r="V1937" s="527"/>
    </row>
    <row r="1938" spans="1:22" ht="19.95" customHeight="1"/>
    <row r="1939" spans="1:22" ht="19.95" customHeight="1"/>
    <row r="1940" spans="1:22" s="30" customFormat="1" ht="19.95" customHeight="1" thickBot="1">
      <c r="A1940" s="27">
        <v>65</v>
      </c>
      <c r="B1940" s="753" t="s">
        <v>312</v>
      </c>
      <c r="C1940" s="753"/>
      <c r="D1940" s="753"/>
      <c r="E1940" s="28">
        <v>65</v>
      </c>
      <c r="F1940" s="582" t="s">
        <v>109</v>
      </c>
      <c r="G1940" s="416"/>
      <c r="H1940" s="416"/>
      <c r="I1940" s="414"/>
      <c r="J1940" s="414"/>
      <c r="K1940" s="414"/>
      <c r="L1940" s="414"/>
      <c r="M1940" s="29"/>
      <c r="N1940" s="29"/>
      <c r="O1940" s="416"/>
      <c r="P1940" s="416"/>
      <c r="Q1940" s="416"/>
      <c r="R1940" s="416"/>
      <c r="S1940" s="416"/>
      <c r="T1940" s="416"/>
      <c r="U1940" s="416"/>
      <c r="V1940" s="416"/>
    </row>
    <row r="1941" spans="1:22" s="23" customFormat="1" ht="25.2" customHeight="1">
      <c r="A1941" s="22"/>
      <c r="B1941" s="755" t="s">
        <v>313</v>
      </c>
      <c r="C1941" s="621" t="s">
        <v>314</v>
      </c>
      <c r="D1941" s="609" t="s">
        <v>315</v>
      </c>
      <c r="E1941" s="498"/>
      <c r="F1941" s="498" t="s">
        <v>316</v>
      </c>
      <c r="G1941" s="499"/>
      <c r="H1941" s="497" t="s">
        <v>317</v>
      </c>
      <c r="I1941" s="772" t="s">
        <v>318</v>
      </c>
      <c r="J1941" s="754" t="s">
        <v>319</v>
      </c>
      <c r="K1941" s="754" t="s">
        <v>320</v>
      </c>
      <c r="L1941" s="754" t="s">
        <v>321</v>
      </c>
      <c r="M1941" s="754" t="s">
        <v>322</v>
      </c>
      <c r="N1941" s="765" t="s">
        <v>323</v>
      </c>
      <c r="O1941" s="766"/>
      <c r="P1941" s="767" t="s">
        <v>324</v>
      </c>
      <c r="Q1941" s="768"/>
      <c r="R1941" s="769" t="s">
        <v>325</v>
      </c>
      <c r="S1941" s="736"/>
      <c r="T1941" s="783" t="s">
        <v>326</v>
      </c>
      <c r="U1941" s="784"/>
      <c r="V1941" s="785"/>
    </row>
    <row r="1942" spans="1:22" s="23" customFormat="1" ht="90" customHeight="1">
      <c r="A1942" s="22"/>
      <c r="B1942" s="756"/>
      <c r="C1942" s="622" t="s">
        <v>327</v>
      </c>
      <c r="D1942" s="610" t="s">
        <v>42</v>
      </c>
      <c r="E1942" s="501" t="s">
        <v>328</v>
      </c>
      <c r="F1942" s="501" t="s">
        <v>329</v>
      </c>
      <c r="G1942" s="571" t="s">
        <v>330</v>
      </c>
      <c r="H1942" s="570" t="s">
        <v>331</v>
      </c>
      <c r="I1942" s="773"/>
      <c r="J1942" s="748"/>
      <c r="K1942" s="748"/>
      <c r="L1942" s="748"/>
      <c r="M1942" s="748"/>
      <c r="N1942" s="500" t="s">
        <v>332</v>
      </c>
      <c r="O1942" s="501" t="s">
        <v>333</v>
      </c>
      <c r="P1942" s="781"/>
      <c r="Q1942" s="782"/>
      <c r="R1942" s="770"/>
      <c r="S1942" s="771"/>
      <c r="T1942" s="502" t="s">
        <v>334</v>
      </c>
      <c r="U1942" s="503" t="s">
        <v>335</v>
      </c>
      <c r="V1942" s="504" t="s">
        <v>336</v>
      </c>
    </row>
    <row r="1943" spans="1:22" s="23" customFormat="1" ht="25.2" customHeight="1">
      <c r="A1943" s="22"/>
      <c r="B1943" s="417"/>
      <c r="C1943" s="611">
        <v>3</v>
      </c>
      <c r="D1943" s="611">
        <v>4</v>
      </c>
      <c r="E1943" s="418">
        <v>5</v>
      </c>
      <c r="F1943" s="418">
        <v>6</v>
      </c>
      <c r="G1943" s="418">
        <v>7</v>
      </c>
      <c r="H1943" s="418">
        <v>8</v>
      </c>
      <c r="I1943" s="418">
        <v>9</v>
      </c>
      <c r="J1943" s="469"/>
      <c r="K1943" s="469"/>
      <c r="L1943" s="435"/>
      <c r="M1943" s="418"/>
      <c r="N1943" s="418">
        <v>14</v>
      </c>
      <c r="O1943" s="418">
        <v>15</v>
      </c>
      <c r="P1943" s="419">
        <v>16</v>
      </c>
      <c r="Q1943" s="463">
        <v>17</v>
      </c>
      <c r="R1943" s="419">
        <v>18</v>
      </c>
      <c r="S1943" s="463">
        <v>19</v>
      </c>
      <c r="T1943" s="420">
        <v>20</v>
      </c>
      <c r="U1943" s="421">
        <v>21</v>
      </c>
      <c r="V1943" s="422">
        <v>22</v>
      </c>
    </row>
    <row r="1944" spans="1:22" s="32" customFormat="1" ht="75" customHeight="1">
      <c r="A1944" s="31" t="s">
        <v>2755</v>
      </c>
      <c r="B1944" s="423">
        <v>1</v>
      </c>
      <c r="C1944" s="612" t="s">
        <v>879</v>
      </c>
      <c r="D1944" s="612">
        <v>2150609</v>
      </c>
      <c r="E1944" s="424" t="s">
        <v>983</v>
      </c>
      <c r="F1944" s="424" t="s">
        <v>340</v>
      </c>
      <c r="G1944" s="425">
        <v>0.24</v>
      </c>
      <c r="H1944" s="426" t="s">
        <v>341</v>
      </c>
      <c r="I1944" s="427">
        <v>1</v>
      </c>
      <c r="J1944" s="428" t="s">
        <v>270</v>
      </c>
      <c r="K1944" s="429">
        <v>42073</v>
      </c>
      <c r="L1944" s="429">
        <v>43464</v>
      </c>
      <c r="M1944" s="430">
        <v>8133.2</v>
      </c>
      <c r="N1944" s="431">
        <v>1951.9679999999998</v>
      </c>
      <c r="O1944" s="432">
        <v>1951.9680000000001</v>
      </c>
      <c r="P1944" s="827"/>
      <c r="Q1944" s="828"/>
      <c r="R1944" s="851"/>
      <c r="S1944" s="852"/>
      <c r="T1944" s="433" t="s">
        <v>341</v>
      </c>
      <c r="U1944" s="363">
        <v>19</v>
      </c>
      <c r="V1944" s="434" t="s">
        <v>341</v>
      </c>
    </row>
    <row r="1945" spans="1:22" s="32" customFormat="1" ht="75" customHeight="1">
      <c r="A1945" s="31" t="s">
        <v>2756</v>
      </c>
      <c r="B1945" s="423">
        <v>2</v>
      </c>
      <c r="C1945" s="612" t="s">
        <v>337</v>
      </c>
      <c r="D1945" s="612" t="s">
        <v>984</v>
      </c>
      <c r="E1945" s="424" t="s">
        <v>985</v>
      </c>
      <c r="F1945" s="424" t="s">
        <v>340</v>
      </c>
      <c r="G1945" s="425">
        <v>0.1</v>
      </c>
      <c r="H1945" s="426" t="s">
        <v>341</v>
      </c>
      <c r="I1945" s="427">
        <v>2</v>
      </c>
      <c r="J1945" s="428" t="s">
        <v>271</v>
      </c>
      <c r="K1945" s="429">
        <v>39615</v>
      </c>
      <c r="L1945" s="429">
        <v>41152</v>
      </c>
      <c r="M1945" s="430">
        <v>34912.21</v>
      </c>
      <c r="N1945" s="431">
        <v>3491.221</v>
      </c>
      <c r="O1945" s="432">
        <v>3491.221</v>
      </c>
      <c r="P1945" s="827"/>
      <c r="Q1945" s="828"/>
      <c r="R1945" s="746"/>
      <c r="S1945" s="747"/>
      <c r="T1945" s="433" t="s">
        <v>341</v>
      </c>
      <c r="U1945" s="363">
        <v>26</v>
      </c>
      <c r="V1945" s="434" t="s">
        <v>341</v>
      </c>
    </row>
    <row r="1946" spans="1:22" s="32" customFormat="1" ht="75" customHeight="1">
      <c r="A1946" s="31" t="s">
        <v>2757</v>
      </c>
      <c r="B1946" s="423">
        <v>3</v>
      </c>
      <c r="C1946" s="612" t="s">
        <v>986</v>
      </c>
      <c r="D1946" s="612" t="s">
        <v>987</v>
      </c>
      <c r="E1946" s="424" t="s">
        <v>988</v>
      </c>
      <c r="F1946" s="424" t="s">
        <v>376</v>
      </c>
      <c r="G1946" s="425">
        <v>1</v>
      </c>
      <c r="H1946" s="426" t="s">
        <v>341</v>
      </c>
      <c r="I1946" s="427">
        <v>3</v>
      </c>
      <c r="J1946" s="428" t="s">
        <v>272</v>
      </c>
      <c r="K1946" s="429">
        <v>38791</v>
      </c>
      <c r="L1946" s="429">
        <v>39721</v>
      </c>
      <c r="M1946" s="430">
        <v>13537.46</v>
      </c>
      <c r="N1946" s="431">
        <v>13537.46</v>
      </c>
      <c r="O1946" s="432">
        <v>13537.46</v>
      </c>
      <c r="P1946" s="827"/>
      <c r="Q1946" s="828"/>
      <c r="R1946" s="746"/>
      <c r="S1946" s="747"/>
      <c r="T1946" s="433" t="s">
        <v>341</v>
      </c>
      <c r="U1946" s="363">
        <v>1</v>
      </c>
      <c r="V1946" s="434" t="s">
        <v>341</v>
      </c>
    </row>
    <row r="1947" spans="1:22" s="32" customFormat="1" ht="75" customHeight="1">
      <c r="A1947" s="31" t="s">
        <v>2758</v>
      </c>
      <c r="B1947" s="423">
        <v>4</v>
      </c>
      <c r="C1947" s="612" t="s">
        <v>388</v>
      </c>
      <c r="D1947" s="612" t="s">
        <v>989</v>
      </c>
      <c r="E1947" s="424" t="s">
        <v>990</v>
      </c>
      <c r="F1947" s="424" t="s">
        <v>376</v>
      </c>
      <c r="G1947" s="425">
        <v>1</v>
      </c>
      <c r="H1947" s="426" t="s">
        <v>341</v>
      </c>
      <c r="I1947" s="427">
        <v>3</v>
      </c>
      <c r="J1947" s="428" t="s">
        <v>272</v>
      </c>
      <c r="K1947" s="429">
        <v>37550</v>
      </c>
      <c r="L1947" s="429">
        <v>38370</v>
      </c>
      <c r="M1947" s="430">
        <v>7526.43</v>
      </c>
      <c r="N1947" s="431">
        <v>7526.43</v>
      </c>
      <c r="O1947" s="432">
        <v>7526.43</v>
      </c>
      <c r="P1947" s="827"/>
      <c r="Q1947" s="828"/>
      <c r="R1947" s="746"/>
      <c r="S1947" s="747"/>
      <c r="T1947" s="433" t="s">
        <v>341</v>
      </c>
      <c r="U1947" s="363">
        <v>2</v>
      </c>
      <c r="V1947" s="434" t="s">
        <v>341</v>
      </c>
    </row>
    <row r="1948" spans="1:22" s="32" customFormat="1" ht="19.95" customHeight="1">
      <c r="A1948" s="31" t="s">
        <v>2759</v>
      </c>
      <c r="B1948" s="423" t="s">
        <v>1403</v>
      </c>
      <c r="C1948" s="612"/>
      <c r="D1948" s="612"/>
      <c r="E1948" s="424"/>
      <c r="F1948" s="424"/>
      <c r="G1948" s="425"/>
      <c r="H1948" s="426"/>
      <c r="I1948" s="427"/>
      <c r="J1948" s="428" t="s">
        <v>1403</v>
      </c>
      <c r="K1948" s="429"/>
      <c r="L1948" s="429"/>
      <c r="M1948" s="430"/>
      <c r="N1948" s="431" t="s">
        <v>1403</v>
      </c>
      <c r="O1948" s="432" t="s">
        <v>1403</v>
      </c>
      <c r="P1948" s="731"/>
      <c r="Q1948" s="732"/>
      <c r="R1948" s="746"/>
      <c r="S1948" s="747"/>
      <c r="T1948" s="433"/>
      <c r="U1948" s="363"/>
      <c r="V1948" s="434"/>
    </row>
    <row r="1949" spans="1:22" s="32" customFormat="1" ht="19.95" customHeight="1">
      <c r="A1949" s="31" t="s">
        <v>2760</v>
      </c>
      <c r="B1949" s="423" t="s">
        <v>1403</v>
      </c>
      <c r="C1949" s="612"/>
      <c r="D1949" s="612"/>
      <c r="E1949" s="424"/>
      <c r="F1949" s="424"/>
      <c r="G1949" s="425"/>
      <c r="H1949" s="426"/>
      <c r="I1949" s="427"/>
      <c r="J1949" s="428" t="s">
        <v>1403</v>
      </c>
      <c r="K1949" s="429"/>
      <c r="L1949" s="429"/>
      <c r="M1949" s="430"/>
      <c r="N1949" s="431" t="s">
        <v>1403</v>
      </c>
      <c r="O1949" s="432" t="s">
        <v>1403</v>
      </c>
      <c r="P1949" s="731"/>
      <c r="Q1949" s="732"/>
      <c r="R1949" s="746"/>
      <c r="S1949" s="747"/>
      <c r="T1949" s="433"/>
      <c r="U1949" s="363"/>
      <c r="V1949" s="434"/>
    </row>
    <row r="1950" spans="1:22" s="32" customFormat="1" ht="19.95" customHeight="1">
      <c r="A1950" s="31" t="s">
        <v>2761</v>
      </c>
      <c r="B1950" s="423" t="s">
        <v>1403</v>
      </c>
      <c r="C1950" s="612"/>
      <c r="D1950" s="612"/>
      <c r="E1950" s="424"/>
      <c r="F1950" s="424"/>
      <c r="G1950" s="425"/>
      <c r="H1950" s="426"/>
      <c r="I1950" s="427"/>
      <c r="J1950" s="428" t="s">
        <v>1403</v>
      </c>
      <c r="K1950" s="429"/>
      <c r="L1950" s="429"/>
      <c r="M1950" s="430"/>
      <c r="N1950" s="435" t="s">
        <v>1403</v>
      </c>
      <c r="O1950" s="432" t="s">
        <v>1403</v>
      </c>
      <c r="P1950" s="731"/>
      <c r="Q1950" s="732"/>
      <c r="R1950" s="746"/>
      <c r="S1950" s="747"/>
      <c r="T1950" s="433"/>
      <c r="U1950" s="363"/>
      <c r="V1950" s="434"/>
    </row>
    <row r="1951" spans="1:22" s="32" customFormat="1" ht="19.95" customHeight="1">
      <c r="A1951" s="31" t="s">
        <v>2762</v>
      </c>
      <c r="B1951" s="423" t="s">
        <v>1403</v>
      </c>
      <c r="C1951" s="612"/>
      <c r="D1951" s="612"/>
      <c r="E1951" s="424"/>
      <c r="F1951" s="424"/>
      <c r="G1951" s="425"/>
      <c r="H1951" s="426"/>
      <c r="I1951" s="427"/>
      <c r="J1951" s="428" t="s">
        <v>1403</v>
      </c>
      <c r="K1951" s="429"/>
      <c r="L1951" s="429"/>
      <c r="M1951" s="436"/>
      <c r="N1951" s="435" t="s">
        <v>1403</v>
      </c>
      <c r="O1951" s="432" t="s">
        <v>1403</v>
      </c>
      <c r="P1951" s="731"/>
      <c r="Q1951" s="732"/>
      <c r="R1951" s="746"/>
      <c r="S1951" s="747"/>
      <c r="T1951" s="433"/>
      <c r="U1951" s="363"/>
      <c r="V1951" s="434"/>
    </row>
    <row r="1952" spans="1:22" s="32" customFormat="1" ht="19.95" customHeight="1">
      <c r="A1952" s="31" t="s">
        <v>2763</v>
      </c>
      <c r="B1952" s="423" t="s">
        <v>1403</v>
      </c>
      <c r="C1952" s="612"/>
      <c r="D1952" s="612"/>
      <c r="E1952" s="424"/>
      <c r="F1952" s="424"/>
      <c r="G1952" s="425"/>
      <c r="H1952" s="426"/>
      <c r="I1952" s="427"/>
      <c r="J1952" s="428" t="s">
        <v>1403</v>
      </c>
      <c r="K1952" s="429"/>
      <c r="L1952" s="429"/>
      <c r="M1952" s="436"/>
      <c r="N1952" s="435" t="s">
        <v>1403</v>
      </c>
      <c r="O1952" s="432" t="s">
        <v>1403</v>
      </c>
      <c r="P1952" s="731"/>
      <c r="Q1952" s="732"/>
      <c r="R1952" s="746"/>
      <c r="S1952" s="747"/>
      <c r="T1952" s="433"/>
      <c r="U1952" s="363"/>
      <c r="V1952" s="434"/>
    </row>
    <row r="1953" spans="1:22" s="32" customFormat="1" ht="19.95" customHeight="1" thickBot="1">
      <c r="A1953" s="31" t="s">
        <v>2764</v>
      </c>
      <c r="B1953" s="437" t="s">
        <v>1403</v>
      </c>
      <c r="C1953" s="613"/>
      <c r="D1953" s="613"/>
      <c r="E1953" s="438"/>
      <c r="F1953" s="438"/>
      <c r="G1953" s="439"/>
      <c r="H1953" s="440"/>
      <c r="I1953" s="441"/>
      <c r="J1953" s="442" t="s">
        <v>1403</v>
      </c>
      <c r="K1953" s="443"/>
      <c r="L1953" s="443"/>
      <c r="M1953" s="444"/>
      <c r="N1953" s="435" t="s">
        <v>1403</v>
      </c>
      <c r="O1953" s="432" t="s">
        <v>1403</v>
      </c>
      <c r="P1953" s="731"/>
      <c r="Q1953" s="732"/>
      <c r="R1953" s="746"/>
      <c r="S1953" s="747"/>
      <c r="T1953" s="433"/>
      <c r="U1953" s="363"/>
      <c r="V1953" s="434"/>
    </row>
    <row r="1954" spans="1:22" s="23" customFormat="1" ht="10.199999999999999" customHeight="1">
      <c r="A1954" s="31"/>
      <c r="B1954" s="459"/>
      <c r="C1954" s="614"/>
      <c r="D1954" s="614"/>
      <c r="E1954" s="445"/>
      <c r="F1954" s="445"/>
      <c r="G1954" s="445"/>
      <c r="H1954" s="445"/>
      <c r="I1954" s="445"/>
      <c r="J1954" s="445"/>
      <c r="K1954" s="445"/>
      <c r="L1954" s="445"/>
      <c r="M1954" s="445"/>
      <c r="N1954" s="445"/>
      <c r="O1954" s="460"/>
      <c r="P1954" s="445"/>
      <c r="Q1954" s="445"/>
      <c r="R1954" s="460"/>
      <c r="S1954" s="445"/>
      <c r="T1954" s="445"/>
      <c r="U1954" s="461"/>
      <c r="V1954" s="464"/>
    </row>
    <row r="1955" spans="1:22" s="23" customFormat="1" ht="19.95" customHeight="1" thickBot="1">
      <c r="A1955" s="31" t="s">
        <v>2765</v>
      </c>
      <c r="B1955" s="505"/>
      <c r="C1955" s="615"/>
      <c r="D1955" s="615"/>
      <c r="E1955" s="506"/>
      <c r="F1955" s="506"/>
      <c r="G1955" s="506"/>
      <c r="H1955" s="506"/>
      <c r="I1955" s="506"/>
      <c r="J1955" s="506"/>
      <c r="K1955" s="506"/>
      <c r="L1955" s="506"/>
      <c r="M1955" s="506"/>
      <c r="N1955" s="507" t="s">
        <v>346</v>
      </c>
      <c r="O1955" s="508">
        <v>6626.7697499999995</v>
      </c>
      <c r="P1955" s="506"/>
      <c r="Q1955" s="506"/>
      <c r="R1955" s="509"/>
      <c r="S1955" s="509"/>
      <c r="T1955" s="510"/>
      <c r="U1955" s="506"/>
      <c r="V1955" s="511"/>
    </row>
    <row r="1956" spans="1:22" ht="19.95" customHeight="1">
      <c r="B1956" s="446"/>
      <c r="C1956" s="34"/>
      <c r="D1956" s="34"/>
      <c r="E1956" s="446"/>
      <c r="F1956" s="446"/>
      <c r="G1956" s="446"/>
      <c r="H1956" s="446"/>
      <c r="I1956" s="446"/>
      <c r="J1956" s="446"/>
      <c r="K1956" s="446"/>
      <c r="L1956" s="446"/>
      <c r="M1956" s="446"/>
      <c r="N1956" s="446"/>
      <c r="O1956" s="446"/>
      <c r="P1956" s="446"/>
      <c r="Q1956" s="446"/>
      <c r="R1956" s="446"/>
      <c r="S1956" s="446"/>
      <c r="T1956" s="446"/>
      <c r="U1956" s="446"/>
      <c r="V1956" s="446"/>
    </row>
    <row r="1957" spans="1:22" s="23" customFormat="1" ht="19.95" customHeight="1" thickBot="1">
      <c r="A1957" s="22"/>
      <c r="B1957" s="733" t="s">
        <v>347</v>
      </c>
      <c r="C1957" s="733"/>
      <c r="D1957" s="733"/>
      <c r="E1957" s="733"/>
      <c r="F1957" s="733"/>
      <c r="G1957" s="733"/>
      <c r="H1957" s="733"/>
      <c r="I1957" s="733"/>
      <c r="J1957" s="733"/>
      <c r="K1957" s="733"/>
      <c r="L1957" s="733"/>
      <c r="M1957" s="733"/>
      <c r="N1957" s="733"/>
      <c r="O1957" s="733"/>
      <c r="P1957" s="733"/>
      <c r="Q1957" s="733"/>
      <c r="R1957" s="733"/>
      <c r="S1957" s="733"/>
      <c r="T1957" s="733"/>
      <c r="U1957" s="733"/>
      <c r="V1957" s="733"/>
    </row>
    <row r="1958" spans="1:22" s="26" customFormat="1" ht="19.95" customHeight="1">
      <c r="A1958" s="83" t="s">
        <v>2766</v>
      </c>
      <c r="B1958" s="743" t="s">
        <v>348</v>
      </c>
      <c r="C1958" s="734" t="s">
        <v>349</v>
      </c>
      <c r="D1958" s="735"/>
      <c r="E1958" s="735"/>
      <c r="F1958" s="735"/>
      <c r="G1958" s="735"/>
      <c r="H1958" s="735"/>
      <c r="I1958" s="735"/>
      <c r="J1958" s="735"/>
      <c r="K1958" s="735"/>
      <c r="L1958" s="735"/>
      <c r="M1958" s="736"/>
      <c r="N1958" s="518"/>
      <c r="O1958" s="519"/>
      <c r="P1958" s="734" t="s">
        <v>350</v>
      </c>
      <c r="Q1958" s="735"/>
      <c r="R1958" s="735"/>
      <c r="S1958" s="736"/>
      <c r="T1958" s="769" t="s">
        <v>351</v>
      </c>
      <c r="U1958" s="736"/>
      <c r="V1958" s="788" t="s">
        <v>1197</v>
      </c>
    </row>
    <row r="1959" spans="1:22" s="26" customFormat="1" ht="25.2" customHeight="1">
      <c r="A1959" s="83" t="s">
        <v>2767</v>
      </c>
      <c r="B1959" s="744"/>
      <c r="C1959" s="740" t="s">
        <v>352</v>
      </c>
      <c r="D1959" s="741"/>
      <c r="E1959" s="742"/>
      <c r="F1959" s="514">
        <v>3</v>
      </c>
      <c r="G1959" s="774" t="s">
        <v>353</v>
      </c>
      <c r="H1959" s="748" t="s">
        <v>354</v>
      </c>
      <c r="I1959" s="748"/>
      <c r="J1959" s="740" t="s">
        <v>355</v>
      </c>
      <c r="K1959" s="795"/>
      <c r="L1959" s="515"/>
      <c r="M1959" s="515"/>
      <c r="N1959" s="520"/>
      <c r="O1959" s="521"/>
      <c r="P1959" s="737"/>
      <c r="Q1959" s="738"/>
      <c r="R1959" s="738"/>
      <c r="S1959" s="739"/>
      <c r="T1959" s="770"/>
      <c r="U1959" s="771"/>
      <c r="V1959" s="789"/>
    </row>
    <row r="1960" spans="1:22" s="26" customFormat="1" ht="30" customHeight="1" thickBot="1">
      <c r="A1960" s="83" t="s">
        <v>2768</v>
      </c>
      <c r="B1960" s="744"/>
      <c r="C1960" s="741" t="s">
        <v>356</v>
      </c>
      <c r="D1960" s="742"/>
      <c r="E1960" s="516" t="s">
        <v>357</v>
      </c>
      <c r="F1960" s="512" t="s">
        <v>358</v>
      </c>
      <c r="G1960" s="774"/>
      <c r="H1960" s="748"/>
      <c r="I1960" s="748"/>
      <c r="J1960" s="500" t="s">
        <v>359</v>
      </c>
      <c r="K1960" s="513" t="s">
        <v>360</v>
      </c>
      <c r="L1960" s="517" t="s">
        <v>361</v>
      </c>
      <c r="M1960" s="517"/>
      <c r="N1960" s="522" t="s">
        <v>362</v>
      </c>
      <c r="O1960" s="523"/>
      <c r="P1960" s="529" t="s">
        <v>363</v>
      </c>
      <c r="Q1960" s="447">
        <v>4</v>
      </c>
      <c r="R1960" s="530" t="s">
        <v>364</v>
      </c>
      <c r="S1960" s="447">
        <v>4</v>
      </c>
      <c r="T1960" s="791"/>
      <c r="U1960" s="792"/>
      <c r="V1960" s="790"/>
    </row>
    <row r="1961" spans="1:22" s="26" customFormat="1" ht="19.95" customHeight="1">
      <c r="A1961" s="83" t="s">
        <v>2769</v>
      </c>
      <c r="B1961" s="744"/>
      <c r="C1961" s="623">
        <v>1</v>
      </c>
      <c r="D1961" s="616" t="s">
        <v>270</v>
      </c>
      <c r="E1961" s="448">
        <v>0.33</v>
      </c>
      <c r="F1961" s="449">
        <v>1951.9680000000001</v>
      </c>
      <c r="G1961" s="449">
        <v>3541.03</v>
      </c>
      <c r="H1961" s="778" t="s">
        <v>1238</v>
      </c>
      <c r="I1961" s="779"/>
      <c r="J1961" s="450" t="s">
        <v>1197</v>
      </c>
      <c r="K1961" s="81" t="s">
        <v>1403</v>
      </c>
      <c r="L1961" s="393" t="s">
        <v>365</v>
      </c>
      <c r="M1961" s="394" t="s">
        <v>1421</v>
      </c>
      <c r="N1961" s="345" t="s">
        <v>341</v>
      </c>
      <c r="O1961" s="807" t="s">
        <v>130</v>
      </c>
      <c r="P1961" s="808"/>
      <c r="Q1961" s="798">
        <v>65</v>
      </c>
      <c r="R1961" s="801" t="s">
        <v>365</v>
      </c>
      <c r="S1961" s="802"/>
      <c r="T1961" s="769" t="s">
        <v>366</v>
      </c>
      <c r="U1961" s="735"/>
      <c r="V1961" s="736"/>
    </row>
    <row r="1962" spans="1:22" s="26" customFormat="1" ht="19.95" customHeight="1" thickBot="1">
      <c r="A1962" s="83" t="s">
        <v>2770</v>
      </c>
      <c r="B1962" s="744"/>
      <c r="C1962" s="623">
        <v>2</v>
      </c>
      <c r="D1962" s="616" t="s">
        <v>271</v>
      </c>
      <c r="E1962" s="448">
        <v>0.33</v>
      </c>
      <c r="F1962" s="449">
        <v>3491.221</v>
      </c>
      <c r="G1962" s="449">
        <v>3541.03</v>
      </c>
      <c r="H1962" s="778" t="s">
        <v>1238</v>
      </c>
      <c r="I1962" s="779"/>
      <c r="J1962" s="450" t="s">
        <v>1197</v>
      </c>
      <c r="K1962" s="81" t="s">
        <v>1403</v>
      </c>
      <c r="L1962" s="393" t="s">
        <v>365</v>
      </c>
      <c r="M1962" s="394" t="s">
        <v>1421</v>
      </c>
      <c r="N1962" s="345" t="s">
        <v>341</v>
      </c>
      <c r="O1962" s="807"/>
      <c r="P1962" s="808"/>
      <c r="Q1962" s="799"/>
      <c r="R1962" s="803"/>
      <c r="S1962" s="804"/>
      <c r="T1962" s="791"/>
      <c r="U1962" s="796"/>
      <c r="V1962" s="792"/>
    </row>
    <row r="1963" spans="1:22" s="26" customFormat="1" ht="19.95" customHeight="1">
      <c r="A1963" s="83" t="s">
        <v>2771</v>
      </c>
      <c r="B1963" s="744"/>
      <c r="C1963" s="623">
        <v>3</v>
      </c>
      <c r="D1963" s="616" t="s">
        <v>272</v>
      </c>
      <c r="E1963" s="448">
        <v>0.34</v>
      </c>
      <c r="F1963" s="449">
        <v>21063.89</v>
      </c>
      <c r="G1963" s="449">
        <v>3541.03</v>
      </c>
      <c r="H1963" s="778" t="s">
        <v>1197</v>
      </c>
      <c r="I1963" s="779"/>
      <c r="J1963" s="450" t="s">
        <v>1197</v>
      </c>
      <c r="K1963" s="81" t="s">
        <v>1403</v>
      </c>
      <c r="L1963" s="393" t="s">
        <v>34</v>
      </c>
      <c r="M1963" s="394" t="s">
        <v>1423</v>
      </c>
      <c r="N1963" s="345" t="s">
        <v>341</v>
      </c>
      <c r="O1963" s="809"/>
      <c r="P1963" s="810"/>
      <c r="Q1963" s="800"/>
      <c r="R1963" s="805"/>
      <c r="S1963" s="806"/>
      <c r="T1963" s="451"/>
      <c r="U1963" s="451"/>
      <c r="V1963" s="452"/>
    </row>
    <row r="1964" spans="1:22" s="26" customFormat="1" ht="19.95" customHeight="1">
      <c r="A1964" s="83" t="s">
        <v>2772</v>
      </c>
      <c r="B1964" s="744"/>
      <c r="C1964" s="623">
        <v>4</v>
      </c>
      <c r="D1964" s="616" t="s">
        <v>1403</v>
      </c>
      <c r="E1964" s="448" t="s">
        <v>1403</v>
      </c>
      <c r="F1964" s="449" t="s">
        <v>1403</v>
      </c>
      <c r="G1964" s="449" t="s">
        <v>1403</v>
      </c>
      <c r="H1964" s="778" t="s">
        <v>1403</v>
      </c>
      <c r="I1964" s="779"/>
      <c r="J1964" s="450" t="s">
        <v>1403</v>
      </c>
      <c r="K1964" s="81" t="s">
        <v>1403</v>
      </c>
      <c r="L1964" s="393"/>
      <c r="M1964" s="394" t="s">
        <v>1403</v>
      </c>
      <c r="N1964" s="345"/>
      <c r="O1964" s="775" t="s">
        <v>368</v>
      </c>
      <c r="P1964" s="740" t="s">
        <v>369</v>
      </c>
      <c r="Q1964" s="741"/>
      <c r="R1964" s="741"/>
      <c r="S1964" s="742"/>
      <c r="T1964" s="453"/>
      <c r="U1964" s="453"/>
      <c r="V1964" s="454"/>
    </row>
    <row r="1965" spans="1:22" s="26" customFormat="1" ht="19.95" customHeight="1">
      <c r="A1965" s="83" t="s">
        <v>2773</v>
      </c>
      <c r="B1965" s="744"/>
      <c r="C1965" s="623">
        <v>5</v>
      </c>
      <c r="D1965" s="616" t="s">
        <v>1403</v>
      </c>
      <c r="E1965" s="448" t="s">
        <v>1403</v>
      </c>
      <c r="F1965" s="449" t="s">
        <v>1403</v>
      </c>
      <c r="G1965" s="449" t="s">
        <v>1403</v>
      </c>
      <c r="H1965" s="778" t="s">
        <v>1403</v>
      </c>
      <c r="I1965" s="779"/>
      <c r="J1965" s="450" t="s">
        <v>1403</v>
      </c>
      <c r="K1965" s="81" t="s">
        <v>1403</v>
      </c>
      <c r="L1965" s="393"/>
      <c r="M1965" s="394" t="s">
        <v>1403</v>
      </c>
      <c r="N1965" s="345"/>
      <c r="O1965" s="776"/>
      <c r="P1965" s="500" t="s">
        <v>370</v>
      </c>
      <c r="Q1965" s="500" t="s">
        <v>371</v>
      </c>
      <c r="R1965" s="748" t="s">
        <v>372</v>
      </c>
      <c r="S1965" s="748"/>
      <c r="T1965" s="453"/>
      <c r="U1965" s="453"/>
      <c r="V1965" s="454"/>
    </row>
    <row r="1966" spans="1:22" s="26" customFormat="1" ht="19.95" customHeight="1" thickBot="1">
      <c r="A1966" s="83" t="s">
        <v>2774</v>
      </c>
      <c r="B1966" s="744"/>
      <c r="C1966" s="624">
        <v>6</v>
      </c>
      <c r="D1966" s="617" t="s">
        <v>1403</v>
      </c>
      <c r="E1966" s="455" t="s">
        <v>1403</v>
      </c>
      <c r="F1966" s="449" t="s">
        <v>1403</v>
      </c>
      <c r="G1966" s="449" t="s">
        <v>1403</v>
      </c>
      <c r="H1966" s="778" t="s">
        <v>1403</v>
      </c>
      <c r="I1966" s="779"/>
      <c r="J1966" s="450" t="s">
        <v>1403</v>
      </c>
      <c r="K1966" s="81" t="s">
        <v>1403</v>
      </c>
      <c r="L1966" s="393"/>
      <c r="M1966" s="394" t="s">
        <v>1403</v>
      </c>
      <c r="N1966" s="391"/>
      <c r="O1966" s="293" t="s">
        <v>1197</v>
      </c>
      <c r="P1966" s="223">
        <v>1</v>
      </c>
      <c r="Q1966" s="456">
        <v>7082.0518531999996</v>
      </c>
      <c r="R1966" s="777">
        <v>26507.078999999998</v>
      </c>
      <c r="S1966" s="777"/>
      <c r="T1966" s="453"/>
      <c r="U1966" s="453"/>
      <c r="V1966" s="454"/>
    </row>
    <row r="1967" spans="1:22" s="26" customFormat="1" ht="25.2" customHeight="1" thickBot="1">
      <c r="A1967" s="83" t="s">
        <v>2775</v>
      </c>
      <c r="B1967" s="745"/>
      <c r="C1967" s="749" t="s">
        <v>373</v>
      </c>
      <c r="D1967" s="750"/>
      <c r="E1967" s="467"/>
      <c r="F1967" s="751" t="s">
        <v>1403</v>
      </c>
      <c r="G1967" s="752"/>
      <c r="H1967" s="793" t="s">
        <v>1197</v>
      </c>
      <c r="I1967" s="794"/>
      <c r="J1967" s="369" t="s">
        <v>1197</v>
      </c>
      <c r="K1967" s="293" t="s">
        <v>1197</v>
      </c>
      <c r="L1967" s="293" t="s">
        <v>1197</v>
      </c>
      <c r="M1967" s="528"/>
      <c r="N1967" s="524"/>
      <c r="O1967" s="797" t="s">
        <v>1403</v>
      </c>
      <c r="P1967" s="797"/>
      <c r="Q1967" s="797"/>
      <c r="R1967" s="797"/>
      <c r="S1967" s="797"/>
      <c r="T1967" s="525"/>
      <c r="U1967" s="526"/>
      <c r="V1967" s="527"/>
    </row>
    <row r="1968" spans="1:22" ht="19.95" customHeight="1"/>
    <row r="1969" spans="1:22" ht="19.95" customHeight="1"/>
    <row r="1970" spans="1:22" s="30" customFormat="1" ht="19.95" customHeight="1" thickBot="1">
      <c r="A1970" s="27">
        <v>66</v>
      </c>
      <c r="B1970" s="753" t="s">
        <v>312</v>
      </c>
      <c r="C1970" s="753"/>
      <c r="D1970" s="753"/>
      <c r="E1970" s="28">
        <v>66</v>
      </c>
      <c r="F1970" s="582" t="s">
        <v>110</v>
      </c>
      <c r="G1970" s="416"/>
      <c r="H1970" s="416"/>
      <c r="I1970" s="414"/>
      <c r="J1970" s="414"/>
      <c r="K1970" s="414"/>
      <c r="L1970" s="414"/>
      <c r="M1970" s="29"/>
      <c r="N1970" s="29"/>
      <c r="O1970" s="416"/>
      <c r="P1970" s="416"/>
      <c r="Q1970" s="416"/>
      <c r="R1970" s="416"/>
      <c r="S1970" s="416"/>
      <c r="T1970" s="416"/>
      <c r="U1970" s="416"/>
      <c r="V1970" s="416"/>
    </row>
    <row r="1971" spans="1:22" s="23" customFormat="1" ht="25.2" customHeight="1">
      <c r="A1971" s="22"/>
      <c r="B1971" s="755" t="s">
        <v>313</v>
      </c>
      <c r="C1971" s="621" t="s">
        <v>314</v>
      </c>
      <c r="D1971" s="609" t="s">
        <v>315</v>
      </c>
      <c r="E1971" s="498"/>
      <c r="F1971" s="498" t="s">
        <v>316</v>
      </c>
      <c r="G1971" s="499"/>
      <c r="H1971" s="497" t="s">
        <v>317</v>
      </c>
      <c r="I1971" s="772" t="s">
        <v>318</v>
      </c>
      <c r="J1971" s="754" t="s">
        <v>319</v>
      </c>
      <c r="K1971" s="754" t="s">
        <v>320</v>
      </c>
      <c r="L1971" s="754" t="s">
        <v>321</v>
      </c>
      <c r="M1971" s="754" t="s">
        <v>322</v>
      </c>
      <c r="N1971" s="765" t="s">
        <v>323</v>
      </c>
      <c r="O1971" s="766"/>
      <c r="P1971" s="767" t="s">
        <v>324</v>
      </c>
      <c r="Q1971" s="768"/>
      <c r="R1971" s="769" t="s">
        <v>325</v>
      </c>
      <c r="S1971" s="736"/>
      <c r="T1971" s="783" t="s">
        <v>326</v>
      </c>
      <c r="U1971" s="784"/>
      <c r="V1971" s="785"/>
    </row>
    <row r="1972" spans="1:22" s="23" customFormat="1" ht="90" customHeight="1">
      <c r="A1972" s="22"/>
      <c r="B1972" s="756"/>
      <c r="C1972" s="622" t="s">
        <v>327</v>
      </c>
      <c r="D1972" s="610" t="s">
        <v>42</v>
      </c>
      <c r="E1972" s="501" t="s">
        <v>328</v>
      </c>
      <c r="F1972" s="501" t="s">
        <v>329</v>
      </c>
      <c r="G1972" s="571" t="s">
        <v>330</v>
      </c>
      <c r="H1972" s="570" t="s">
        <v>331</v>
      </c>
      <c r="I1972" s="773"/>
      <c r="J1972" s="748"/>
      <c r="K1972" s="748"/>
      <c r="L1972" s="748"/>
      <c r="M1972" s="748"/>
      <c r="N1972" s="500" t="s">
        <v>332</v>
      </c>
      <c r="O1972" s="501" t="s">
        <v>333</v>
      </c>
      <c r="P1972" s="781"/>
      <c r="Q1972" s="782"/>
      <c r="R1972" s="770"/>
      <c r="S1972" s="771"/>
      <c r="T1972" s="502" t="s">
        <v>334</v>
      </c>
      <c r="U1972" s="503" t="s">
        <v>335</v>
      </c>
      <c r="V1972" s="504" t="s">
        <v>336</v>
      </c>
    </row>
    <row r="1973" spans="1:22" s="23" customFormat="1" ht="25.2" customHeight="1">
      <c r="A1973" s="22"/>
      <c r="B1973" s="417"/>
      <c r="C1973" s="611">
        <v>3</v>
      </c>
      <c r="D1973" s="611">
        <v>4</v>
      </c>
      <c r="E1973" s="418">
        <v>5</v>
      </c>
      <c r="F1973" s="418">
        <v>6</v>
      </c>
      <c r="G1973" s="418">
        <v>7</v>
      </c>
      <c r="H1973" s="418">
        <v>8</v>
      </c>
      <c r="I1973" s="418">
        <v>9</v>
      </c>
      <c r="J1973" s="469"/>
      <c r="K1973" s="469"/>
      <c r="L1973" s="435"/>
      <c r="M1973" s="418"/>
      <c r="N1973" s="418">
        <v>14</v>
      </c>
      <c r="O1973" s="418">
        <v>15</v>
      </c>
      <c r="P1973" s="419">
        <v>16</v>
      </c>
      <c r="Q1973" s="463">
        <v>17</v>
      </c>
      <c r="R1973" s="419">
        <v>18</v>
      </c>
      <c r="S1973" s="463">
        <v>19</v>
      </c>
      <c r="T1973" s="420">
        <v>20</v>
      </c>
      <c r="U1973" s="421">
        <v>21</v>
      </c>
      <c r="V1973" s="422">
        <v>22</v>
      </c>
    </row>
    <row r="1974" spans="1:22" s="32" customFormat="1" ht="96" customHeight="1">
      <c r="A1974" s="31" t="s">
        <v>2776</v>
      </c>
      <c r="B1974" s="423">
        <v>1</v>
      </c>
      <c r="C1974" s="612" t="s">
        <v>991</v>
      </c>
      <c r="D1974" s="612">
        <v>2140667</v>
      </c>
      <c r="E1974" s="424" t="s">
        <v>992</v>
      </c>
      <c r="F1974" s="424" t="s">
        <v>435</v>
      </c>
      <c r="G1974" s="425">
        <v>1</v>
      </c>
      <c r="H1974" s="426" t="s">
        <v>341</v>
      </c>
      <c r="I1974" s="427">
        <v>1</v>
      </c>
      <c r="J1974" s="428" t="s">
        <v>273</v>
      </c>
      <c r="K1974" s="429">
        <v>41715</v>
      </c>
      <c r="L1974" s="429">
        <v>43861</v>
      </c>
      <c r="M1974" s="430">
        <v>7062.38</v>
      </c>
      <c r="N1974" s="431">
        <v>7062.38</v>
      </c>
      <c r="O1974" s="432">
        <v>7062.38</v>
      </c>
      <c r="P1974" s="827"/>
      <c r="Q1974" s="828"/>
      <c r="R1974" s="746"/>
      <c r="S1974" s="747"/>
      <c r="T1974" s="433" t="s">
        <v>341</v>
      </c>
      <c r="U1974" s="363">
        <v>181</v>
      </c>
      <c r="V1974" s="434" t="s">
        <v>341</v>
      </c>
    </row>
    <row r="1975" spans="1:22" s="32" customFormat="1" ht="48.75" customHeight="1">
      <c r="A1975" s="31" t="s">
        <v>2777</v>
      </c>
      <c r="B1975" s="423">
        <v>2</v>
      </c>
      <c r="C1975" s="612" t="s">
        <v>993</v>
      </c>
      <c r="D1975" s="612" t="s">
        <v>994</v>
      </c>
      <c r="E1975" s="424" t="s">
        <v>995</v>
      </c>
      <c r="F1975" s="424" t="s">
        <v>755</v>
      </c>
      <c r="G1975" s="425">
        <v>0.6</v>
      </c>
      <c r="H1975" s="426" t="s">
        <v>341</v>
      </c>
      <c r="I1975" s="427">
        <v>2</v>
      </c>
      <c r="J1975" s="428" t="s">
        <v>274</v>
      </c>
      <c r="K1975" s="429">
        <v>42699</v>
      </c>
      <c r="L1975" s="429">
        <v>43992</v>
      </c>
      <c r="M1975" s="430">
        <v>9569.34</v>
      </c>
      <c r="N1975" s="431">
        <v>5741.6040000000003</v>
      </c>
      <c r="O1975" s="432">
        <v>5741.6040000000003</v>
      </c>
      <c r="P1975" s="827"/>
      <c r="Q1975" s="828"/>
      <c r="R1975" s="746"/>
      <c r="S1975" s="747"/>
      <c r="T1975" s="433" t="s">
        <v>341</v>
      </c>
      <c r="U1975" s="363">
        <v>140</v>
      </c>
      <c r="V1975" s="434" t="s">
        <v>341</v>
      </c>
    </row>
    <row r="1976" spans="1:22" s="32" customFormat="1" ht="19.95" customHeight="1">
      <c r="A1976" s="31" t="s">
        <v>2778</v>
      </c>
      <c r="B1976" s="423" t="s">
        <v>1403</v>
      </c>
      <c r="C1976" s="612"/>
      <c r="D1976" s="612"/>
      <c r="E1976" s="424"/>
      <c r="F1976" s="424"/>
      <c r="G1976" s="425"/>
      <c r="H1976" s="426"/>
      <c r="I1976" s="427"/>
      <c r="J1976" s="428" t="s">
        <v>1403</v>
      </c>
      <c r="K1976" s="429"/>
      <c r="L1976" s="429"/>
      <c r="M1976" s="430"/>
      <c r="N1976" s="431" t="s">
        <v>1403</v>
      </c>
      <c r="O1976" s="432" t="s">
        <v>1403</v>
      </c>
      <c r="P1976" s="731"/>
      <c r="Q1976" s="732"/>
      <c r="R1976" s="746"/>
      <c r="S1976" s="747"/>
      <c r="T1976" s="433"/>
      <c r="U1976" s="363"/>
      <c r="V1976" s="434"/>
    </row>
    <row r="1977" spans="1:22" s="32" customFormat="1" ht="19.95" customHeight="1">
      <c r="A1977" s="31" t="s">
        <v>2779</v>
      </c>
      <c r="B1977" s="423" t="s">
        <v>1403</v>
      </c>
      <c r="C1977" s="612"/>
      <c r="D1977" s="612"/>
      <c r="E1977" s="424"/>
      <c r="F1977" s="424"/>
      <c r="G1977" s="425"/>
      <c r="H1977" s="426"/>
      <c r="I1977" s="427"/>
      <c r="J1977" s="428" t="s">
        <v>1403</v>
      </c>
      <c r="K1977" s="429"/>
      <c r="L1977" s="429"/>
      <c r="M1977" s="430"/>
      <c r="N1977" s="431" t="s">
        <v>1403</v>
      </c>
      <c r="O1977" s="432" t="s">
        <v>1403</v>
      </c>
      <c r="P1977" s="731"/>
      <c r="Q1977" s="732"/>
      <c r="R1977" s="746"/>
      <c r="S1977" s="747"/>
      <c r="T1977" s="433"/>
      <c r="U1977" s="363"/>
      <c r="V1977" s="434"/>
    </row>
    <row r="1978" spans="1:22" s="32" customFormat="1" ht="19.95" customHeight="1">
      <c r="A1978" s="31" t="s">
        <v>2780</v>
      </c>
      <c r="B1978" s="423" t="s">
        <v>1403</v>
      </c>
      <c r="C1978" s="612"/>
      <c r="D1978" s="612"/>
      <c r="E1978" s="424"/>
      <c r="F1978" s="424"/>
      <c r="G1978" s="425"/>
      <c r="H1978" s="426"/>
      <c r="I1978" s="427"/>
      <c r="J1978" s="428" t="s">
        <v>1403</v>
      </c>
      <c r="K1978" s="429"/>
      <c r="L1978" s="429"/>
      <c r="M1978" s="430"/>
      <c r="N1978" s="431" t="s">
        <v>1403</v>
      </c>
      <c r="O1978" s="432" t="s">
        <v>1403</v>
      </c>
      <c r="P1978" s="731"/>
      <c r="Q1978" s="732"/>
      <c r="R1978" s="746"/>
      <c r="S1978" s="747"/>
      <c r="T1978" s="433"/>
      <c r="U1978" s="363"/>
      <c r="V1978" s="434"/>
    </row>
    <row r="1979" spans="1:22" s="32" customFormat="1" ht="19.95" customHeight="1">
      <c r="A1979" s="31" t="s">
        <v>2781</v>
      </c>
      <c r="B1979" s="423" t="s">
        <v>1403</v>
      </c>
      <c r="C1979" s="612"/>
      <c r="D1979" s="612"/>
      <c r="E1979" s="424"/>
      <c r="F1979" s="424"/>
      <c r="G1979" s="425"/>
      <c r="H1979" s="426"/>
      <c r="I1979" s="427"/>
      <c r="J1979" s="428" t="s">
        <v>1403</v>
      </c>
      <c r="K1979" s="429"/>
      <c r="L1979" s="429"/>
      <c r="M1979" s="430"/>
      <c r="N1979" s="431" t="s">
        <v>1403</v>
      </c>
      <c r="O1979" s="432" t="s">
        <v>1403</v>
      </c>
      <c r="P1979" s="731"/>
      <c r="Q1979" s="732"/>
      <c r="R1979" s="746"/>
      <c r="S1979" s="747"/>
      <c r="T1979" s="433"/>
      <c r="U1979" s="363"/>
      <c r="V1979" s="434"/>
    </row>
    <row r="1980" spans="1:22" s="32" customFormat="1" ht="19.95" customHeight="1">
      <c r="A1980" s="31" t="s">
        <v>2782</v>
      </c>
      <c r="B1980" s="423" t="s">
        <v>1403</v>
      </c>
      <c r="C1980" s="612"/>
      <c r="D1980" s="612"/>
      <c r="E1980" s="424"/>
      <c r="F1980" s="424"/>
      <c r="G1980" s="425"/>
      <c r="H1980" s="426"/>
      <c r="I1980" s="427"/>
      <c r="J1980" s="428" t="s">
        <v>1403</v>
      </c>
      <c r="K1980" s="429"/>
      <c r="L1980" s="429"/>
      <c r="M1980" s="430"/>
      <c r="N1980" s="435" t="s">
        <v>1403</v>
      </c>
      <c r="O1980" s="432" t="s">
        <v>1403</v>
      </c>
      <c r="P1980" s="731"/>
      <c r="Q1980" s="732"/>
      <c r="R1980" s="746"/>
      <c r="S1980" s="747"/>
      <c r="T1980" s="433"/>
      <c r="U1980" s="363"/>
      <c r="V1980" s="434"/>
    </row>
    <row r="1981" spans="1:22" s="32" customFormat="1" ht="19.95" customHeight="1">
      <c r="A1981" s="31" t="s">
        <v>2783</v>
      </c>
      <c r="B1981" s="423" t="s">
        <v>1403</v>
      </c>
      <c r="C1981" s="612"/>
      <c r="D1981" s="612"/>
      <c r="E1981" s="424"/>
      <c r="F1981" s="424"/>
      <c r="G1981" s="425"/>
      <c r="H1981" s="426"/>
      <c r="I1981" s="427"/>
      <c r="J1981" s="428" t="s">
        <v>1403</v>
      </c>
      <c r="K1981" s="429"/>
      <c r="L1981" s="429"/>
      <c r="M1981" s="436"/>
      <c r="N1981" s="435" t="s">
        <v>1403</v>
      </c>
      <c r="O1981" s="432" t="s">
        <v>1403</v>
      </c>
      <c r="P1981" s="731"/>
      <c r="Q1981" s="732"/>
      <c r="R1981" s="746"/>
      <c r="S1981" s="747"/>
      <c r="T1981" s="433"/>
      <c r="U1981" s="363"/>
      <c r="V1981" s="434"/>
    </row>
    <row r="1982" spans="1:22" s="32" customFormat="1" ht="19.95" customHeight="1">
      <c r="A1982" s="31" t="s">
        <v>2784</v>
      </c>
      <c r="B1982" s="423" t="s">
        <v>1403</v>
      </c>
      <c r="C1982" s="612"/>
      <c r="D1982" s="612"/>
      <c r="E1982" s="424"/>
      <c r="F1982" s="424"/>
      <c r="G1982" s="425"/>
      <c r="H1982" s="426"/>
      <c r="I1982" s="427"/>
      <c r="J1982" s="428" t="s">
        <v>1403</v>
      </c>
      <c r="K1982" s="429"/>
      <c r="L1982" s="429"/>
      <c r="M1982" s="436"/>
      <c r="N1982" s="435" t="s">
        <v>1403</v>
      </c>
      <c r="O1982" s="432" t="s">
        <v>1403</v>
      </c>
      <c r="P1982" s="731"/>
      <c r="Q1982" s="732"/>
      <c r="R1982" s="746"/>
      <c r="S1982" s="747"/>
      <c r="T1982" s="433"/>
      <c r="U1982" s="363"/>
      <c r="V1982" s="434"/>
    </row>
    <row r="1983" spans="1:22" s="32" customFormat="1" ht="19.95" customHeight="1" thickBot="1">
      <c r="A1983" s="31" t="s">
        <v>2785</v>
      </c>
      <c r="B1983" s="437" t="s">
        <v>1403</v>
      </c>
      <c r="C1983" s="613"/>
      <c r="D1983" s="613"/>
      <c r="E1983" s="438"/>
      <c r="F1983" s="438"/>
      <c r="G1983" s="439"/>
      <c r="H1983" s="440"/>
      <c r="I1983" s="441"/>
      <c r="J1983" s="442" t="s">
        <v>1403</v>
      </c>
      <c r="K1983" s="443"/>
      <c r="L1983" s="443"/>
      <c r="M1983" s="444"/>
      <c r="N1983" s="435" t="s">
        <v>1403</v>
      </c>
      <c r="O1983" s="432" t="s">
        <v>1403</v>
      </c>
      <c r="P1983" s="731"/>
      <c r="Q1983" s="732"/>
      <c r="R1983" s="746"/>
      <c r="S1983" s="747"/>
      <c r="T1983" s="433"/>
      <c r="U1983" s="363"/>
      <c r="V1983" s="434"/>
    </row>
    <row r="1984" spans="1:22" s="23" customFormat="1" ht="10.199999999999999" customHeight="1">
      <c r="A1984" s="31"/>
      <c r="B1984" s="459"/>
      <c r="C1984" s="614"/>
      <c r="D1984" s="614"/>
      <c r="E1984" s="445"/>
      <c r="F1984" s="445"/>
      <c r="G1984" s="445"/>
      <c r="H1984" s="445"/>
      <c r="I1984" s="445"/>
      <c r="J1984" s="445"/>
      <c r="K1984" s="445"/>
      <c r="L1984" s="445"/>
      <c r="M1984" s="445"/>
      <c r="N1984" s="445"/>
      <c r="O1984" s="460"/>
      <c r="P1984" s="445"/>
      <c r="Q1984" s="445"/>
      <c r="R1984" s="460"/>
      <c r="S1984" s="445"/>
      <c r="T1984" s="445"/>
      <c r="U1984" s="461"/>
      <c r="V1984" s="464"/>
    </row>
    <row r="1985" spans="1:22" s="23" customFormat="1" ht="19.95" customHeight="1" thickBot="1">
      <c r="A1985" s="31" t="s">
        <v>2786</v>
      </c>
      <c r="B1985" s="505"/>
      <c r="C1985" s="615"/>
      <c r="D1985" s="615"/>
      <c r="E1985" s="506"/>
      <c r="F1985" s="506"/>
      <c r="G1985" s="506"/>
      <c r="H1985" s="506"/>
      <c r="I1985" s="506"/>
      <c r="J1985" s="506"/>
      <c r="K1985" s="506"/>
      <c r="L1985" s="506"/>
      <c r="M1985" s="506"/>
      <c r="N1985" s="507" t="s">
        <v>346</v>
      </c>
      <c r="O1985" s="508">
        <v>6401.9920000000002</v>
      </c>
      <c r="P1985" s="506"/>
      <c r="Q1985" s="506"/>
      <c r="R1985" s="509"/>
      <c r="S1985" s="509"/>
      <c r="T1985" s="510"/>
      <c r="U1985" s="506"/>
      <c r="V1985" s="511"/>
    </row>
    <row r="1986" spans="1:22" ht="19.95" customHeight="1">
      <c r="B1986" s="446"/>
      <c r="C1986" s="34"/>
      <c r="D1986" s="34"/>
      <c r="E1986" s="446"/>
      <c r="F1986" s="446"/>
      <c r="G1986" s="446"/>
      <c r="H1986" s="446"/>
      <c r="I1986" s="446"/>
      <c r="J1986" s="446"/>
      <c r="K1986" s="446"/>
      <c r="L1986" s="446"/>
      <c r="M1986" s="446"/>
      <c r="N1986" s="446"/>
      <c r="O1986" s="446"/>
      <c r="P1986" s="446"/>
      <c r="Q1986" s="446"/>
      <c r="R1986" s="446"/>
      <c r="S1986" s="446"/>
      <c r="T1986" s="446"/>
      <c r="U1986" s="446"/>
      <c r="V1986" s="446"/>
    </row>
    <row r="1987" spans="1:22" s="23" customFormat="1" ht="19.95" customHeight="1" thickBot="1">
      <c r="A1987" s="22"/>
      <c r="B1987" s="733" t="s">
        <v>347</v>
      </c>
      <c r="C1987" s="733"/>
      <c r="D1987" s="733"/>
      <c r="E1987" s="733"/>
      <c r="F1987" s="733"/>
      <c r="G1987" s="733"/>
      <c r="H1987" s="733"/>
      <c r="I1987" s="733"/>
      <c r="J1987" s="733"/>
      <c r="K1987" s="733"/>
      <c r="L1987" s="733"/>
      <c r="M1987" s="733"/>
      <c r="N1987" s="733"/>
      <c r="O1987" s="733"/>
      <c r="P1987" s="733"/>
      <c r="Q1987" s="733"/>
      <c r="R1987" s="733"/>
      <c r="S1987" s="733"/>
      <c r="T1987" s="733"/>
      <c r="U1987" s="733"/>
      <c r="V1987" s="733"/>
    </row>
    <row r="1988" spans="1:22" s="26" customFormat="1" ht="19.95" customHeight="1">
      <c r="A1988" s="83" t="s">
        <v>2787</v>
      </c>
      <c r="B1988" s="743" t="s">
        <v>348</v>
      </c>
      <c r="C1988" s="734" t="s">
        <v>349</v>
      </c>
      <c r="D1988" s="735"/>
      <c r="E1988" s="735"/>
      <c r="F1988" s="735"/>
      <c r="G1988" s="735"/>
      <c r="H1988" s="735"/>
      <c r="I1988" s="735"/>
      <c r="J1988" s="735"/>
      <c r="K1988" s="735"/>
      <c r="L1988" s="735"/>
      <c r="M1988" s="736"/>
      <c r="N1988" s="518"/>
      <c r="O1988" s="519"/>
      <c r="P1988" s="734" t="s">
        <v>350</v>
      </c>
      <c r="Q1988" s="735"/>
      <c r="R1988" s="735"/>
      <c r="S1988" s="736"/>
      <c r="T1988" s="769" t="s">
        <v>351</v>
      </c>
      <c r="U1988" s="736"/>
      <c r="V1988" s="788" t="s">
        <v>1197</v>
      </c>
    </row>
    <row r="1989" spans="1:22" s="26" customFormat="1" ht="25.2" customHeight="1">
      <c r="A1989" s="83" t="s">
        <v>2788</v>
      </c>
      <c r="B1989" s="744"/>
      <c r="C1989" s="740" t="s">
        <v>352</v>
      </c>
      <c r="D1989" s="741"/>
      <c r="E1989" s="742"/>
      <c r="F1989" s="514">
        <v>2</v>
      </c>
      <c r="G1989" s="774" t="s">
        <v>353</v>
      </c>
      <c r="H1989" s="748" t="s">
        <v>354</v>
      </c>
      <c r="I1989" s="748"/>
      <c r="J1989" s="740" t="s">
        <v>355</v>
      </c>
      <c r="K1989" s="795"/>
      <c r="L1989" s="515"/>
      <c r="M1989" s="515"/>
      <c r="N1989" s="520"/>
      <c r="O1989" s="521"/>
      <c r="P1989" s="737"/>
      <c r="Q1989" s="738"/>
      <c r="R1989" s="738"/>
      <c r="S1989" s="739"/>
      <c r="T1989" s="770"/>
      <c r="U1989" s="771"/>
      <c r="V1989" s="789"/>
    </row>
    <row r="1990" spans="1:22" s="26" customFormat="1" ht="30" customHeight="1" thickBot="1">
      <c r="A1990" s="83" t="s">
        <v>2789</v>
      </c>
      <c r="B1990" s="744"/>
      <c r="C1990" s="741" t="s">
        <v>356</v>
      </c>
      <c r="D1990" s="742"/>
      <c r="E1990" s="516" t="s">
        <v>357</v>
      </c>
      <c r="F1990" s="512" t="s">
        <v>358</v>
      </c>
      <c r="G1990" s="774"/>
      <c r="H1990" s="748"/>
      <c r="I1990" s="748"/>
      <c r="J1990" s="500" t="s">
        <v>359</v>
      </c>
      <c r="K1990" s="513" t="s">
        <v>360</v>
      </c>
      <c r="L1990" s="517" t="s">
        <v>361</v>
      </c>
      <c r="M1990" s="517"/>
      <c r="N1990" s="522" t="s">
        <v>362</v>
      </c>
      <c r="O1990" s="523"/>
      <c r="P1990" s="529" t="s">
        <v>363</v>
      </c>
      <c r="Q1990" s="447">
        <v>2</v>
      </c>
      <c r="R1990" s="530" t="s">
        <v>364</v>
      </c>
      <c r="S1990" s="447">
        <v>2</v>
      </c>
      <c r="T1990" s="791"/>
      <c r="U1990" s="792"/>
      <c r="V1990" s="790"/>
    </row>
    <row r="1991" spans="1:22" s="26" customFormat="1" ht="19.95" customHeight="1">
      <c r="A1991" s="83" t="s">
        <v>2790</v>
      </c>
      <c r="B1991" s="744"/>
      <c r="C1991" s="623">
        <v>1</v>
      </c>
      <c r="D1991" s="616" t="s">
        <v>273</v>
      </c>
      <c r="E1991" s="448">
        <v>0.5</v>
      </c>
      <c r="F1991" s="449">
        <v>7062.38</v>
      </c>
      <c r="G1991" s="449">
        <v>3541.03</v>
      </c>
      <c r="H1991" s="778" t="s">
        <v>1197</v>
      </c>
      <c r="I1991" s="779"/>
      <c r="J1991" s="450" t="s">
        <v>1197</v>
      </c>
      <c r="K1991" s="81" t="s">
        <v>1403</v>
      </c>
      <c r="L1991" s="393" t="s">
        <v>365</v>
      </c>
      <c r="M1991" s="394" t="s">
        <v>1421</v>
      </c>
      <c r="N1991" s="345" t="s">
        <v>341</v>
      </c>
      <c r="O1991" s="807" t="s">
        <v>130</v>
      </c>
      <c r="P1991" s="808"/>
      <c r="Q1991" s="798">
        <v>66</v>
      </c>
      <c r="R1991" s="801" t="s">
        <v>365</v>
      </c>
      <c r="S1991" s="802"/>
      <c r="T1991" s="769" t="s">
        <v>366</v>
      </c>
      <c r="U1991" s="735"/>
      <c r="V1991" s="736"/>
    </row>
    <row r="1992" spans="1:22" s="26" customFormat="1" ht="19.95" customHeight="1" thickBot="1">
      <c r="A1992" s="83" t="s">
        <v>2791</v>
      </c>
      <c r="B1992" s="744"/>
      <c r="C1992" s="623">
        <v>2</v>
      </c>
      <c r="D1992" s="616" t="s">
        <v>274</v>
      </c>
      <c r="E1992" s="448">
        <v>0.5</v>
      </c>
      <c r="F1992" s="449">
        <v>5741.6040000000003</v>
      </c>
      <c r="G1992" s="449">
        <v>3541.03</v>
      </c>
      <c r="H1992" s="778" t="s">
        <v>1197</v>
      </c>
      <c r="I1992" s="779"/>
      <c r="J1992" s="450" t="s">
        <v>1197</v>
      </c>
      <c r="K1992" s="81" t="s">
        <v>1403</v>
      </c>
      <c r="L1992" s="393" t="s">
        <v>365</v>
      </c>
      <c r="M1992" s="394" t="s">
        <v>1421</v>
      </c>
      <c r="N1992" s="345" t="s">
        <v>341</v>
      </c>
      <c r="O1992" s="807"/>
      <c r="P1992" s="808"/>
      <c r="Q1992" s="799"/>
      <c r="R1992" s="803"/>
      <c r="S1992" s="804"/>
      <c r="T1992" s="791"/>
      <c r="U1992" s="796"/>
      <c r="V1992" s="792"/>
    </row>
    <row r="1993" spans="1:22" s="26" customFormat="1" ht="19.95" customHeight="1">
      <c r="A1993" s="83" t="s">
        <v>2792</v>
      </c>
      <c r="B1993" s="744"/>
      <c r="C1993" s="623">
        <v>3</v>
      </c>
      <c r="D1993" s="616" t="s">
        <v>1403</v>
      </c>
      <c r="E1993" s="448" t="s">
        <v>1403</v>
      </c>
      <c r="F1993" s="449" t="s">
        <v>1403</v>
      </c>
      <c r="G1993" s="449" t="s">
        <v>1403</v>
      </c>
      <c r="H1993" s="778" t="s">
        <v>1403</v>
      </c>
      <c r="I1993" s="779"/>
      <c r="J1993" s="450" t="s">
        <v>1403</v>
      </c>
      <c r="K1993" s="81" t="s">
        <v>1403</v>
      </c>
      <c r="L1993" s="393"/>
      <c r="M1993" s="394" t="s">
        <v>1403</v>
      </c>
      <c r="N1993" s="345"/>
      <c r="O1993" s="809"/>
      <c r="P1993" s="810"/>
      <c r="Q1993" s="800"/>
      <c r="R1993" s="805"/>
      <c r="S1993" s="806"/>
      <c r="T1993" s="451"/>
      <c r="U1993" s="451"/>
      <c r="V1993" s="452"/>
    </row>
    <row r="1994" spans="1:22" s="26" customFormat="1" ht="19.95" customHeight="1">
      <c r="A1994" s="83" t="s">
        <v>2793</v>
      </c>
      <c r="B1994" s="744"/>
      <c r="C1994" s="623">
        <v>4</v>
      </c>
      <c r="D1994" s="616" t="s">
        <v>1403</v>
      </c>
      <c r="E1994" s="448" t="s">
        <v>1403</v>
      </c>
      <c r="F1994" s="449" t="s">
        <v>1403</v>
      </c>
      <c r="G1994" s="449" t="s">
        <v>1403</v>
      </c>
      <c r="H1994" s="778" t="s">
        <v>1403</v>
      </c>
      <c r="I1994" s="779"/>
      <c r="J1994" s="450" t="s">
        <v>1403</v>
      </c>
      <c r="K1994" s="81" t="s">
        <v>1403</v>
      </c>
      <c r="L1994" s="393"/>
      <c r="M1994" s="394" t="s">
        <v>1403</v>
      </c>
      <c r="N1994" s="345"/>
      <c r="O1994" s="775" t="s">
        <v>368</v>
      </c>
      <c r="P1994" s="740" t="s">
        <v>369</v>
      </c>
      <c r="Q1994" s="741"/>
      <c r="R1994" s="741"/>
      <c r="S1994" s="742"/>
      <c r="T1994" s="453"/>
      <c r="U1994" s="453"/>
      <c r="V1994" s="454"/>
    </row>
    <row r="1995" spans="1:22" s="26" customFormat="1" ht="19.95" customHeight="1">
      <c r="A1995" s="83" t="s">
        <v>2794</v>
      </c>
      <c r="B1995" s="744"/>
      <c r="C1995" s="623">
        <v>5</v>
      </c>
      <c r="D1995" s="616" t="s">
        <v>1403</v>
      </c>
      <c r="E1995" s="448" t="s">
        <v>1403</v>
      </c>
      <c r="F1995" s="449" t="s">
        <v>1403</v>
      </c>
      <c r="G1995" s="449" t="s">
        <v>1403</v>
      </c>
      <c r="H1995" s="778" t="s">
        <v>1403</v>
      </c>
      <c r="I1995" s="779"/>
      <c r="J1995" s="450" t="s">
        <v>1403</v>
      </c>
      <c r="K1995" s="81" t="s">
        <v>1403</v>
      </c>
      <c r="L1995" s="393"/>
      <c r="M1995" s="394" t="s">
        <v>1403</v>
      </c>
      <c r="N1995" s="345"/>
      <c r="O1995" s="776"/>
      <c r="P1995" s="500" t="s">
        <v>370</v>
      </c>
      <c r="Q1995" s="500" t="s">
        <v>371</v>
      </c>
      <c r="R1995" s="748" t="s">
        <v>372</v>
      </c>
      <c r="S1995" s="748"/>
      <c r="T1995" s="453"/>
      <c r="U1995" s="453"/>
      <c r="V1995" s="454"/>
    </row>
    <row r="1996" spans="1:22" s="26" customFormat="1" ht="19.95" customHeight="1" thickBot="1">
      <c r="A1996" s="83" t="s">
        <v>2795</v>
      </c>
      <c r="B1996" s="744"/>
      <c r="C1996" s="624">
        <v>6</v>
      </c>
      <c r="D1996" s="617" t="s">
        <v>1403</v>
      </c>
      <c r="E1996" s="455" t="s">
        <v>1403</v>
      </c>
      <c r="F1996" s="449" t="s">
        <v>1403</v>
      </c>
      <c r="G1996" s="449" t="s">
        <v>1403</v>
      </c>
      <c r="H1996" s="778" t="s">
        <v>1403</v>
      </c>
      <c r="I1996" s="779"/>
      <c r="J1996" s="450" t="s">
        <v>1403</v>
      </c>
      <c r="K1996" s="81" t="s">
        <v>1403</v>
      </c>
      <c r="L1996" s="393"/>
      <c r="M1996" s="394" t="s">
        <v>1403</v>
      </c>
      <c r="N1996" s="391"/>
      <c r="O1996" s="293" t="s">
        <v>1197</v>
      </c>
      <c r="P1996" s="223">
        <v>1</v>
      </c>
      <c r="Q1996" s="456">
        <v>7082.0518531999996</v>
      </c>
      <c r="R1996" s="777">
        <v>12803.984</v>
      </c>
      <c r="S1996" s="777"/>
      <c r="T1996" s="453"/>
      <c r="U1996" s="453"/>
      <c r="V1996" s="454"/>
    </row>
    <row r="1997" spans="1:22" s="26" customFormat="1" ht="25.2" customHeight="1" thickBot="1">
      <c r="A1997" s="83" t="s">
        <v>2796</v>
      </c>
      <c r="B1997" s="745"/>
      <c r="C1997" s="749" t="s">
        <v>373</v>
      </c>
      <c r="D1997" s="750"/>
      <c r="E1997" s="467"/>
      <c r="F1997" s="751" t="s">
        <v>1403</v>
      </c>
      <c r="G1997" s="752"/>
      <c r="H1997" s="793" t="s">
        <v>1197</v>
      </c>
      <c r="I1997" s="794"/>
      <c r="J1997" s="369" t="s">
        <v>1197</v>
      </c>
      <c r="K1997" s="293" t="s">
        <v>1197</v>
      </c>
      <c r="L1997" s="293" t="s">
        <v>1197</v>
      </c>
      <c r="M1997" s="528"/>
      <c r="N1997" s="524"/>
      <c r="O1997" s="797" t="s">
        <v>1403</v>
      </c>
      <c r="P1997" s="797"/>
      <c r="Q1997" s="797"/>
      <c r="R1997" s="797"/>
      <c r="S1997" s="797"/>
      <c r="T1997" s="525"/>
      <c r="U1997" s="526"/>
      <c r="V1997" s="527"/>
    </row>
    <row r="1998" spans="1:22" ht="19.95" customHeight="1"/>
    <row r="1999" spans="1:22" ht="19.95" customHeight="1"/>
    <row r="2000" spans="1:22" s="30" customFormat="1" ht="19.95" customHeight="1" thickBot="1">
      <c r="A2000" s="27">
        <v>67</v>
      </c>
      <c r="B2000" s="753" t="s">
        <v>312</v>
      </c>
      <c r="C2000" s="753"/>
      <c r="D2000" s="753"/>
      <c r="E2000" s="28">
        <v>67</v>
      </c>
      <c r="F2000" s="582" t="s">
        <v>111</v>
      </c>
      <c r="G2000" s="416"/>
      <c r="H2000" s="416"/>
      <c r="I2000" s="414"/>
      <c r="J2000" s="414"/>
      <c r="K2000" s="414"/>
      <c r="L2000" s="414"/>
      <c r="M2000" s="29"/>
      <c r="N2000" s="29"/>
      <c r="O2000" s="416"/>
      <c r="P2000" s="416"/>
      <c r="Q2000" s="416"/>
      <c r="R2000" s="416"/>
      <c r="S2000" s="416"/>
      <c r="T2000" s="416"/>
      <c r="U2000" s="416"/>
      <c r="V2000" s="416"/>
    </row>
    <row r="2001" spans="1:22" s="23" customFormat="1" ht="25.2" customHeight="1">
      <c r="A2001" s="22"/>
      <c r="B2001" s="755" t="s">
        <v>313</v>
      </c>
      <c r="C2001" s="621" t="s">
        <v>314</v>
      </c>
      <c r="D2001" s="609" t="s">
        <v>315</v>
      </c>
      <c r="E2001" s="498"/>
      <c r="F2001" s="498" t="s">
        <v>316</v>
      </c>
      <c r="G2001" s="499"/>
      <c r="H2001" s="497" t="s">
        <v>317</v>
      </c>
      <c r="I2001" s="772" t="s">
        <v>318</v>
      </c>
      <c r="J2001" s="754" t="s">
        <v>319</v>
      </c>
      <c r="K2001" s="754" t="s">
        <v>320</v>
      </c>
      <c r="L2001" s="754" t="s">
        <v>321</v>
      </c>
      <c r="M2001" s="754" t="s">
        <v>322</v>
      </c>
      <c r="N2001" s="765" t="s">
        <v>323</v>
      </c>
      <c r="O2001" s="766"/>
      <c r="P2001" s="767" t="s">
        <v>324</v>
      </c>
      <c r="Q2001" s="768"/>
      <c r="R2001" s="769" t="s">
        <v>325</v>
      </c>
      <c r="S2001" s="736"/>
      <c r="T2001" s="783" t="s">
        <v>326</v>
      </c>
      <c r="U2001" s="784"/>
      <c r="V2001" s="785"/>
    </row>
    <row r="2002" spans="1:22" s="23" customFormat="1" ht="90" customHeight="1">
      <c r="A2002" s="22"/>
      <c r="B2002" s="756"/>
      <c r="C2002" s="622" t="s">
        <v>327</v>
      </c>
      <c r="D2002" s="610" t="s">
        <v>42</v>
      </c>
      <c r="E2002" s="501" t="s">
        <v>328</v>
      </c>
      <c r="F2002" s="501" t="s">
        <v>329</v>
      </c>
      <c r="G2002" s="571" t="s">
        <v>330</v>
      </c>
      <c r="H2002" s="570" t="s">
        <v>331</v>
      </c>
      <c r="I2002" s="773"/>
      <c r="J2002" s="748"/>
      <c r="K2002" s="748"/>
      <c r="L2002" s="748"/>
      <c r="M2002" s="748"/>
      <c r="N2002" s="500" t="s">
        <v>332</v>
      </c>
      <c r="O2002" s="501" t="s">
        <v>333</v>
      </c>
      <c r="P2002" s="781"/>
      <c r="Q2002" s="782"/>
      <c r="R2002" s="770"/>
      <c r="S2002" s="771"/>
      <c r="T2002" s="502" t="s">
        <v>334</v>
      </c>
      <c r="U2002" s="503" t="s">
        <v>335</v>
      </c>
      <c r="V2002" s="504" t="s">
        <v>336</v>
      </c>
    </row>
    <row r="2003" spans="1:22" s="23" customFormat="1" ht="25.2" customHeight="1">
      <c r="A2003" s="22"/>
      <c r="B2003" s="417"/>
      <c r="C2003" s="611">
        <v>3</v>
      </c>
      <c r="D2003" s="611">
        <v>4</v>
      </c>
      <c r="E2003" s="418">
        <v>5</v>
      </c>
      <c r="F2003" s="418">
        <v>6</v>
      </c>
      <c r="G2003" s="418">
        <v>7</v>
      </c>
      <c r="H2003" s="418">
        <v>8</v>
      </c>
      <c r="I2003" s="418">
        <v>9</v>
      </c>
      <c r="J2003" s="469"/>
      <c r="K2003" s="469"/>
      <c r="L2003" s="435"/>
      <c r="M2003" s="418"/>
      <c r="N2003" s="418">
        <v>14</v>
      </c>
      <c r="O2003" s="418">
        <v>15</v>
      </c>
      <c r="P2003" s="419">
        <v>16</v>
      </c>
      <c r="Q2003" s="463">
        <v>17</v>
      </c>
      <c r="R2003" s="419">
        <v>18</v>
      </c>
      <c r="S2003" s="463">
        <v>19</v>
      </c>
      <c r="T2003" s="420">
        <v>20</v>
      </c>
      <c r="U2003" s="421">
        <v>21</v>
      </c>
      <c r="V2003" s="422">
        <v>22</v>
      </c>
    </row>
    <row r="2004" spans="1:22" s="32" customFormat="1" ht="37.5" customHeight="1">
      <c r="A2004" s="31" t="s">
        <v>2797</v>
      </c>
      <c r="B2004" s="423">
        <v>1</v>
      </c>
      <c r="C2004" s="612" t="s">
        <v>645</v>
      </c>
      <c r="D2004" s="612" t="s">
        <v>996</v>
      </c>
      <c r="E2004" s="424" t="s">
        <v>997</v>
      </c>
      <c r="F2004" s="424" t="s">
        <v>755</v>
      </c>
      <c r="G2004" s="425">
        <v>0.85</v>
      </c>
      <c r="H2004" s="426" t="s">
        <v>341</v>
      </c>
      <c r="I2004" s="427">
        <v>1</v>
      </c>
      <c r="J2004" s="428" t="s">
        <v>275</v>
      </c>
      <c r="K2004" s="429">
        <v>40107</v>
      </c>
      <c r="L2004" s="429">
        <v>40683</v>
      </c>
      <c r="M2004" s="430">
        <v>3480.02</v>
      </c>
      <c r="N2004" s="431">
        <v>2958.0169999999998</v>
      </c>
      <c r="O2004" s="432">
        <v>2958.0169999999998</v>
      </c>
      <c r="P2004" s="827"/>
      <c r="Q2004" s="828"/>
      <c r="R2004" s="746"/>
      <c r="S2004" s="747"/>
      <c r="T2004" s="433" t="s">
        <v>341</v>
      </c>
      <c r="U2004" s="363">
        <v>77</v>
      </c>
      <c r="V2004" s="434" t="s">
        <v>341</v>
      </c>
    </row>
    <row r="2005" spans="1:22" s="32" customFormat="1" ht="37.5" customHeight="1">
      <c r="A2005" s="31" t="s">
        <v>2798</v>
      </c>
      <c r="B2005" s="423">
        <v>2</v>
      </c>
      <c r="C2005" s="612" t="s">
        <v>645</v>
      </c>
      <c r="D2005" s="612" t="s">
        <v>998</v>
      </c>
      <c r="E2005" s="424" t="s">
        <v>999</v>
      </c>
      <c r="F2005" s="424" t="s">
        <v>340</v>
      </c>
      <c r="G2005" s="425">
        <v>0.5</v>
      </c>
      <c r="H2005" s="426" t="s">
        <v>341</v>
      </c>
      <c r="I2005" s="427">
        <v>1</v>
      </c>
      <c r="J2005" s="428" t="s">
        <v>275</v>
      </c>
      <c r="K2005" s="429">
        <v>36542</v>
      </c>
      <c r="L2005" s="429">
        <v>36146</v>
      </c>
      <c r="M2005" s="430">
        <v>4998.2299999999996</v>
      </c>
      <c r="N2005" s="431">
        <v>2499.1149999999998</v>
      </c>
      <c r="O2005" s="432">
        <v>2499.1149999999998</v>
      </c>
      <c r="P2005" s="827"/>
      <c r="Q2005" s="828"/>
      <c r="R2005" s="746"/>
      <c r="S2005" s="747"/>
      <c r="T2005" s="433" t="s">
        <v>341</v>
      </c>
      <c r="U2005" s="363">
        <v>47</v>
      </c>
      <c r="V2005" s="434" t="s">
        <v>341</v>
      </c>
    </row>
    <row r="2006" spans="1:22" s="32" customFormat="1" ht="64.5" customHeight="1">
      <c r="A2006" s="31" t="s">
        <v>2799</v>
      </c>
      <c r="B2006" s="423">
        <v>3</v>
      </c>
      <c r="C2006" s="612" t="s">
        <v>645</v>
      </c>
      <c r="D2006" s="612" t="s">
        <v>1000</v>
      </c>
      <c r="E2006" s="424" t="s">
        <v>1001</v>
      </c>
      <c r="F2006" s="424" t="s">
        <v>435</v>
      </c>
      <c r="G2006" s="425">
        <v>1</v>
      </c>
      <c r="H2006" s="426" t="s">
        <v>341</v>
      </c>
      <c r="I2006" s="427">
        <v>1</v>
      </c>
      <c r="J2006" s="428" t="s">
        <v>275</v>
      </c>
      <c r="K2006" s="429">
        <v>31790</v>
      </c>
      <c r="L2006" s="429">
        <v>36160</v>
      </c>
      <c r="M2006" s="430">
        <v>10419.719999999999</v>
      </c>
      <c r="N2006" s="431">
        <v>10419.719999999999</v>
      </c>
      <c r="O2006" s="432">
        <v>10419.719999999999</v>
      </c>
      <c r="P2006" s="827"/>
      <c r="Q2006" s="828"/>
      <c r="R2006" s="746"/>
      <c r="S2006" s="747"/>
      <c r="T2006" s="433" t="s">
        <v>341</v>
      </c>
      <c r="U2006" s="363">
        <v>70</v>
      </c>
      <c r="V2006" s="434" t="s">
        <v>341</v>
      </c>
    </row>
    <row r="2007" spans="1:22" s="32" customFormat="1" ht="64.5" customHeight="1">
      <c r="A2007" s="31" t="s">
        <v>2800</v>
      </c>
      <c r="B2007" s="423">
        <v>4</v>
      </c>
      <c r="C2007" s="612" t="s">
        <v>1002</v>
      </c>
      <c r="D2007" s="612"/>
      <c r="E2007" s="424" t="s">
        <v>1003</v>
      </c>
      <c r="F2007" s="424" t="s">
        <v>340</v>
      </c>
      <c r="G2007" s="587">
        <v>0.30499999999999999</v>
      </c>
      <c r="H2007" s="426" t="s">
        <v>341</v>
      </c>
      <c r="I2007" s="427">
        <v>2</v>
      </c>
      <c r="J2007" s="428" t="s">
        <v>276</v>
      </c>
      <c r="K2007" s="429">
        <v>38849</v>
      </c>
      <c r="L2007" s="429">
        <v>40371</v>
      </c>
      <c r="M2007" s="430">
        <v>45914.22</v>
      </c>
      <c r="N2007" s="431">
        <v>14003.837100000001</v>
      </c>
      <c r="O2007" s="432">
        <v>14003.837100000001</v>
      </c>
      <c r="P2007" s="827"/>
      <c r="Q2007" s="828"/>
      <c r="R2007" s="853"/>
      <c r="S2007" s="854"/>
      <c r="T2007" s="433" t="s">
        <v>341</v>
      </c>
      <c r="U2007" s="363">
        <v>12</v>
      </c>
      <c r="V2007" s="434" t="s">
        <v>341</v>
      </c>
    </row>
    <row r="2008" spans="1:22" s="32" customFormat="1" ht="64.5" customHeight="1">
      <c r="A2008" s="31" t="s">
        <v>2801</v>
      </c>
      <c r="B2008" s="423">
        <v>5</v>
      </c>
      <c r="C2008" s="612" t="s">
        <v>1002</v>
      </c>
      <c r="D2008" s="612"/>
      <c r="E2008" s="424" t="s">
        <v>1004</v>
      </c>
      <c r="F2008" s="424" t="s">
        <v>340</v>
      </c>
      <c r="G2008" s="425">
        <v>0.33</v>
      </c>
      <c r="H2008" s="426" t="s">
        <v>341</v>
      </c>
      <c r="I2008" s="427">
        <v>2</v>
      </c>
      <c r="J2008" s="428" t="s">
        <v>276</v>
      </c>
      <c r="K2008" s="429">
        <v>39979</v>
      </c>
      <c r="L2008" s="429">
        <v>40770</v>
      </c>
      <c r="M2008" s="430">
        <v>28541.64</v>
      </c>
      <c r="N2008" s="431">
        <v>9418.7412000000004</v>
      </c>
      <c r="O2008" s="432">
        <v>9418.7412000000004</v>
      </c>
      <c r="P2008" s="827"/>
      <c r="Q2008" s="828"/>
      <c r="R2008" s="853"/>
      <c r="S2008" s="854"/>
      <c r="T2008" s="433" t="s">
        <v>341</v>
      </c>
      <c r="U2008" s="363">
        <v>13</v>
      </c>
      <c r="V2008" s="434" t="s">
        <v>341</v>
      </c>
    </row>
    <row r="2009" spans="1:22" s="32" customFormat="1" ht="19.95" customHeight="1">
      <c r="A2009" s="31" t="s">
        <v>2802</v>
      </c>
      <c r="B2009" s="423" t="s">
        <v>1403</v>
      </c>
      <c r="C2009" s="612"/>
      <c r="D2009" s="612"/>
      <c r="E2009" s="424"/>
      <c r="F2009" s="424"/>
      <c r="G2009" s="425"/>
      <c r="H2009" s="426"/>
      <c r="I2009" s="427"/>
      <c r="J2009" s="428" t="s">
        <v>1403</v>
      </c>
      <c r="K2009" s="429"/>
      <c r="L2009" s="429"/>
      <c r="M2009" s="430"/>
      <c r="N2009" s="431" t="s">
        <v>1403</v>
      </c>
      <c r="O2009" s="432" t="s">
        <v>1403</v>
      </c>
      <c r="P2009" s="731"/>
      <c r="Q2009" s="732"/>
      <c r="R2009" s="746"/>
      <c r="S2009" s="747"/>
      <c r="T2009" s="433"/>
      <c r="U2009" s="363"/>
      <c r="V2009" s="434"/>
    </row>
    <row r="2010" spans="1:22" s="32" customFormat="1" ht="19.95" customHeight="1">
      <c r="A2010" s="31" t="s">
        <v>2803</v>
      </c>
      <c r="B2010" s="423" t="s">
        <v>1403</v>
      </c>
      <c r="C2010" s="612"/>
      <c r="D2010" s="612"/>
      <c r="E2010" s="424"/>
      <c r="F2010" s="424"/>
      <c r="G2010" s="425"/>
      <c r="H2010" s="426"/>
      <c r="I2010" s="427"/>
      <c r="J2010" s="428" t="s">
        <v>1403</v>
      </c>
      <c r="K2010" s="429"/>
      <c r="L2010" s="429"/>
      <c r="M2010" s="430"/>
      <c r="N2010" s="435" t="s">
        <v>1403</v>
      </c>
      <c r="O2010" s="432" t="s">
        <v>1403</v>
      </c>
      <c r="P2010" s="731"/>
      <c r="Q2010" s="732"/>
      <c r="R2010" s="746"/>
      <c r="S2010" s="747"/>
      <c r="T2010" s="433"/>
      <c r="U2010" s="363"/>
      <c r="V2010" s="434"/>
    </row>
    <row r="2011" spans="1:22" s="32" customFormat="1" ht="19.95" customHeight="1">
      <c r="A2011" s="31" t="s">
        <v>2804</v>
      </c>
      <c r="B2011" s="423" t="s">
        <v>1403</v>
      </c>
      <c r="C2011" s="612"/>
      <c r="D2011" s="612"/>
      <c r="E2011" s="424"/>
      <c r="F2011" s="424"/>
      <c r="G2011" s="425"/>
      <c r="H2011" s="426"/>
      <c r="I2011" s="427"/>
      <c r="J2011" s="428" t="s">
        <v>1403</v>
      </c>
      <c r="K2011" s="429"/>
      <c r="L2011" s="429"/>
      <c r="M2011" s="436"/>
      <c r="N2011" s="435" t="s">
        <v>1403</v>
      </c>
      <c r="O2011" s="432" t="s">
        <v>1403</v>
      </c>
      <c r="P2011" s="731"/>
      <c r="Q2011" s="732"/>
      <c r="R2011" s="746"/>
      <c r="S2011" s="747"/>
      <c r="T2011" s="433"/>
      <c r="U2011" s="363"/>
      <c r="V2011" s="434"/>
    </row>
    <row r="2012" spans="1:22" s="32" customFormat="1" ht="19.95" customHeight="1">
      <c r="A2012" s="31" t="s">
        <v>2805</v>
      </c>
      <c r="B2012" s="423" t="s">
        <v>1403</v>
      </c>
      <c r="C2012" s="612"/>
      <c r="D2012" s="612"/>
      <c r="E2012" s="424"/>
      <c r="F2012" s="424"/>
      <c r="G2012" s="425"/>
      <c r="H2012" s="426"/>
      <c r="I2012" s="427"/>
      <c r="J2012" s="428" t="s">
        <v>1403</v>
      </c>
      <c r="K2012" s="429"/>
      <c r="L2012" s="429"/>
      <c r="M2012" s="436"/>
      <c r="N2012" s="435" t="s">
        <v>1403</v>
      </c>
      <c r="O2012" s="432" t="s">
        <v>1403</v>
      </c>
      <c r="P2012" s="731"/>
      <c r="Q2012" s="732"/>
      <c r="R2012" s="746"/>
      <c r="S2012" s="747"/>
      <c r="T2012" s="433"/>
      <c r="U2012" s="363"/>
      <c r="V2012" s="434"/>
    </row>
    <row r="2013" spans="1:22" s="32" customFormat="1" ht="19.95" customHeight="1" thickBot="1">
      <c r="A2013" s="31" t="s">
        <v>2806</v>
      </c>
      <c r="B2013" s="437" t="s">
        <v>1403</v>
      </c>
      <c r="C2013" s="613"/>
      <c r="D2013" s="613"/>
      <c r="E2013" s="438"/>
      <c r="F2013" s="438"/>
      <c r="G2013" s="439"/>
      <c r="H2013" s="440"/>
      <c r="I2013" s="441"/>
      <c r="J2013" s="442" t="s">
        <v>1403</v>
      </c>
      <c r="K2013" s="443"/>
      <c r="L2013" s="443"/>
      <c r="M2013" s="444"/>
      <c r="N2013" s="435" t="s">
        <v>1403</v>
      </c>
      <c r="O2013" s="432" t="s">
        <v>1403</v>
      </c>
      <c r="P2013" s="731"/>
      <c r="Q2013" s="732"/>
      <c r="R2013" s="746"/>
      <c r="S2013" s="747"/>
      <c r="T2013" s="433"/>
      <c r="U2013" s="363"/>
      <c r="V2013" s="434"/>
    </row>
    <row r="2014" spans="1:22" s="23" customFormat="1" ht="10.199999999999999" customHeight="1">
      <c r="A2014" s="31"/>
      <c r="B2014" s="459"/>
      <c r="C2014" s="614"/>
      <c r="D2014" s="614"/>
      <c r="E2014" s="445"/>
      <c r="F2014" s="445"/>
      <c r="G2014" s="445"/>
      <c r="H2014" s="445"/>
      <c r="I2014" s="445"/>
      <c r="J2014" s="445"/>
      <c r="K2014" s="445"/>
      <c r="L2014" s="445"/>
      <c r="M2014" s="445"/>
      <c r="N2014" s="445"/>
      <c r="O2014" s="460"/>
      <c r="P2014" s="445"/>
      <c r="Q2014" s="445"/>
      <c r="R2014" s="460"/>
      <c r="S2014" s="445"/>
      <c r="T2014" s="445"/>
      <c r="U2014" s="461"/>
      <c r="V2014" s="464"/>
    </row>
    <row r="2015" spans="1:22" s="23" customFormat="1" ht="19.95" customHeight="1" thickBot="1">
      <c r="A2015" s="31" t="s">
        <v>2807</v>
      </c>
      <c r="B2015" s="505"/>
      <c r="C2015" s="615"/>
      <c r="D2015" s="615"/>
      <c r="E2015" s="506"/>
      <c r="F2015" s="506"/>
      <c r="G2015" s="506"/>
      <c r="H2015" s="506"/>
      <c r="I2015" s="506"/>
      <c r="J2015" s="506"/>
      <c r="K2015" s="506"/>
      <c r="L2015" s="506"/>
      <c r="M2015" s="506"/>
      <c r="N2015" s="507" t="s">
        <v>346</v>
      </c>
      <c r="O2015" s="508">
        <v>7859.8860599999998</v>
      </c>
      <c r="P2015" s="506"/>
      <c r="Q2015" s="506"/>
      <c r="R2015" s="509"/>
      <c r="S2015" s="509"/>
      <c r="T2015" s="510"/>
      <c r="U2015" s="506"/>
      <c r="V2015" s="511"/>
    </row>
    <row r="2016" spans="1:22" ht="19.95" customHeight="1">
      <c r="B2016" s="446"/>
      <c r="C2016" s="34"/>
      <c r="D2016" s="34"/>
      <c r="E2016" s="446"/>
      <c r="F2016" s="446"/>
      <c r="G2016" s="446"/>
      <c r="H2016" s="446"/>
      <c r="I2016" s="446"/>
      <c r="J2016" s="446"/>
      <c r="K2016" s="446"/>
      <c r="L2016" s="446"/>
      <c r="M2016" s="446"/>
      <c r="N2016" s="446"/>
      <c r="O2016" s="446"/>
      <c r="P2016" s="446"/>
      <c r="Q2016" s="446"/>
      <c r="R2016" s="446"/>
      <c r="S2016" s="446"/>
      <c r="T2016" s="446"/>
      <c r="U2016" s="446"/>
      <c r="V2016" s="446"/>
    </row>
    <row r="2017" spans="1:22" s="23" customFormat="1" ht="19.95" customHeight="1" thickBot="1">
      <c r="A2017" s="22"/>
      <c r="B2017" s="733" t="s">
        <v>347</v>
      </c>
      <c r="C2017" s="733"/>
      <c r="D2017" s="733"/>
      <c r="E2017" s="733"/>
      <c r="F2017" s="733"/>
      <c r="G2017" s="733"/>
      <c r="H2017" s="733"/>
      <c r="I2017" s="733"/>
      <c r="J2017" s="733"/>
      <c r="K2017" s="733"/>
      <c r="L2017" s="733"/>
      <c r="M2017" s="733"/>
      <c r="N2017" s="733"/>
      <c r="O2017" s="733"/>
      <c r="P2017" s="733"/>
      <c r="Q2017" s="733"/>
      <c r="R2017" s="733"/>
      <c r="S2017" s="733"/>
      <c r="T2017" s="733"/>
      <c r="U2017" s="733"/>
      <c r="V2017" s="733"/>
    </row>
    <row r="2018" spans="1:22" s="26" customFormat="1" ht="19.95" customHeight="1">
      <c r="A2018" s="83" t="s">
        <v>2808</v>
      </c>
      <c r="B2018" s="743" t="s">
        <v>348</v>
      </c>
      <c r="C2018" s="734" t="s">
        <v>349</v>
      </c>
      <c r="D2018" s="735"/>
      <c r="E2018" s="735"/>
      <c r="F2018" s="735"/>
      <c r="G2018" s="735"/>
      <c r="H2018" s="735"/>
      <c r="I2018" s="735"/>
      <c r="J2018" s="735"/>
      <c r="K2018" s="735"/>
      <c r="L2018" s="735"/>
      <c r="M2018" s="736"/>
      <c r="N2018" s="518"/>
      <c r="O2018" s="519"/>
      <c r="P2018" s="734" t="s">
        <v>350</v>
      </c>
      <c r="Q2018" s="735"/>
      <c r="R2018" s="735"/>
      <c r="S2018" s="736"/>
      <c r="T2018" s="769" t="s">
        <v>351</v>
      </c>
      <c r="U2018" s="736"/>
      <c r="V2018" s="788" t="s">
        <v>1197</v>
      </c>
    </row>
    <row r="2019" spans="1:22" s="26" customFormat="1" ht="25.2" customHeight="1">
      <c r="A2019" s="83" t="s">
        <v>2809</v>
      </c>
      <c r="B2019" s="744"/>
      <c r="C2019" s="740" t="s">
        <v>352</v>
      </c>
      <c r="D2019" s="741"/>
      <c r="E2019" s="742"/>
      <c r="F2019" s="514">
        <v>3</v>
      </c>
      <c r="G2019" s="774" t="s">
        <v>353</v>
      </c>
      <c r="H2019" s="748" t="s">
        <v>354</v>
      </c>
      <c r="I2019" s="748"/>
      <c r="J2019" s="740" t="s">
        <v>355</v>
      </c>
      <c r="K2019" s="795"/>
      <c r="L2019" s="515"/>
      <c r="M2019" s="515"/>
      <c r="N2019" s="520"/>
      <c r="O2019" s="521"/>
      <c r="P2019" s="737"/>
      <c r="Q2019" s="738"/>
      <c r="R2019" s="738"/>
      <c r="S2019" s="739"/>
      <c r="T2019" s="770"/>
      <c r="U2019" s="771"/>
      <c r="V2019" s="789"/>
    </row>
    <row r="2020" spans="1:22" s="26" customFormat="1" ht="30" customHeight="1" thickBot="1">
      <c r="A2020" s="83" t="s">
        <v>2810</v>
      </c>
      <c r="B2020" s="744"/>
      <c r="C2020" s="741" t="s">
        <v>356</v>
      </c>
      <c r="D2020" s="742"/>
      <c r="E2020" s="516" t="s">
        <v>357</v>
      </c>
      <c r="F2020" s="512" t="s">
        <v>358</v>
      </c>
      <c r="G2020" s="774"/>
      <c r="H2020" s="748"/>
      <c r="I2020" s="748"/>
      <c r="J2020" s="500" t="s">
        <v>359</v>
      </c>
      <c r="K2020" s="513" t="s">
        <v>360</v>
      </c>
      <c r="L2020" s="517" t="s">
        <v>361</v>
      </c>
      <c r="M2020" s="517"/>
      <c r="N2020" s="522" t="s">
        <v>362</v>
      </c>
      <c r="O2020" s="523"/>
      <c r="P2020" s="529" t="s">
        <v>363</v>
      </c>
      <c r="Q2020" s="447">
        <v>5</v>
      </c>
      <c r="R2020" s="530" t="s">
        <v>364</v>
      </c>
      <c r="S2020" s="447">
        <v>5</v>
      </c>
      <c r="T2020" s="791"/>
      <c r="U2020" s="792"/>
      <c r="V2020" s="790"/>
    </row>
    <row r="2021" spans="1:22" s="26" customFormat="1" ht="19.95" customHeight="1">
      <c r="A2021" s="83" t="s">
        <v>2811</v>
      </c>
      <c r="B2021" s="744"/>
      <c r="C2021" s="623">
        <v>1</v>
      </c>
      <c r="D2021" s="616" t="s">
        <v>275</v>
      </c>
      <c r="E2021" s="448">
        <v>0.5</v>
      </c>
      <c r="F2021" s="449">
        <v>15876.851999999999</v>
      </c>
      <c r="G2021" s="449">
        <v>3541.03</v>
      </c>
      <c r="H2021" s="778" t="s">
        <v>1197</v>
      </c>
      <c r="I2021" s="779"/>
      <c r="J2021" s="450" t="s">
        <v>1197</v>
      </c>
      <c r="K2021" s="81" t="s">
        <v>1403</v>
      </c>
      <c r="L2021" s="393" t="s">
        <v>365</v>
      </c>
      <c r="M2021" s="394" t="s">
        <v>1421</v>
      </c>
      <c r="N2021" s="345" t="s">
        <v>341</v>
      </c>
      <c r="O2021" s="807" t="s">
        <v>130</v>
      </c>
      <c r="P2021" s="808"/>
      <c r="Q2021" s="798">
        <v>67</v>
      </c>
      <c r="R2021" s="801" t="s">
        <v>365</v>
      </c>
      <c r="S2021" s="802"/>
      <c r="T2021" s="769" t="s">
        <v>366</v>
      </c>
      <c r="U2021" s="735"/>
      <c r="V2021" s="736"/>
    </row>
    <row r="2022" spans="1:22" s="26" customFormat="1" ht="19.95" customHeight="1" thickBot="1">
      <c r="A2022" s="83" t="s">
        <v>2812</v>
      </c>
      <c r="B2022" s="744"/>
      <c r="C2022" s="623">
        <v>2</v>
      </c>
      <c r="D2022" s="616" t="s">
        <v>276</v>
      </c>
      <c r="E2022" s="448">
        <v>0.4</v>
      </c>
      <c r="F2022" s="449">
        <v>23422.578300000001</v>
      </c>
      <c r="G2022" s="449">
        <v>3541.03</v>
      </c>
      <c r="H2022" s="778" t="s">
        <v>1197</v>
      </c>
      <c r="I2022" s="779"/>
      <c r="J2022" s="450" t="s">
        <v>1197</v>
      </c>
      <c r="K2022" s="81" t="s">
        <v>1403</v>
      </c>
      <c r="L2022" s="393" t="s">
        <v>365</v>
      </c>
      <c r="M2022" s="394" t="s">
        <v>1421</v>
      </c>
      <c r="N2022" s="345" t="s">
        <v>341</v>
      </c>
      <c r="O2022" s="807"/>
      <c r="P2022" s="808"/>
      <c r="Q2022" s="799"/>
      <c r="R2022" s="803"/>
      <c r="S2022" s="804"/>
      <c r="T2022" s="791"/>
      <c r="U2022" s="796"/>
      <c r="V2022" s="792"/>
    </row>
    <row r="2023" spans="1:22" s="26" customFormat="1" ht="19.95" customHeight="1">
      <c r="A2023" s="83" t="s">
        <v>2813</v>
      </c>
      <c r="B2023" s="744"/>
      <c r="C2023" s="623">
        <v>3</v>
      </c>
      <c r="D2023" s="616" t="s">
        <v>277</v>
      </c>
      <c r="E2023" s="448">
        <v>0.1</v>
      </c>
      <c r="F2023" s="449" t="s">
        <v>1445</v>
      </c>
      <c r="G2023" s="449">
        <v>3541.03</v>
      </c>
      <c r="H2023" s="778" t="s">
        <v>1238</v>
      </c>
      <c r="I2023" s="779"/>
      <c r="J2023" s="450" t="s">
        <v>1197</v>
      </c>
      <c r="K2023" s="81" t="s">
        <v>1403</v>
      </c>
      <c r="L2023" s="393" t="s">
        <v>365</v>
      </c>
      <c r="M2023" s="394" t="s">
        <v>1421</v>
      </c>
      <c r="N2023" s="345" t="s">
        <v>341</v>
      </c>
      <c r="O2023" s="809"/>
      <c r="P2023" s="810"/>
      <c r="Q2023" s="800"/>
      <c r="R2023" s="805"/>
      <c r="S2023" s="806"/>
      <c r="T2023" s="451"/>
      <c r="U2023" s="451"/>
      <c r="V2023" s="452"/>
    </row>
    <row r="2024" spans="1:22" s="26" customFormat="1" ht="19.95" customHeight="1">
      <c r="A2024" s="83" t="s">
        <v>2814</v>
      </c>
      <c r="B2024" s="744"/>
      <c r="C2024" s="623">
        <v>4</v>
      </c>
      <c r="D2024" s="616" t="s">
        <v>1403</v>
      </c>
      <c r="E2024" s="448" t="s">
        <v>1403</v>
      </c>
      <c r="F2024" s="449" t="s">
        <v>1403</v>
      </c>
      <c r="G2024" s="449" t="s">
        <v>1403</v>
      </c>
      <c r="H2024" s="778" t="s">
        <v>1403</v>
      </c>
      <c r="I2024" s="779"/>
      <c r="J2024" s="450" t="s">
        <v>1403</v>
      </c>
      <c r="K2024" s="81" t="s">
        <v>1403</v>
      </c>
      <c r="L2024" s="393"/>
      <c r="M2024" s="394" t="s">
        <v>1403</v>
      </c>
      <c r="N2024" s="345"/>
      <c r="O2024" s="775" t="s">
        <v>368</v>
      </c>
      <c r="P2024" s="740" t="s">
        <v>369</v>
      </c>
      <c r="Q2024" s="741"/>
      <c r="R2024" s="741"/>
      <c r="S2024" s="742"/>
      <c r="T2024" s="453"/>
      <c r="U2024" s="453"/>
      <c r="V2024" s="454"/>
    </row>
    <row r="2025" spans="1:22" s="26" customFormat="1" ht="19.95" customHeight="1">
      <c r="A2025" s="83" t="s">
        <v>2815</v>
      </c>
      <c r="B2025" s="744"/>
      <c r="C2025" s="623">
        <v>5</v>
      </c>
      <c r="D2025" s="616" t="s">
        <v>1403</v>
      </c>
      <c r="E2025" s="448" t="s">
        <v>1403</v>
      </c>
      <c r="F2025" s="449" t="s">
        <v>1403</v>
      </c>
      <c r="G2025" s="449" t="s">
        <v>1403</v>
      </c>
      <c r="H2025" s="778" t="s">
        <v>1403</v>
      </c>
      <c r="I2025" s="779"/>
      <c r="J2025" s="450" t="s">
        <v>1403</v>
      </c>
      <c r="K2025" s="81" t="s">
        <v>1403</v>
      </c>
      <c r="L2025" s="393"/>
      <c r="M2025" s="394" t="s">
        <v>1403</v>
      </c>
      <c r="N2025" s="345"/>
      <c r="O2025" s="776"/>
      <c r="P2025" s="500" t="s">
        <v>370</v>
      </c>
      <c r="Q2025" s="500" t="s">
        <v>371</v>
      </c>
      <c r="R2025" s="748" t="s">
        <v>372</v>
      </c>
      <c r="S2025" s="748"/>
      <c r="T2025" s="453"/>
      <c r="U2025" s="453"/>
      <c r="V2025" s="454"/>
    </row>
    <row r="2026" spans="1:22" s="26" customFormat="1" ht="19.95" customHeight="1" thickBot="1">
      <c r="A2026" s="83" t="s">
        <v>2816</v>
      </c>
      <c r="B2026" s="744"/>
      <c r="C2026" s="624">
        <v>6</v>
      </c>
      <c r="D2026" s="617" t="s">
        <v>1403</v>
      </c>
      <c r="E2026" s="455" t="s">
        <v>1403</v>
      </c>
      <c r="F2026" s="449" t="s">
        <v>1403</v>
      </c>
      <c r="G2026" s="449" t="s">
        <v>1403</v>
      </c>
      <c r="H2026" s="778" t="s">
        <v>1403</v>
      </c>
      <c r="I2026" s="779"/>
      <c r="J2026" s="450" t="s">
        <v>1403</v>
      </c>
      <c r="K2026" s="81" t="s">
        <v>1403</v>
      </c>
      <c r="L2026" s="393"/>
      <c r="M2026" s="394" t="s">
        <v>1403</v>
      </c>
      <c r="N2026" s="391"/>
      <c r="O2026" s="293" t="s">
        <v>1197</v>
      </c>
      <c r="P2026" s="223">
        <v>1</v>
      </c>
      <c r="Q2026" s="456">
        <v>7082.0518531999996</v>
      </c>
      <c r="R2026" s="777">
        <v>39299.4303</v>
      </c>
      <c r="S2026" s="777"/>
      <c r="T2026" s="453"/>
      <c r="U2026" s="453"/>
      <c r="V2026" s="454"/>
    </row>
    <row r="2027" spans="1:22" s="26" customFormat="1" ht="25.2" customHeight="1" thickBot="1">
      <c r="A2027" s="83" t="s">
        <v>2817</v>
      </c>
      <c r="B2027" s="745"/>
      <c r="C2027" s="749" t="s">
        <v>373</v>
      </c>
      <c r="D2027" s="750"/>
      <c r="E2027" s="467"/>
      <c r="F2027" s="751" t="s">
        <v>1403</v>
      </c>
      <c r="G2027" s="752"/>
      <c r="H2027" s="793" t="s">
        <v>1197</v>
      </c>
      <c r="I2027" s="794"/>
      <c r="J2027" s="369" t="s">
        <v>1197</v>
      </c>
      <c r="K2027" s="293" t="s">
        <v>1197</v>
      </c>
      <c r="L2027" s="293" t="s">
        <v>1197</v>
      </c>
      <c r="M2027" s="528"/>
      <c r="N2027" s="524"/>
      <c r="O2027" s="797" t="s">
        <v>1403</v>
      </c>
      <c r="P2027" s="797"/>
      <c r="Q2027" s="797"/>
      <c r="R2027" s="797"/>
      <c r="S2027" s="797"/>
      <c r="T2027" s="525"/>
      <c r="U2027" s="526"/>
      <c r="V2027" s="527"/>
    </row>
    <row r="2028" spans="1:22" ht="19.95" customHeight="1"/>
    <row r="2029" spans="1:22" ht="19.95" customHeight="1"/>
    <row r="2030" spans="1:22" s="30" customFormat="1" ht="19.95" customHeight="1" thickBot="1">
      <c r="A2030" s="27">
        <v>68</v>
      </c>
      <c r="B2030" s="753" t="s">
        <v>312</v>
      </c>
      <c r="C2030" s="753"/>
      <c r="D2030" s="753"/>
      <c r="E2030" s="28">
        <v>68</v>
      </c>
      <c r="F2030" s="582" t="s">
        <v>112</v>
      </c>
      <c r="G2030" s="416"/>
      <c r="H2030" s="416"/>
      <c r="I2030" s="414"/>
      <c r="J2030" s="414"/>
      <c r="K2030" s="414"/>
      <c r="L2030" s="414"/>
      <c r="M2030" s="29"/>
      <c r="N2030" s="29"/>
      <c r="O2030" s="416"/>
      <c r="P2030" s="416"/>
      <c r="Q2030" s="416"/>
      <c r="R2030" s="416"/>
      <c r="S2030" s="416"/>
      <c r="T2030" s="416"/>
      <c r="U2030" s="416"/>
      <c r="V2030" s="416"/>
    </row>
    <row r="2031" spans="1:22" s="23" customFormat="1" ht="25.2" customHeight="1">
      <c r="A2031" s="22"/>
      <c r="B2031" s="755" t="s">
        <v>313</v>
      </c>
      <c r="C2031" s="621" t="s">
        <v>314</v>
      </c>
      <c r="D2031" s="609" t="s">
        <v>315</v>
      </c>
      <c r="E2031" s="498"/>
      <c r="F2031" s="498" t="s">
        <v>316</v>
      </c>
      <c r="G2031" s="499"/>
      <c r="H2031" s="497" t="s">
        <v>317</v>
      </c>
      <c r="I2031" s="772" t="s">
        <v>318</v>
      </c>
      <c r="J2031" s="754" t="s">
        <v>319</v>
      </c>
      <c r="K2031" s="754" t="s">
        <v>320</v>
      </c>
      <c r="L2031" s="754" t="s">
        <v>321</v>
      </c>
      <c r="M2031" s="754" t="s">
        <v>322</v>
      </c>
      <c r="N2031" s="765" t="s">
        <v>323</v>
      </c>
      <c r="O2031" s="766"/>
      <c r="P2031" s="767" t="s">
        <v>324</v>
      </c>
      <c r="Q2031" s="768"/>
      <c r="R2031" s="769" t="s">
        <v>325</v>
      </c>
      <c r="S2031" s="736"/>
      <c r="T2031" s="783" t="s">
        <v>326</v>
      </c>
      <c r="U2031" s="784"/>
      <c r="V2031" s="785"/>
    </row>
    <row r="2032" spans="1:22" s="23" customFormat="1" ht="90" customHeight="1">
      <c r="A2032" s="22"/>
      <c r="B2032" s="756"/>
      <c r="C2032" s="622" t="s">
        <v>327</v>
      </c>
      <c r="D2032" s="610" t="s">
        <v>42</v>
      </c>
      <c r="E2032" s="501" t="s">
        <v>328</v>
      </c>
      <c r="F2032" s="501" t="s">
        <v>329</v>
      </c>
      <c r="G2032" s="571" t="s">
        <v>330</v>
      </c>
      <c r="H2032" s="570" t="s">
        <v>331</v>
      </c>
      <c r="I2032" s="773"/>
      <c r="J2032" s="748"/>
      <c r="K2032" s="748"/>
      <c r="L2032" s="748"/>
      <c r="M2032" s="748"/>
      <c r="N2032" s="500" t="s">
        <v>332</v>
      </c>
      <c r="O2032" s="501" t="s">
        <v>333</v>
      </c>
      <c r="P2032" s="781"/>
      <c r="Q2032" s="782"/>
      <c r="R2032" s="770"/>
      <c r="S2032" s="771"/>
      <c r="T2032" s="502" t="s">
        <v>334</v>
      </c>
      <c r="U2032" s="503" t="s">
        <v>335</v>
      </c>
      <c r="V2032" s="504" t="s">
        <v>336</v>
      </c>
    </row>
    <row r="2033" spans="1:22" s="23" customFormat="1" ht="25.2" customHeight="1">
      <c r="A2033" s="22"/>
      <c r="B2033" s="417"/>
      <c r="C2033" s="611">
        <v>3</v>
      </c>
      <c r="D2033" s="611">
        <v>4</v>
      </c>
      <c r="E2033" s="418">
        <v>5</v>
      </c>
      <c r="F2033" s="418">
        <v>6</v>
      </c>
      <c r="G2033" s="418">
        <v>7</v>
      </c>
      <c r="H2033" s="418">
        <v>8</v>
      </c>
      <c r="I2033" s="418">
        <v>9</v>
      </c>
      <c r="J2033" s="469"/>
      <c r="K2033" s="469"/>
      <c r="L2033" s="435"/>
      <c r="M2033" s="418"/>
      <c r="N2033" s="418">
        <v>14</v>
      </c>
      <c r="O2033" s="418">
        <v>15</v>
      </c>
      <c r="P2033" s="419">
        <v>16</v>
      </c>
      <c r="Q2033" s="463">
        <v>17</v>
      </c>
      <c r="R2033" s="419">
        <v>18</v>
      </c>
      <c r="S2033" s="463">
        <v>19</v>
      </c>
      <c r="T2033" s="420">
        <v>20</v>
      </c>
      <c r="U2033" s="421">
        <v>21</v>
      </c>
      <c r="V2033" s="422">
        <v>22</v>
      </c>
    </row>
    <row r="2034" spans="1:22" s="32" customFormat="1" ht="114.75" customHeight="1">
      <c r="A2034" s="31" t="s">
        <v>2818</v>
      </c>
      <c r="B2034" s="423">
        <v>1</v>
      </c>
      <c r="C2034" s="612" t="s">
        <v>1005</v>
      </c>
      <c r="D2034" s="612" t="s">
        <v>1006</v>
      </c>
      <c r="E2034" s="424" t="s">
        <v>1007</v>
      </c>
      <c r="F2034" s="424" t="s">
        <v>376</v>
      </c>
      <c r="G2034" s="425">
        <v>1</v>
      </c>
      <c r="H2034" s="426" t="s">
        <v>341</v>
      </c>
      <c r="I2034" s="427">
        <v>1</v>
      </c>
      <c r="J2034" s="428" t="s">
        <v>278</v>
      </c>
      <c r="K2034" s="429">
        <v>38091</v>
      </c>
      <c r="L2034" s="429">
        <v>39639</v>
      </c>
      <c r="M2034" s="430">
        <v>14847.40804169014</v>
      </c>
      <c r="N2034" s="431">
        <v>14847.40804169014</v>
      </c>
      <c r="O2034" s="432">
        <v>14847.4080417</v>
      </c>
      <c r="P2034" s="827"/>
      <c r="Q2034" s="828"/>
      <c r="R2034" s="851"/>
      <c r="S2034" s="852"/>
      <c r="T2034" s="433" t="s">
        <v>341</v>
      </c>
      <c r="U2034" s="363">
        <v>12</v>
      </c>
      <c r="V2034" s="434" t="s">
        <v>341</v>
      </c>
    </row>
    <row r="2035" spans="1:22" s="32" customFormat="1" ht="114.75" customHeight="1">
      <c r="A2035" s="31" t="s">
        <v>2819</v>
      </c>
      <c r="B2035" s="423">
        <v>2</v>
      </c>
      <c r="C2035" s="612" t="s">
        <v>1005</v>
      </c>
      <c r="D2035" s="612" t="s">
        <v>1006</v>
      </c>
      <c r="E2035" s="424" t="s">
        <v>1008</v>
      </c>
      <c r="F2035" s="424" t="s">
        <v>376</v>
      </c>
      <c r="G2035" s="425">
        <v>1</v>
      </c>
      <c r="H2035" s="426" t="s">
        <v>341</v>
      </c>
      <c r="I2035" s="427">
        <v>1</v>
      </c>
      <c r="J2035" s="428" t="s">
        <v>278</v>
      </c>
      <c r="K2035" s="429">
        <v>38021</v>
      </c>
      <c r="L2035" s="429">
        <v>38421</v>
      </c>
      <c r="M2035" s="430">
        <v>7738.46</v>
      </c>
      <c r="N2035" s="431">
        <v>7738.46</v>
      </c>
      <c r="O2035" s="432">
        <v>7738.46</v>
      </c>
      <c r="P2035" s="827"/>
      <c r="Q2035" s="828"/>
      <c r="R2035" s="851"/>
      <c r="S2035" s="852"/>
      <c r="T2035" s="433" t="s">
        <v>341</v>
      </c>
      <c r="U2035" s="363">
        <v>40</v>
      </c>
      <c r="V2035" s="434" t="s">
        <v>341</v>
      </c>
    </row>
    <row r="2036" spans="1:22" s="32" customFormat="1" ht="114.75" customHeight="1">
      <c r="A2036" s="31" t="s">
        <v>2820</v>
      </c>
      <c r="B2036" s="423">
        <v>3</v>
      </c>
      <c r="C2036" s="612" t="s">
        <v>1005</v>
      </c>
      <c r="D2036" s="612" t="s">
        <v>1006</v>
      </c>
      <c r="E2036" s="424" t="s">
        <v>1009</v>
      </c>
      <c r="F2036" s="424" t="s">
        <v>376</v>
      </c>
      <c r="G2036" s="425">
        <v>1</v>
      </c>
      <c r="H2036" s="426" t="s">
        <v>341</v>
      </c>
      <c r="I2036" s="427">
        <v>2</v>
      </c>
      <c r="J2036" s="428" t="s">
        <v>279</v>
      </c>
      <c r="K2036" s="429">
        <v>38751</v>
      </c>
      <c r="L2036" s="429">
        <v>39644</v>
      </c>
      <c r="M2036" s="430">
        <v>6279.8835488624054</v>
      </c>
      <c r="N2036" s="431">
        <v>6279.8835488624054</v>
      </c>
      <c r="O2036" s="432">
        <v>6279.8835489000003</v>
      </c>
      <c r="P2036" s="827"/>
      <c r="Q2036" s="828"/>
      <c r="R2036" s="746"/>
      <c r="S2036" s="747"/>
      <c r="T2036" s="433" t="s">
        <v>341</v>
      </c>
      <c r="U2036" s="363">
        <v>1</v>
      </c>
      <c r="V2036" s="434" t="s">
        <v>341</v>
      </c>
    </row>
    <row r="2037" spans="1:22" s="32" customFormat="1" ht="114.75" customHeight="1">
      <c r="A2037" s="31" t="s">
        <v>2821</v>
      </c>
      <c r="B2037" s="423">
        <v>4</v>
      </c>
      <c r="C2037" s="612" t="s">
        <v>1010</v>
      </c>
      <c r="D2037" s="612" t="s">
        <v>1011</v>
      </c>
      <c r="E2037" s="424" t="s">
        <v>1012</v>
      </c>
      <c r="F2037" s="424" t="s">
        <v>340</v>
      </c>
      <c r="G2037" s="425">
        <v>0.4</v>
      </c>
      <c r="H2037" s="426" t="s">
        <v>341</v>
      </c>
      <c r="I2037" s="427">
        <v>2</v>
      </c>
      <c r="J2037" s="428" t="s">
        <v>279</v>
      </c>
      <c r="K2037" s="429">
        <v>42947</v>
      </c>
      <c r="L2037" s="429">
        <v>43799</v>
      </c>
      <c r="M2037" s="430">
        <v>26653.27</v>
      </c>
      <c r="N2037" s="431">
        <v>10661.308000000001</v>
      </c>
      <c r="O2037" s="432">
        <v>10661.308000000001</v>
      </c>
      <c r="P2037" s="827"/>
      <c r="Q2037" s="828"/>
      <c r="R2037" s="746"/>
      <c r="S2037" s="747"/>
      <c r="T2037" s="433" t="s">
        <v>341</v>
      </c>
      <c r="U2037" s="363">
        <v>66</v>
      </c>
      <c r="V2037" s="434" t="s">
        <v>341</v>
      </c>
    </row>
    <row r="2038" spans="1:22" s="32" customFormat="1" ht="19.95" customHeight="1">
      <c r="A2038" s="31" t="s">
        <v>2822</v>
      </c>
      <c r="B2038" s="423" t="s">
        <v>1403</v>
      </c>
      <c r="C2038" s="612"/>
      <c r="D2038" s="612"/>
      <c r="E2038" s="424"/>
      <c r="F2038" s="424"/>
      <c r="G2038" s="425"/>
      <c r="H2038" s="426"/>
      <c r="I2038" s="427"/>
      <c r="J2038" s="428" t="s">
        <v>1403</v>
      </c>
      <c r="K2038" s="429"/>
      <c r="L2038" s="429"/>
      <c r="M2038" s="430"/>
      <c r="N2038" s="431" t="s">
        <v>1403</v>
      </c>
      <c r="O2038" s="432" t="s">
        <v>1403</v>
      </c>
      <c r="P2038" s="731"/>
      <c r="Q2038" s="732"/>
      <c r="R2038" s="746"/>
      <c r="S2038" s="747"/>
      <c r="T2038" s="433"/>
      <c r="U2038" s="363"/>
      <c r="V2038" s="434"/>
    </row>
    <row r="2039" spans="1:22" s="32" customFormat="1" ht="19.95" customHeight="1">
      <c r="A2039" s="31" t="s">
        <v>2823</v>
      </c>
      <c r="B2039" s="423" t="s">
        <v>1403</v>
      </c>
      <c r="C2039" s="612"/>
      <c r="D2039" s="612"/>
      <c r="E2039" s="424"/>
      <c r="F2039" s="424"/>
      <c r="G2039" s="425"/>
      <c r="H2039" s="426"/>
      <c r="I2039" s="427"/>
      <c r="J2039" s="428" t="s">
        <v>1403</v>
      </c>
      <c r="K2039" s="429"/>
      <c r="L2039" s="429"/>
      <c r="M2039" s="430"/>
      <c r="N2039" s="431" t="s">
        <v>1403</v>
      </c>
      <c r="O2039" s="432" t="s">
        <v>1403</v>
      </c>
      <c r="P2039" s="731"/>
      <c r="Q2039" s="732"/>
      <c r="R2039" s="746"/>
      <c r="S2039" s="747"/>
      <c r="T2039" s="433"/>
      <c r="U2039" s="363"/>
      <c r="V2039" s="434"/>
    </row>
    <row r="2040" spans="1:22" s="32" customFormat="1" ht="19.95" customHeight="1">
      <c r="A2040" s="31" t="s">
        <v>2824</v>
      </c>
      <c r="B2040" s="423" t="s">
        <v>1403</v>
      </c>
      <c r="C2040" s="612"/>
      <c r="D2040" s="612"/>
      <c r="E2040" s="424"/>
      <c r="F2040" s="424"/>
      <c r="G2040" s="425"/>
      <c r="H2040" s="426"/>
      <c r="I2040" s="427"/>
      <c r="J2040" s="428" t="s">
        <v>1403</v>
      </c>
      <c r="K2040" s="429"/>
      <c r="L2040" s="429"/>
      <c r="M2040" s="430"/>
      <c r="N2040" s="435" t="s">
        <v>1403</v>
      </c>
      <c r="O2040" s="432" t="s">
        <v>1403</v>
      </c>
      <c r="P2040" s="731"/>
      <c r="Q2040" s="732"/>
      <c r="R2040" s="746"/>
      <c r="S2040" s="747"/>
      <c r="T2040" s="433"/>
      <c r="U2040" s="363"/>
      <c r="V2040" s="434"/>
    </row>
    <row r="2041" spans="1:22" s="32" customFormat="1" ht="19.95" customHeight="1">
      <c r="A2041" s="31" t="s">
        <v>2825</v>
      </c>
      <c r="B2041" s="423" t="s">
        <v>1403</v>
      </c>
      <c r="C2041" s="612"/>
      <c r="D2041" s="612"/>
      <c r="E2041" s="424"/>
      <c r="F2041" s="424"/>
      <c r="G2041" s="425"/>
      <c r="H2041" s="426"/>
      <c r="I2041" s="427"/>
      <c r="J2041" s="428" t="s">
        <v>1403</v>
      </c>
      <c r="K2041" s="429"/>
      <c r="L2041" s="429"/>
      <c r="M2041" s="436"/>
      <c r="N2041" s="435" t="s">
        <v>1403</v>
      </c>
      <c r="O2041" s="432" t="s">
        <v>1403</v>
      </c>
      <c r="P2041" s="731"/>
      <c r="Q2041" s="732"/>
      <c r="R2041" s="746"/>
      <c r="S2041" s="747"/>
      <c r="T2041" s="433"/>
      <c r="U2041" s="363"/>
      <c r="V2041" s="434"/>
    </row>
    <row r="2042" spans="1:22" s="32" customFormat="1" ht="19.95" customHeight="1">
      <c r="A2042" s="31" t="s">
        <v>2826</v>
      </c>
      <c r="B2042" s="423" t="s">
        <v>1403</v>
      </c>
      <c r="C2042" s="612"/>
      <c r="D2042" s="612"/>
      <c r="E2042" s="424"/>
      <c r="F2042" s="424"/>
      <c r="G2042" s="425"/>
      <c r="H2042" s="426"/>
      <c r="I2042" s="427"/>
      <c r="J2042" s="428" t="s">
        <v>1403</v>
      </c>
      <c r="K2042" s="429"/>
      <c r="L2042" s="429"/>
      <c r="M2042" s="436"/>
      <c r="N2042" s="435" t="s">
        <v>1403</v>
      </c>
      <c r="O2042" s="432" t="s">
        <v>1403</v>
      </c>
      <c r="P2042" s="731"/>
      <c r="Q2042" s="732"/>
      <c r="R2042" s="746"/>
      <c r="S2042" s="747"/>
      <c r="T2042" s="433"/>
      <c r="U2042" s="363"/>
      <c r="V2042" s="434"/>
    </row>
    <row r="2043" spans="1:22" s="32" customFormat="1" ht="19.95" customHeight="1" thickBot="1">
      <c r="A2043" s="31" t="s">
        <v>2827</v>
      </c>
      <c r="B2043" s="437" t="s">
        <v>1403</v>
      </c>
      <c r="C2043" s="613"/>
      <c r="D2043" s="613"/>
      <c r="E2043" s="438"/>
      <c r="F2043" s="438"/>
      <c r="G2043" s="439"/>
      <c r="H2043" s="440"/>
      <c r="I2043" s="441"/>
      <c r="J2043" s="442" t="s">
        <v>1403</v>
      </c>
      <c r="K2043" s="443"/>
      <c r="L2043" s="443"/>
      <c r="M2043" s="444"/>
      <c r="N2043" s="435" t="s">
        <v>1403</v>
      </c>
      <c r="O2043" s="432" t="s">
        <v>1403</v>
      </c>
      <c r="P2043" s="731"/>
      <c r="Q2043" s="732"/>
      <c r="R2043" s="746"/>
      <c r="S2043" s="747"/>
      <c r="T2043" s="433"/>
      <c r="U2043" s="363"/>
      <c r="V2043" s="434"/>
    </row>
    <row r="2044" spans="1:22" s="23" customFormat="1" ht="10.199999999999999" customHeight="1">
      <c r="A2044" s="31"/>
      <c r="B2044" s="459"/>
      <c r="C2044" s="614"/>
      <c r="D2044" s="614"/>
      <c r="E2044" s="445"/>
      <c r="F2044" s="445"/>
      <c r="G2044" s="445"/>
      <c r="H2044" s="445"/>
      <c r="I2044" s="445"/>
      <c r="J2044" s="445"/>
      <c r="K2044" s="445"/>
      <c r="L2044" s="445"/>
      <c r="M2044" s="445"/>
      <c r="N2044" s="445"/>
      <c r="O2044" s="460"/>
      <c r="P2044" s="445"/>
      <c r="Q2044" s="445"/>
      <c r="R2044" s="460"/>
      <c r="S2044" s="445"/>
      <c r="T2044" s="445"/>
      <c r="U2044" s="461"/>
      <c r="V2044" s="464"/>
    </row>
    <row r="2045" spans="1:22" s="23" customFormat="1" ht="19.95" customHeight="1" thickBot="1">
      <c r="A2045" s="31" t="s">
        <v>2828</v>
      </c>
      <c r="B2045" s="505"/>
      <c r="C2045" s="615"/>
      <c r="D2045" s="615"/>
      <c r="E2045" s="506"/>
      <c r="F2045" s="506"/>
      <c r="G2045" s="506"/>
      <c r="H2045" s="506"/>
      <c r="I2045" s="506"/>
      <c r="J2045" s="506"/>
      <c r="K2045" s="506"/>
      <c r="L2045" s="506"/>
      <c r="M2045" s="506"/>
      <c r="N2045" s="507" t="s">
        <v>346</v>
      </c>
      <c r="O2045" s="508">
        <v>9881.7648976500004</v>
      </c>
      <c r="P2045" s="506"/>
      <c r="Q2045" s="506"/>
      <c r="R2045" s="509"/>
      <c r="S2045" s="509"/>
      <c r="T2045" s="510"/>
      <c r="U2045" s="506"/>
      <c r="V2045" s="511"/>
    </row>
    <row r="2046" spans="1:22" ht="19.95" customHeight="1">
      <c r="B2046" s="446"/>
      <c r="C2046" s="34"/>
      <c r="D2046" s="34"/>
      <c r="E2046" s="446"/>
      <c r="F2046" s="446"/>
      <c r="G2046" s="446"/>
      <c r="H2046" s="446"/>
      <c r="I2046" s="446"/>
      <c r="J2046" s="446"/>
      <c r="K2046" s="446"/>
      <c r="L2046" s="446"/>
      <c r="M2046" s="446"/>
      <c r="N2046" s="446"/>
      <c r="O2046" s="446"/>
      <c r="P2046" s="446"/>
      <c r="Q2046" s="446"/>
      <c r="R2046" s="446"/>
      <c r="S2046" s="446"/>
      <c r="T2046" s="446"/>
      <c r="U2046" s="446"/>
      <c r="V2046" s="446"/>
    </row>
    <row r="2047" spans="1:22" s="23" customFormat="1" ht="19.95" customHeight="1" thickBot="1">
      <c r="A2047" s="22"/>
      <c r="B2047" s="733" t="s">
        <v>347</v>
      </c>
      <c r="C2047" s="733"/>
      <c r="D2047" s="733"/>
      <c r="E2047" s="733"/>
      <c r="F2047" s="733"/>
      <c r="G2047" s="733"/>
      <c r="H2047" s="733"/>
      <c r="I2047" s="733"/>
      <c r="J2047" s="733"/>
      <c r="K2047" s="733"/>
      <c r="L2047" s="733"/>
      <c r="M2047" s="733"/>
      <c r="N2047" s="733"/>
      <c r="O2047" s="733"/>
      <c r="P2047" s="733"/>
      <c r="Q2047" s="733"/>
      <c r="R2047" s="733"/>
      <c r="S2047" s="733"/>
      <c r="T2047" s="733"/>
      <c r="U2047" s="733"/>
      <c r="V2047" s="733"/>
    </row>
    <row r="2048" spans="1:22" s="26" customFormat="1" ht="19.95" customHeight="1">
      <c r="A2048" s="83" t="s">
        <v>2829</v>
      </c>
      <c r="B2048" s="743" t="s">
        <v>348</v>
      </c>
      <c r="C2048" s="734" t="s">
        <v>349</v>
      </c>
      <c r="D2048" s="735"/>
      <c r="E2048" s="735"/>
      <c r="F2048" s="735"/>
      <c r="G2048" s="735"/>
      <c r="H2048" s="735"/>
      <c r="I2048" s="735"/>
      <c r="J2048" s="735"/>
      <c r="K2048" s="735"/>
      <c r="L2048" s="735"/>
      <c r="M2048" s="736"/>
      <c r="N2048" s="518"/>
      <c r="O2048" s="519"/>
      <c r="P2048" s="734" t="s">
        <v>350</v>
      </c>
      <c r="Q2048" s="735"/>
      <c r="R2048" s="735"/>
      <c r="S2048" s="736"/>
      <c r="T2048" s="769" t="s">
        <v>351</v>
      </c>
      <c r="U2048" s="736"/>
      <c r="V2048" s="788" t="s">
        <v>1197</v>
      </c>
    </row>
    <row r="2049" spans="1:22" s="26" customFormat="1" ht="25.2" customHeight="1">
      <c r="A2049" s="83" t="s">
        <v>2830</v>
      </c>
      <c r="B2049" s="744"/>
      <c r="C2049" s="740" t="s">
        <v>352</v>
      </c>
      <c r="D2049" s="741"/>
      <c r="E2049" s="742"/>
      <c r="F2049" s="514">
        <v>2</v>
      </c>
      <c r="G2049" s="774" t="s">
        <v>353</v>
      </c>
      <c r="H2049" s="748" t="s">
        <v>354</v>
      </c>
      <c r="I2049" s="748"/>
      <c r="J2049" s="740" t="s">
        <v>355</v>
      </c>
      <c r="K2049" s="795"/>
      <c r="L2049" s="515"/>
      <c r="M2049" s="515"/>
      <c r="N2049" s="520"/>
      <c r="O2049" s="521"/>
      <c r="P2049" s="737"/>
      <c r="Q2049" s="738"/>
      <c r="R2049" s="738"/>
      <c r="S2049" s="739"/>
      <c r="T2049" s="770"/>
      <c r="U2049" s="771"/>
      <c r="V2049" s="789"/>
    </row>
    <row r="2050" spans="1:22" s="26" customFormat="1" ht="30" customHeight="1" thickBot="1">
      <c r="A2050" s="83" t="s">
        <v>2831</v>
      </c>
      <c r="B2050" s="744"/>
      <c r="C2050" s="741" t="s">
        <v>356</v>
      </c>
      <c r="D2050" s="742"/>
      <c r="E2050" s="516" t="s">
        <v>357</v>
      </c>
      <c r="F2050" s="512" t="s">
        <v>358</v>
      </c>
      <c r="G2050" s="774"/>
      <c r="H2050" s="748"/>
      <c r="I2050" s="748"/>
      <c r="J2050" s="500" t="s">
        <v>359</v>
      </c>
      <c r="K2050" s="513" t="s">
        <v>360</v>
      </c>
      <c r="L2050" s="517" t="s">
        <v>361</v>
      </c>
      <c r="M2050" s="517"/>
      <c r="N2050" s="522" t="s">
        <v>362</v>
      </c>
      <c r="O2050" s="523"/>
      <c r="P2050" s="529" t="s">
        <v>363</v>
      </c>
      <c r="Q2050" s="447">
        <v>4</v>
      </c>
      <c r="R2050" s="530" t="s">
        <v>364</v>
      </c>
      <c r="S2050" s="447">
        <v>4</v>
      </c>
      <c r="T2050" s="791"/>
      <c r="U2050" s="792"/>
      <c r="V2050" s="790"/>
    </row>
    <row r="2051" spans="1:22" s="26" customFormat="1" ht="19.95" customHeight="1">
      <c r="A2051" s="83" t="s">
        <v>2832</v>
      </c>
      <c r="B2051" s="744"/>
      <c r="C2051" s="623">
        <v>1</v>
      </c>
      <c r="D2051" s="616" t="s">
        <v>278</v>
      </c>
      <c r="E2051" s="448">
        <v>0.6</v>
      </c>
      <c r="F2051" s="449">
        <v>22585.8680417</v>
      </c>
      <c r="G2051" s="449">
        <v>3541.03</v>
      </c>
      <c r="H2051" s="778" t="s">
        <v>1197</v>
      </c>
      <c r="I2051" s="779"/>
      <c r="J2051" s="450" t="s">
        <v>1197</v>
      </c>
      <c r="K2051" s="81" t="s">
        <v>1403</v>
      </c>
      <c r="L2051" s="393" t="s">
        <v>34</v>
      </c>
      <c r="M2051" s="394" t="s">
        <v>1423</v>
      </c>
      <c r="N2051" s="345" t="s">
        <v>341</v>
      </c>
      <c r="O2051" s="807" t="s">
        <v>130</v>
      </c>
      <c r="P2051" s="808"/>
      <c r="Q2051" s="798">
        <v>68</v>
      </c>
      <c r="R2051" s="801" t="s">
        <v>365</v>
      </c>
      <c r="S2051" s="802"/>
      <c r="T2051" s="769" t="s">
        <v>366</v>
      </c>
      <c r="U2051" s="735"/>
      <c r="V2051" s="736"/>
    </row>
    <row r="2052" spans="1:22" s="26" customFormat="1" ht="19.95" customHeight="1" thickBot="1">
      <c r="A2052" s="83" t="s">
        <v>2833</v>
      </c>
      <c r="B2052" s="744"/>
      <c r="C2052" s="623">
        <v>2</v>
      </c>
      <c r="D2052" s="616" t="s">
        <v>279</v>
      </c>
      <c r="E2052" s="448">
        <v>0.4</v>
      </c>
      <c r="F2052" s="449">
        <v>16941.191548900002</v>
      </c>
      <c r="G2052" s="449">
        <v>3541.03</v>
      </c>
      <c r="H2052" s="778" t="s">
        <v>1197</v>
      </c>
      <c r="I2052" s="779"/>
      <c r="J2052" s="450" t="s">
        <v>1197</v>
      </c>
      <c r="K2052" s="81" t="s">
        <v>1403</v>
      </c>
      <c r="L2052" s="393" t="s">
        <v>472</v>
      </c>
      <c r="M2052" s="394" t="s">
        <v>1676</v>
      </c>
      <c r="N2052" s="345" t="s">
        <v>341</v>
      </c>
      <c r="O2052" s="807"/>
      <c r="P2052" s="808"/>
      <c r="Q2052" s="799"/>
      <c r="R2052" s="803"/>
      <c r="S2052" s="804"/>
      <c r="T2052" s="791"/>
      <c r="U2052" s="796"/>
      <c r="V2052" s="792"/>
    </row>
    <row r="2053" spans="1:22" s="26" customFormat="1" ht="19.95" customHeight="1">
      <c r="A2053" s="83" t="s">
        <v>2834</v>
      </c>
      <c r="B2053" s="744"/>
      <c r="C2053" s="623">
        <v>3</v>
      </c>
      <c r="D2053" s="616" t="s">
        <v>1403</v>
      </c>
      <c r="E2053" s="448" t="s">
        <v>1403</v>
      </c>
      <c r="F2053" s="449" t="s">
        <v>1403</v>
      </c>
      <c r="G2053" s="449" t="s">
        <v>1403</v>
      </c>
      <c r="H2053" s="778" t="s">
        <v>1403</v>
      </c>
      <c r="I2053" s="779"/>
      <c r="J2053" s="450" t="s">
        <v>1403</v>
      </c>
      <c r="K2053" s="81" t="s">
        <v>1403</v>
      </c>
      <c r="L2053" s="393"/>
      <c r="M2053" s="394" t="s">
        <v>1403</v>
      </c>
      <c r="N2053" s="345"/>
      <c r="O2053" s="809"/>
      <c r="P2053" s="810"/>
      <c r="Q2053" s="800"/>
      <c r="R2053" s="805"/>
      <c r="S2053" s="806"/>
      <c r="T2053" s="451"/>
      <c r="U2053" s="451"/>
      <c r="V2053" s="452"/>
    </row>
    <row r="2054" spans="1:22" s="26" customFormat="1" ht="19.95" customHeight="1">
      <c r="A2054" s="83" t="s">
        <v>2835</v>
      </c>
      <c r="B2054" s="744"/>
      <c r="C2054" s="623">
        <v>4</v>
      </c>
      <c r="D2054" s="616" t="s">
        <v>1403</v>
      </c>
      <c r="E2054" s="448" t="s">
        <v>1403</v>
      </c>
      <c r="F2054" s="449" t="s">
        <v>1403</v>
      </c>
      <c r="G2054" s="449" t="s">
        <v>1403</v>
      </c>
      <c r="H2054" s="778" t="s">
        <v>1403</v>
      </c>
      <c r="I2054" s="779"/>
      <c r="J2054" s="450" t="s">
        <v>1403</v>
      </c>
      <c r="K2054" s="81" t="s">
        <v>1403</v>
      </c>
      <c r="L2054" s="393"/>
      <c r="M2054" s="394" t="s">
        <v>1403</v>
      </c>
      <c r="N2054" s="345"/>
      <c r="O2054" s="775" t="s">
        <v>368</v>
      </c>
      <c r="P2054" s="740" t="s">
        <v>369</v>
      </c>
      <c r="Q2054" s="741"/>
      <c r="R2054" s="741"/>
      <c r="S2054" s="742"/>
      <c r="T2054" s="453"/>
      <c r="U2054" s="453"/>
      <c r="V2054" s="454"/>
    </row>
    <row r="2055" spans="1:22" s="26" customFormat="1" ht="19.95" customHeight="1">
      <c r="A2055" s="83" t="s">
        <v>2836</v>
      </c>
      <c r="B2055" s="744"/>
      <c r="C2055" s="623">
        <v>5</v>
      </c>
      <c r="D2055" s="616" t="s">
        <v>1403</v>
      </c>
      <c r="E2055" s="448" t="s">
        <v>1403</v>
      </c>
      <c r="F2055" s="449" t="s">
        <v>1403</v>
      </c>
      <c r="G2055" s="449" t="s">
        <v>1403</v>
      </c>
      <c r="H2055" s="778" t="s">
        <v>1403</v>
      </c>
      <c r="I2055" s="779"/>
      <c r="J2055" s="450" t="s">
        <v>1403</v>
      </c>
      <c r="K2055" s="81" t="s">
        <v>1403</v>
      </c>
      <c r="L2055" s="393"/>
      <c r="M2055" s="394" t="s">
        <v>1403</v>
      </c>
      <c r="N2055" s="345"/>
      <c r="O2055" s="776"/>
      <c r="P2055" s="500" t="s">
        <v>370</v>
      </c>
      <c r="Q2055" s="500" t="s">
        <v>371</v>
      </c>
      <c r="R2055" s="748" t="s">
        <v>372</v>
      </c>
      <c r="S2055" s="748"/>
      <c r="T2055" s="453"/>
      <c r="U2055" s="453"/>
      <c r="V2055" s="454"/>
    </row>
    <row r="2056" spans="1:22" s="26" customFormat="1" ht="19.95" customHeight="1" thickBot="1">
      <c r="A2056" s="83" t="s">
        <v>2837</v>
      </c>
      <c r="B2056" s="744"/>
      <c r="C2056" s="624">
        <v>6</v>
      </c>
      <c r="D2056" s="617" t="s">
        <v>1403</v>
      </c>
      <c r="E2056" s="455" t="s">
        <v>1403</v>
      </c>
      <c r="F2056" s="449" t="s">
        <v>1403</v>
      </c>
      <c r="G2056" s="449" t="s">
        <v>1403</v>
      </c>
      <c r="H2056" s="778" t="s">
        <v>1403</v>
      </c>
      <c r="I2056" s="779"/>
      <c r="J2056" s="450" t="s">
        <v>1403</v>
      </c>
      <c r="K2056" s="81" t="s">
        <v>1403</v>
      </c>
      <c r="L2056" s="393"/>
      <c r="M2056" s="394" t="s">
        <v>1403</v>
      </c>
      <c r="N2056" s="391"/>
      <c r="O2056" s="293" t="s">
        <v>1197</v>
      </c>
      <c r="P2056" s="223">
        <v>1</v>
      </c>
      <c r="Q2056" s="456">
        <v>7082.0518531999996</v>
      </c>
      <c r="R2056" s="777">
        <v>39527.059590552548</v>
      </c>
      <c r="S2056" s="777"/>
      <c r="T2056" s="453"/>
      <c r="U2056" s="453"/>
      <c r="V2056" s="454"/>
    </row>
    <row r="2057" spans="1:22" s="26" customFormat="1" ht="25.2" customHeight="1" thickBot="1">
      <c r="A2057" s="83" t="s">
        <v>2838</v>
      </c>
      <c r="B2057" s="745"/>
      <c r="C2057" s="749" t="s">
        <v>373</v>
      </c>
      <c r="D2057" s="750"/>
      <c r="E2057" s="467"/>
      <c r="F2057" s="751" t="s">
        <v>1403</v>
      </c>
      <c r="G2057" s="752"/>
      <c r="H2057" s="793" t="s">
        <v>1197</v>
      </c>
      <c r="I2057" s="794"/>
      <c r="J2057" s="369" t="s">
        <v>1197</v>
      </c>
      <c r="K2057" s="293" t="s">
        <v>1197</v>
      </c>
      <c r="L2057" s="293" t="s">
        <v>1197</v>
      </c>
      <c r="M2057" s="528"/>
      <c r="N2057" s="524"/>
      <c r="O2057" s="797" t="s">
        <v>1403</v>
      </c>
      <c r="P2057" s="797"/>
      <c r="Q2057" s="797"/>
      <c r="R2057" s="797"/>
      <c r="S2057" s="797"/>
      <c r="T2057" s="525"/>
      <c r="U2057" s="526"/>
      <c r="V2057" s="527"/>
    </row>
    <row r="2058" spans="1:22" ht="19.95" customHeight="1"/>
    <row r="2059" spans="1:22" ht="19.95" customHeight="1"/>
    <row r="2060" spans="1:22" s="30" customFormat="1" ht="19.95" customHeight="1" thickBot="1">
      <c r="A2060" s="27">
        <v>69</v>
      </c>
      <c r="B2060" s="753" t="s">
        <v>312</v>
      </c>
      <c r="C2060" s="753"/>
      <c r="D2060" s="753"/>
      <c r="E2060" s="28">
        <v>69</v>
      </c>
      <c r="F2060" s="582" t="s">
        <v>113</v>
      </c>
      <c r="G2060" s="416"/>
      <c r="H2060" s="416"/>
      <c r="I2060" s="414"/>
      <c r="J2060" s="414"/>
      <c r="K2060" s="414"/>
      <c r="L2060" s="414"/>
      <c r="M2060" s="29"/>
      <c r="N2060" s="29"/>
      <c r="O2060" s="416"/>
      <c r="P2060" s="416"/>
      <c r="Q2060" s="416"/>
      <c r="R2060" s="416"/>
      <c r="S2060" s="416"/>
      <c r="T2060" s="416"/>
      <c r="U2060" s="416"/>
      <c r="V2060" s="416"/>
    </row>
    <row r="2061" spans="1:22" s="23" customFormat="1" ht="25.2" customHeight="1">
      <c r="A2061" s="22"/>
      <c r="B2061" s="755" t="s">
        <v>313</v>
      </c>
      <c r="C2061" s="621" t="s">
        <v>314</v>
      </c>
      <c r="D2061" s="609" t="s">
        <v>315</v>
      </c>
      <c r="E2061" s="498"/>
      <c r="F2061" s="498" t="s">
        <v>316</v>
      </c>
      <c r="G2061" s="499"/>
      <c r="H2061" s="497" t="s">
        <v>317</v>
      </c>
      <c r="I2061" s="772" t="s">
        <v>318</v>
      </c>
      <c r="J2061" s="754" t="s">
        <v>319</v>
      </c>
      <c r="K2061" s="754" t="s">
        <v>320</v>
      </c>
      <c r="L2061" s="754" t="s">
        <v>321</v>
      </c>
      <c r="M2061" s="754" t="s">
        <v>322</v>
      </c>
      <c r="N2061" s="765" t="s">
        <v>323</v>
      </c>
      <c r="O2061" s="766"/>
      <c r="P2061" s="767" t="s">
        <v>324</v>
      </c>
      <c r="Q2061" s="768"/>
      <c r="R2061" s="769" t="s">
        <v>325</v>
      </c>
      <c r="S2061" s="736"/>
      <c r="T2061" s="783" t="s">
        <v>326</v>
      </c>
      <c r="U2061" s="784"/>
      <c r="V2061" s="785"/>
    </row>
    <row r="2062" spans="1:22" s="23" customFormat="1" ht="90" customHeight="1">
      <c r="A2062" s="22"/>
      <c r="B2062" s="756"/>
      <c r="C2062" s="622" t="s">
        <v>327</v>
      </c>
      <c r="D2062" s="610" t="s">
        <v>42</v>
      </c>
      <c r="E2062" s="501" t="s">
        <v>328</v>
      </c>
      <c r="F2062" s="501" t="s">
        <v>329</v>
      </c>
      <c r="G2062" s="571" t="s">
        <v>330</v>
      </c>
      <c r="H2062" s="570" t="s">
        <v>331</v>
      </c>
      <c r="I2062" s="773"/>
      <c r="J2062" s="748"/>
      <c r="K2062" s="748"/>
      <c r="L2062" s="748"/>
      <c r="M2062" s="748"/>
      <c r="N2062" s="500" t="s">
        <v>332</v>
      </c>
      <c r="O2062" s="501" t="s">
        <v>333</v>
      </c>
      <c r="P2062" s="781"/>
      <c r="Q2062" s="782"/>
      <c r="R2062" s="770"/>
      <c r="S2062" s="771"/>
      <c r="T2062" s="502" t="s">
        <v>334</v>
      </c>
      <c r="U2062" s="503" t="s">
        <v>335</v>
      </c>
      <c r="V2062" s="504" t="s">
        <v>336</v>
      </c>
    </row>
    <row r="2063" spans="1:22" s="23" customFormat="1" ht="25.2" customHeight="1">
      <c r="A2063" s="22"/>
      <c r="B2063" s="417"/>
      <c r="C2063" s="611">
        <v>3</v>
      </c>
      <c r="D2063" s="611">
        <v>4</v>
      </c>
      <c r="E2063" s="418">
        <v>5</v>
      </c>
      <c r="F2063" s="418">
        <v>6</v>
      </c>
      <c r="G2063" s="418">
        <v>7</v>
      </c>
      <c r="H2063" s="418">
        <v>8</v>
      </c>
      <c r="I2063" s="418">
        <v>9</v>
      </c>
      <c r="J2063" s="469"/>
      <c r="K2063" s="469"/>
      <c r="L2063" s="435"/>
      <c r="M2063" s="418"/>
      <c r="N2063" s="418">
        <v>14</v>
      </c>
      <c r="O2063" s="418">
        <v>15</v>
      </c>
      <c r="P2063" s="419">
        <v>16</v>
      </c>
      <c r="Q2063" s="463">
        <v>17</v>
      </c>
      <c r="R2063" s="419">
        <v>18</v>
      </c>
      <c r="S2063" s="463">
        <v>19</v>
      </c>
      <c r="T2063" s="420">
        <v>20</v>
      </c>
      <c r="U2063" s="421">
        <v>21</v>
      </c>
      <c r="V2063" s="422">
        <v>22</v>
      </c>
    </row>
    <row r="2064" spans="1:22" s="32" customFormat="1" ht="49.5" customHeight="1">
      <c r="A2064" s="31" t="s">
        <v>2839</v>
      </c>
      <c r="B2064" s="423">
        <v>1</v>
      </c>
      <c r="C2064" s="612" t="s">
        <v>1013</v>
      </c>
      <c r="D2064" s="612" t="s">
        <v>1014</v>
      </c>
      <c r="E2064" s="424" t="s">
        <v>1015</v>
      </c>
      <c r="F2064" s="424" t="s">
        <v>435</v>
      </c>
      <c r="G2064" s="425">
        <v>1</v>
      </c>
      <c r="H2064" s="426" t="s">
        <v>341</v>
      </c>
      <c r="I2064" s="427">
        <v>2</v>
      </c>
      <c r="J2064" s="428" t="s">
        <v>281</v>
      </c>
      <c r="K2064" s="429">
        <v>39934</v>
      </c>
      <c r="L2064" s="429">
        <v>40724</v>
      </c>
      <c r="M2064" s="430">
        <v>17529.93</v>
      </c>
      <c r="N2064" s="431">
        <v>17529.93</v>
      </c>
      <c r="O2064" s="432">
        <v>17529.93</v>
      </c>
      <c r="P2064" s="827"/>
      <c r="Q2064" s="828"/>
      <c r="R2064" s="746"/>
      <c r="S2064" s="747"/>
      <c r="T2064" s="433" t="s">
        <v>341</v>
      </c>
      <c r="U2064" s="363">
        <v>10</v>
      </c>
      <c r="V2064" s="434" t="s">
        <v>341</v>
      </c>
    </row>
    <row r="2065" spans="1:22" s="32" customFormat="1" ht="49.5" customHeight="1">
      <c r="A2065" s="31" t="s">
        <v>2840</v>
      </c>
      <c r="B2065" s="423">
        <v>2</v>
      </c>
      <c r="C2065" s="612" t="s">
        <v>1016</v>
      </c>
      <c r="D2065" s="612" t="s">
        <v>1017</v>
      </c>
      <c r="E2065" s="424" t="s">
        <v>1018</v>
      </c>
      <c r="F2065" s="424" t="s">
        <v>755</v>
      </c>
      <c r="G2065" s="425">
        <v>0.5</v>
      </c>
      <c r="H2065" s="426" t="s">
        <v>341</v>
      </c>
      <c r="I2065" s="427">
        <v>3</v>
      </c>
      <c r="J2065" s="428" t="s">
        <v>282</v>
      </c>
      <c r="K2065" s="429">
        <v>39615</v>
      </c>
      <c r="L2065" s="429">
        <v>40847</v>
      </c>
      <c r="M2065" s="430">
        <v>21388.03</v>
      </c>
      <c r="N2065" s="431">
        <v>10694.014999999999</v>
      </c>
      <c r="O2065" s="432">
        <v>10694.014999999999</v>
      </c>
      <c r="P2065" s="827"/>
      <c r="Q2065" s="828"/>
      <c r="R2065" s="746"/>
      <c r="S2065" s="747"/>
      <c r="T2065" s="433" t="s">
        <v>341</v>
      </c>
      <c r="U2065" s="363">
        <v>15</v>
      </c>
      <c r="V2065" s="434" t="s">
        <v>341</v>
      </c>
    </row>
    <row r="2066" spans="1:22" s="32" customFormat="1" ht="49.5" customHeight="1">
      <c r="A2066" s="31" t="s">
        <v>2841</v>
      </c>
      <c r="B2066" s="423">
        <v>3</v>
      </c>
      <c r="C2066" s="612" t="s">
        <v>1019</v>
      </c>
      <c r="D2066" s="612" t="s">
        <v>1020</v>
      </c>
      <c r="E2066" s="424" t="s">
        <v>1021</v>
      </c>
      <c r="F2066" s="424" t="s">
        <v>376</v>
      </c>
      <c r="G2066" s="425">
        <v>1</v>
      </c>
      <c r="H2066" s="426" t="s">
        <v>341</v>
      </c>
      <c r="I2066" s="427">
        <v>3</v>
      </c>
      <c r="J2066" s="428" t="s">
        <v>282</v>
      </c>
      <c r="K2066" s="429">
        <v>36741</v>
      </c>
      <c r="L2066" s="429">
        <v>37125</v>
      </c>
      <c r="M2066" s="430">
        <v>4970.13</v>
      </c>
      <c r="N2066" s="431">
        <v>4970.13</v>
      </c>
      <c r="O2066" s="432">
        <v>4970.13</v>
      </c>
      <c r="P2066" s="827"/>
      <c r="Q2066" s="828"/>
      <c r="R2066" s="746"/>
      <c r="S2066" s="747"/>
      <c r="T2066" s="433" t="s">
        <v>341</v>
      </c>
      <c r="U2066" s="363">
        <v>32</v>
      </c>
      <c r="V2066" s="434" t="s">
        <v>341</v>
      </c>
    </row>
    <row r="2067" spans="1:22" s="32" customFormat="1" ht="49.5" customHeight="1">
      <c r="A2067" s="31" t="s">
        <v>2842</v>
      </c>
      <c r="B2067" s="423">
        <v>4</v>
      </c>
      <c r="C2067" s="612" t="s">
        <v>1019</v>
      </c>
      <c r="D2067" s="612" t="s">
        <v>1022</v>
      </c>
      <c r="E2067" s="424" t="s">
        <v>1023</v>
      </c>
      <c r="F2067" s="424" t="s">
        <v>376</v>
      </c>
      <c r="G2067" s="425">
        <v>1</v>
      </c>
      <c r="H2067" s="426" t="s">
        <v>341</v>
      </c>
      <c r="I2067" s="427">
        <v>2</v>
      </c>
      <c r="J2067" s="428" t="s">
        <v>281</v>
      </c>
      <c r="K2067" s="429">
        <v>36370</v>
      </c>
      <c r="L2067" s="429">
        <v>36859</v>
      </c>
      <c r="M2067" s="430">
        <v>5143.2</v>
      </c>
      <c r="N2067" s="431">
        <v>5143.2</v>
      </c>
      <c r="O2067" s="432">
        <v>5143.2</v>
      </c>
      <c r="P2067" s="827"/>
      <c r="Q2067" s="828"/>
      <c r="R2067" s="746"/>
      <c r="S2067" s="747"/>
      <c r="T2067" s="433" t="s">
        <v>341</v>
      </c>
      <c r="U2067" s="363">
        <v>37</v>
      </c>
      <c r="V2067" s="434" t="s">
        <v>341</v>
      </c>
    </row>
    <row r="2068" spans="1:22" s="32" customFormat="1" ht="49.5" customHeight="1">
      <c r="A2068" s="31" t="s">
        <v>2843</v>
      </c>
      <c r="B2068" s="423">
        <v>5</v>
      </c>
      <c r="C2068" s="612" t="s">
        <v>380</v>
      </c>
      <c r="D2068" s="612" t="s">
        <v>1024</v>
      </c>
      <c r="E2068" s="424" t="s">
        <v>1025</v>
      </c>
      <c r="F2068" s="424" t="s">
        <v>376</v>
      </c>
      <c r="G2068" s="425">
        <v>1</v>
      </c>
      <c r="H2068" s="426" t="s">
        <v>341</v>
      </c>
      <c r="I2068" s="427">
        <v>1</v>
      </c>
      <c r="J2068" s="428" t="s">
        <v>280</v>
      </c>
      <c r="K2068" s="429">
        <v>37972</v>
      </c>
      <c r="L2068" s="429">
        <v>38442</v>
      </c>
      <c r="M2068" s="430">
        <v>2000.29</v>
      </c>
      <c r="N2068" s="431">
        <v>2000.29</v>
      </c>
      <c r="O2068" s="432">
        <v>2000.29</v>
      </c>
      <c r="P2068" s="827"/>
      <c r="Q2068" s="828"/>
      <c r="R2068" s="746"/>
      <c r="S2068" s="747"/>
      <c r="T2068" s="433" t="s">
        <v>341</v>
      </c>
      <c r="U2068" s="363">
        <v>89</v>
      </c>
      <c r="V2068" s="434" t="s">
        <v>341</v>
      </c>
    </row>
    <row r="2069" spans="1:22" s="32" customFormat="1" ht="49.5" customHeight="1">
      <c r="A2069" s="31" t="s">
        <v>2844</v>
      </c>
      <c r="B2069" s="423">
        <v>6</v>
      </c>
      <c r="C2069" s="612" t="s">
        <v>1026</v>
      </c>
      <c r="D2069" s="612" t="s">
        <v>1027</v>
      </c>
      <c r="E2069" s="424" t="s">
        <v>1028</v>
      </c>
      <c r="F2069" s="424" t="s">
        <v>340</v>
      </c>
      <c r="G2069" s="425">
        <v>0.5</v>
      </c>
      <c r="H2069" s="426" t="s">
        <v>341</v>
      </c>
      <c r="I2069" s="427">
        <v>1</v>
      </c>
      <c r="J2069" s="428" t="s">
        <v>280</v>
      </c>
      <c r="K2069" s="429">
        <v>41603</v>
      </c>
      <c r="L2069" s="429">
        <v>42824</v>
      </c>
      <c r="M2069" s="430">
        <v>14698.13</v>
      </c>
      <c r="N2069" s="431">
        <v>7349.0649999999996</v>
      </c>
      <c r="O2069" s="432">
        <v>7349.0649999999996</v>
      </c>
      <c r="P2069" s="827"/>
      <c r="Q2069" s="828"/>
      <c r="R2069" s="746"/>
      <c r="S2069" s="747"/>
      <c r="T2069" s="433" t="s">
        <v>341</v>
      </c>
      <c r="U2069" s="363">
        <v>169</v>
      </c>
      <c r="V2069" s="434" t="s">
        <v>341</v>
      </c>
    </row>
    <row r="2070" spans="1:22" s="32" customFormat="1" ht="19.95" customHeight="1">
      <c r="A2070" s="31" t="s">
        <v>2845</v>
      </c>
      <c r="B2070" s="423" t="s">
        <v>1403</v>
      </c>
      <c r="C2070" s="612"/>
      <c r="D2070" s="612"/>
      <c r="E2070" s="424"/>
      <c r="F2070" s="424"/>
      <c r="G2070" s="425"/>
      <c r="H2070" s="426"/>
      <c r="I2070" s="427"/>
      <c r="J2070" s="428" t="s">
        <v>1403</v>
      </c>
      <c r="K2070" s="429"/>
      <c r="L2070" s="429"/>
      <c r="M2070" s="430"/>
      <c r="N2070" s="435" t="s">
        <v>1403</v>
      </c>
      <c r="O2070" s="432" t="s">
        <v>1403</v>
      </c>
      <c r="P2070" s="731"/>
      <c r="Q2070" s="732"/>
      <c r="R2070" s="746"/>
      <c r="S2070" s="747"/>
      <c r="T2070" s="433"/>
      <c r="U2070" s="363"/>
      <c r="V2070" s="434"/>
    </row>
    <row r="2071" spans="1:22" s="32" customFormat="1" ht="19.95" customHeight="1">
      <c r="A2071" s="31" t="s">
        <v>2846</v>
      </c>
      <c r="B2071" s="423" t="s">
        <v>1403</v>
      </c>
      <c r="C2071" s="612"/>
      <c r="D2071" s="612"/>
      <c r="E2071" s="424"/>
      <c r="F2071" s="424"/>
      <c r="G2071" s="425"/>
      <c r="H2071" s="426"/>
      <c r="I2071" s="427"/>
      <c r="J2071" s="428" t="s">
        <v>1403</v>
      </c>
      <c r="K2071" s="429"/>
      <c r="L2071" s="429"/>
      <c r="M2071" s="436"/>
      <c r="N2071" s="435" t="s">
        <v>1403</v>
      </c>
      <c r="O2071" s="432" t="s">
        <v>1403</v>
      </c>
      <c r="P2071" s="731"/>
      <c r="Q2071" s="732"/>
      <c r="R2071" s="746"/>
      <c r="S2071" s="747"/>
      <c r="T2071" s="433"/>
      <c r="U2071" s="363"/>
      <c r="V2071" s="434"/>
    </row>
    <row r="2072" spans="1:22" s="32" customFormat="1" ht="19.95" customHeight="1">
      <c r="A2072" s="31" t="s">
        <v>2847</v>
      </c>
      <c r="B2072" s="423" t="s">
        <v>1403</v>
      </c>
      <c r="C2072" s="612"/>
      <c r="D2072" s="612"/>
      <c r="E2072" s="424"/>
      <c r="F2072" s="424"/>
      <c r="G2072" s="425"/>
      <c r="H2072" s="426"/>
      <c r="I2072" s="427"/>
      <c r="J2072" s="428" t="s">
        <v>1403</v>
      </c>
      <c r="K2072" s="429"/>
      <c r="L2072" s="429"/>
      <c r="M2072" s="436"/>
      <c r="N2072" s="435" t="s">
        <v>1403</v>
      </c>
      <c r="O2072" s="432" t="s">
        <v>1403</v>
      </c>
      <c r="P2072" s="731"/>
      <c r="Q2072" s="732"/>
      <c r="R2072" s="746"/>
      <c r="S2072" s="747"/>
      <c r="T2072" s="433"/>
      <c r="U2072" s="363"/>
      <c r="V2072" s="434"/>
    </row>
    <row r="2073" spans="1:22" s="32" customFormat="1" ht="19.95" customHeight="1" thickBot="1">
      <c r="A2073" s="31" t="s">
        <v>2848</v>
      </c>
      <c r="B2073" s="437" t="s">
        <v>1403</v>
      </c>
      <c r="C2073" s="613"/>
      <c r="D2073" s="613"/>
      <c r="E2073" s="438"/>
      <c r="F2073" s="438"/>
      <c r="G2073" s="439"/>
      <c r="H2073" s="440"/>
      <c r="I2073" s="441"/>
      <c r="J2073" s="442" t="s">
        <v>1403</v>
      </c>
      <c r="K2073" s="443"/>
      <c r="L2073" s="443"/>
      <c r="M2073" s="444"/>
      <c r="N2073" s="435" t="s">
        <v>1403</v>
      </c>
      <c r="O2073" s="432" t="s">
        <v>1403</v>
      </c>
      <c r="P2073" s="731"/>
      <c r="Q2073" s="732"/>
      <c r="R2073" s="746"/>
      <c r="S2073" s="747"/>
      <c r="T2073" s="433"/>
      <c r="U2073" s="363"/>
      <c r="V2073" s="434"/>
    </row>
    <row r="2074" spans="1:22" s="23" customFormat="1" ht="10.199999999999999" customHeight="1">
      <c r="A2074" s="31"/>
      <c r="B2074" s="459"/>
      <c r="C2074" s="614"/>
      <c r="D2074" s="614"/>
      <c r="E2074" s="445"/>
      <c r="F2074" s="445"/>
      <c r="G2074" s="445"/>
      <c r="H2074" s="445"/>
      <c r="I2074" s="445"/>
      <c r="J2074" s="445"/>
      <c r="K2074" s="445"/>
      <c r="L2074" s="445"/>
      <c r="M2074" s="445"/>
      <c r="N2074" s="445"/>
      <c r="O2074" s="460"/>
      <c r="P2074" s="445"/>
      <c r="Q2074" s="445"/>
      <c r="R2074" s="460"/>
      <c r="S2074" s="445"/>
      <c r="T2074" s="445"/>
      <c r="U2074" s="461"/>
      <c r="V2074" s="464"/>
    </row>
    <row r="2075" spans="1:22" s="23" customFormat="1" ht="19.95" customHeight="1" thickBot="1">
      <c r="A2075" s="31" t="s">
        <v>2849</v>
      </c>
      <c r="B2075" s="505"/>
      <c r="C2075" s="615"/>
      <c r="D2075" s="615"/>
      <c r="E2075" s="506"/>
      <c r="F2075" s="506"/>
      <c r="G2075" s="506"/>
      <c r="H2075" s="506"/>
      <c r="I2075" s="506"/>
      <c r="J2075" s="506"/>
      <c r="K2075" s="506"/>
      <c r="L2075" s="506"/>
      <c r="M2075" s="506"/>
      <c r="N2075" s="507" t="s">
        <v>346</v>
      </c>
      <c r="O2075" s="508">
        <v>7947.7716666666665</v>
      </c>
      <c r="P2075" s="506"/>
      <c r="Q2075" s="506"/>
      <c r="R2075" s="509"/>
      <c r="S2075" s="509"/>
      <c r="T2075" s="510"/>
      <c r="U2075" s="506"/>
      <c r="V2075" s="511"/>
    </row>
    <row r="2076" spans="1:22" ht="19.95" customHeight="1">
      <c r="B2076" s="446"/>
      <c r="C2076" s="34"/>
      <c r="D2076" s="34"/>
      <c r="E2076" s="446"/>
      <c r="F2076" s="446"/>
      <c r="G2076" s="446"/>
      <c r="H2076" s="446"/>
      <c r="I2076" s="446"/>
      <c r="J2076" s="446"/>
      <c r="K2076" s="446"/>
      <c r="L2076" s="446"/>
      <c r="M2076" s="446"/>
      <c r="N2076" s="446"/>
      <c r="O2076" s="446"/>
      <c r="P2076" s="446"/>
      <c r="Q2076" s="446"/>
      <c r="R2076" s="446"/>
      <c r="S2076" s="446"/>
      <c r="T2076" s="446"/>
      <c r="U2076" s="446"/>
      <c r="V2076" s="446"/>
    </row>
    <row r="2077" spans="1:22" s="23" customFormat="1" ht="19.95" customHeight="1" thickBot="1">
      <c r="A2077" s="22"/>
      <c r="B2077" s="733" t="s">
        <v>347</v>
      </c>
      <c r="C2077" s="733"/>
      <c r="D2077" s="733"/>
      <c r="E2077" s="733"/>
      <c r="F2077" s="733"/>
      <c r="G2077" s="733"/>
      <c r="H2077" s="733"/>
      <c r="I2077" s="733"/>
      <c r="J2077" s="733"/>
      <c r="K2077" s="733"/>
      <c r="L2077" s="733"/>
      <c r="M2077" s="733"/>
      <c r="N2077" s="733"/>
      <c r="O2077" s="733"/>
      <c r="P2077" s="733"/>
      <c r="Q2077" s="733"/>
      <c r="R2077" s="733"/>
      <c r="S2077" s="733"/>
      <c r="T2077" s="733"/>
      <c r="U2077" s="733"/>
      <c r="V2077" s="733"/>
    </row>
    <row r="2078" spans="1:22" s="26" customFormat="1" ht="19.95" customHeight="1">
      <c r="A2078" s="83" t="s">
        <v>2850</v>
      </c>
      <c r="B2078" s="743" t="s">
        <v>348</v>
      </c>
      <c r="C2078" s="734" t="s">
        <v>349</v>
      </c>
      <c r="D2078" s="735"/>
      <c r="E2078" s="735"/>
      <c r="F2078" s="735"/>
      <c r="G2078" s="735"/>
      <c r="H2078" s="735"/>
      <c r="I2078" s="735"/>
      <c r="J2078" s="735"/>
      <c r="K2078" s="735"/>
      <c r="L2078" s="735"/>
      <c r="M2078" s="736"/>
      <c r="N2078" s="518"/>
      <c r="O2078" s="519"/>
      <c r="P2078" s="734" t="s">
        <v>350</v>
      </c>
      <c r="Q2078" s="735"/>
      <c r="R2078" s="735"/>
      <c r="S2078" s="736"/>
      <c r="T2078" s="769" t="s">
        <v>351</v>
      </c>
      <c r="U2078" s="736"/>
      <c r="V2078" s="788" t="s">
        <v>1197</v>
      </c>
    </row>
    <row r="2079" spans="1:22" s="26" customFormat="1" ht="25.2" customHeight="1">
      <c r="A2079" s="83" t="s">
        <v>2851</v>
      </c>
      <c r="B2079" s="744"/>
      <c r="C2079" s="740" t="s">
        <v>352</v>
      </c>
      <c r="D2079" s="741"/>
      <c r="E2079" s="742"/>
      <c r="F2079" s="514">
        <v>3</v>
      </c>
      <c r="G2079" s="774" t="s">
        <v>353</v>
      </c>
      <c r="H2079" s="748" t="s">
        <v>354</v>
      </c>
      <c r="I2079" s="748"/>
      <c r="J2079" s="740" t="s">
        <v>355</v>
      </c>
      <c r="K2079" s="795"/>
      <c r="L2079" s="515"/>
      <c r="M2079" s="515"/>
      <c r="N2079" s="520"/>
      <c r="O2079" s="521"/>
      <c r="P2079" s="737"/>
      <c r="Q2079" s="738"/>
      <c r="R2079" s="738"/>
      <c r="S2079" s="739"/>
      <c r="T2079" s="770"/>
      <c r="U2079" s="771"/>
      <c r="V2079" s="789"/>
    </row>
    <row r="2080" spans="1:22" s="26" customFormat="1" ht="30" customHeight="1" thickBot="1">
      <c r="A2080" s="83" t="s">
        <v>2852</v>
      </c>
      <c r="B2080" s="744"/>
      <c r="C2080" s="741" t="s">
        <v>356</v>
      </c>
      <c r="D2080" s="742"/>
      <c r="E2080" s="516" t="s">
        <v>357</v>
      </c>
      <c r="F2080" s="512" t="s">
        <v>358</v>
      </c>
      <c r="G2080" s="774"/>
      <c r="H2080" s="748"/>
      <c r="I2080" s="748"/>
      <c r="J2080" s="500" t="s">
        <v>359</v>
      </c>
      <c r="K2080" s="513" t="s">
        <v>360</v>
      </c>
      <c r="L2080" s="517" t="s">
        <v>361</v>
      </c>
      <c r="M2080" s="517"/>
      <c r="N2080" s="522" t="s">
        <v>362</v>
      </c>
      <c r="O2080" s="523"/>
      <c r="P2080" s="529" t="s">
        <v>363</v>
      </c>
      <c r="Q2080" s="447">
        <v>6</v>
      </c>
      <c r="R2080" s="530" t="s">
        <v>364</v>
      </c>
      <c r="S2080" s="447">
        <v>6</v>
      </c>
      <c r="T2080" s="791"/>
      <c r="U2080" s="792"/>
      <c r="V2080" s="790"/>
    </row>
    <row r="2081" spans="1:22" s="26" customFormat="1" ht="19.95" customHeight="1">
      <c r="A2081" s="83" t="s">
        <v>2853</v>
      </c>
      <c r="B2081" s="744"/>
      <c r="C2081" s="623">
        <v>1</v>
      </c>
      <c r="D2081" s="616" t="s">
        <v>280</v>
      </c>
      <c r="E2081" s="448">
        <v>0.25</v>
      </c>
      <c r="F2081" s="449">
        <v>9349.3549999999996</v>
      </c>
      <c r="G2081" s="449">
        <v>3541.03</v>
      </c>
      <c r="H2081" s="778" t="s">
        <v>1197</v>
      </c>
      <c r="I2081" s="779"/>
      <c r="J2081" s="450" t="s">
        <v>1197</v>
      </c>
      <c r="K2081" s="81" t="s">
        <v>1403</v>
      </c>
      <c r="L2081" s="393" t="s">
        <v>472</v>
      </c>
      <c r="M2081" s="394" t="s">
        <v>1676</v>
      </c>
      <c r="N2081" s="345" t="s">
        <v>341</v>
      </c>
      <c r="O2081" s="807" t="s">
        <v>130</v>
      </c>
      <c r="P2081" s="808"/>
      <c r="Q2081" s="798">
        <v>69</v>
      </c>
      <c r="R2081" s="801" t="s">
        <v>365</v>
      </c>
      <c r="S2081" s="802"/>
      <c r="T2081" s="769" t="s">
        <v>366</v>
      </c>
      <c r="U2081" s="735"/>
      <c r="V2081" s="736"/>
    </row>
    <row r="2082" spans="1:22" s="26" customFormat="1" ht="19.95" customHeight="1" thickBot="1">
      <c r="A2082" s="83" t="s">
        <v>2854</v>
      </c>
      <c r="B2082" s="744"/>
      <c r="C2082" s="623">
        <v>2</v>
      </c>
      <c r="D2082" s="616" t="s">
        <v>281</v>
      </c>
      <c r="E2082" s="448">
        <v>0.5</v>
      </c>
      <c r="F2082" s="449">
        <v>22673.13</v>
      </c>
      <c r="G2082" s="449">
        <v>3541.03</v>
      </c>
      <c r="H2082" s="778" t="s">
        <v>1197</v>
      </c>
      <c r="I2082" s="779"/>
      <c r="J2082" s="450" t="s">
        <v>1197</v>
      </c>
      <c r="K2082" s="81" t="s">
        <v>1403</v>
      </c>
      <c r="L2082" s="393" t="s">
        <v>34</v>
      </c>
      <c r="M2082" s="394" t="s">
        <v>1423</v>
      </c>
      <c r="N2082" s="345" t="s">
        <v>341</v>
      </c>
      <c r="O2082" s="807"/>
      <c r="P2082" s="808"/>
      <c r="Q2082" s="799"/>
      <c r="R2082" s="803"/>
      <c r="S2082" s="804"/>
      <c r="T2082" s="791"/>
      <c r="U2082" s="796"/>
      <c r="V2082" s="792"/>
    </row>
    <row r="2083" spans="1:22" s="26" customFormat="1" ht="19.95" customHeight="1">
      <c r="A2083" s="83" t="s">
        <v>2855</v>
      </c>
      <c r="B2083" s="744"/>
      <c r="C2083" s="623">
        <v>3</v>
      </c>
      <c r="D2083" s="616" t="s">
        <v>282</v>
      </c>
      <c r="E2083" s="448">
        <v>0.25</v>
      </c>
      <c r="F2083" s="449">
        <v>15664.145</v>
      </c>
      <c r="G2083" s="449">
        <v>3541.03</v>
      </c>
      <c r="H2083" s="778" t="s">
        <v>1197</v>
      </c>
      <c r="I2083" s="779"/>
      <c r="J2083" s="450" t="s">
        <v>1197</v>
      </c>
      <c r="K2083" s="81" t="s">
        <v>1403</v>
      </c>
      <c r="L2083" s="393" t="s">
        <v>34</v>
      </c>
      <c r="M2083" s="394" t="s">
        <v>1423</v>
      </c>
      <c r="N2083" s="345" t="s">
        <v>341</v>
      </c>
      <c r="O2083" s="809"/>
      <c r="P2083" s="810"/>
      <c r="Q2083" s="800"/>
      <c r="R2083" s="805"/>
      <c r="S2083" s="806"/>
      <c r="T2083" s="451"/>
      <c r="U2083" s="451"/>
      <c r="V2083" s="452"/>
    </row>
    <row r="2084" spans="1:22" s="26" customFormat="1" ht="19.95" customHeight="1">
      <c r="A2084" s="83" t="s">
        <v>2856</v>
      </c>
      <c r="B2084" s="744"/>
      <c r="C2084" s="623">
        <v>4</v>
      </c>
      <c r="D2084" s="616" t="s">
        <v>1403</v>
      </c>
      <c r="E2084" s="448" t="s">
        <v>1403</v>
      </c>
      <c r="F2084" s="449" t="s">
        <v>1403</v>
      </c>
      <c r="G2084" s="449" t="s">
        <v>1403</v>
      </c>
      <c r="H2084" s="778" t="s">
        <v>1403</v>
      </c>
      <c r="I2084" s="779"/>
      <c r="J2084" s="450" t="s">
        <v>1403</v>
      </c>
      <c r="K2084" s="81" t="s">
        <v>1403</v>
      </c>
      <c r="L2084" s="393"/>
      <c r="M2084" s="394" t="s">
        <v>1403</v>
      </c>
      <c r="N2084" s="345"/>
      <c r="O2084" s="775" t="s">
        <v>368</v>
      </c>
      <c r="P2084" s="740" t="s">
        <v>369</v>
      </c>
      <c r="Q2084" s="741"/>
      <c r="R2084" s="741"/>
      <c r="S2084" s="742"/>
      <c r="T2084" s="453"/>
      <c r="U2084" s="453"/>
      <c r="V2084" s="454"/>
    </row>
    <row r="2085" spans="1:22" s="26" customFormat="1" ht="19.95" customHeight="1">
      <c r="A2085" s="83" t="s">
        <v>2857</v>
      </c>
      <c r="B2085" s="744"/>
      <c r="C2085" s="623">
        <v>5</v>
      </c>
      <c r="D2085" s="616" t="s">
        <v>1403</v>
      </c>
      <c r="E2085" s="448" t="s">
        <v>1403</v>
      </c>
      <c r="F2085" s="449" t="s">
        <v>1403</v>
      </c>
      <c r="G2085" s="449" t="s">
        <v>1403</v>
      </c>
      <c r="H2085" s="778" t="s">
        <v>1403</v>
      </c>
      <c r="I2085" s="779"/>
      <c r="J2085" s="450" t="s">
        <v>1403</v>
      </c>
      <c r="K2085" s="81" t="s">
        <v>1403</v>
      </c>
      <c r="L2085" s="393"/>
      <c r="M2085" s="394" t="s">
        <v>1403</v>
      </c>
      <c r="N2085" s="345"/>
      <c r="O2085" s="776"/>
      <c r="P2085" s="500" t="s">
        <v>370</v>
      </c>
      <c r="Q2085" s="500" t="s">
        <v>371</v>
      </c>
      <c r="R2085" s="748" t="s">
        <v>372</v>
      </c>
      <c r="S2085" s="748"/>
      <c r="T2085" s="453"/>
      <c r="U2085" s="453"/>
      <c r="V2085" s="454"/>
    </row>
    <row r="2086" spans="1:22" s="26" customFormat="1" ht="19.95" customHeight="1" thickBot="1">
      <c r="A2086" s="83" t="s">
        <v>2858</v>
      </c>
      <c r="B2086" s="744"/>
      <c r="C2086" s="624">
        <v>6</v>
      </c>
      <c r="D2086" s="617" t="s">
        <v>1403</v>
      </c>
      <c r="E2086" s="455" t="s">
        <v>1403</v>
      </c>
      <c r="F2086" s="449" t="s">
        <v>1403</v>
      </c>
      <c r="G2086" s="449" t="s">
        <v>1403</v>
      </c>
      <c r="H2086" s="778" t="s">
        <v>1403</v>
      </c>
      <c r="I2086" s="779"/>
      <c r="J2086" s="450" t="s">
        <v>1403</v>
      </c>
      <c r="K2086" s="81" t="s">
        <v>1403</v>
      </c>
      <c r="L2086" s="393"/>
      <c r="M2086" s="394" t="s">
        <v>1403</v>
      </c>
      <c r="N2086" s="391"/>
      <c r="O2086" s="293" t="s">
        <v>1197</v>
      </c>
      <c r="P2086" s="223">
        <v>1</v>
      </c>
      <c r="Q2086" s="456">
        <v>7082.0518531999996</v>
      </c>
      <c r="R2086" s="777">
        <v>47686.63</v>
      </c>
      <c r="S2086" s="777"/>
      <c r="T2086" s="453"/>
      <c r="U2086" s="453"/>
      <c r="V2086" s="454"/>
    </row>
    <row r="2087" spans="1:22" s="26" customFormat="1" ht="25.2" customHeight="1" thickBot="1">
      <c r="A2087" s="83" t="s">
        <v>2859</v>
      </c>
      <c r="B2087" s="745"/>
      <c r="C2087" s="749" t="s">
        <v>373</v>
      </c>
      <c r="D2087" s="750"/>
      <c r="E2087" s="467"/>
      <c r="F2087" s="751" t="s">
        <v>1403</v>
      </c>
      <c r="G2087" s="752"/>
      <c r="H2087" s="793" t="s">
        <v>1197</v>
      </c>
      <c r="I2087" s="794"/>
      <c r="J2087" s="369" t="s">
        <v>1197</v>
      </c>
      <c r="K2087" s="293" t="s">
        <v>1197</v>
      </c>
      <c r="L2087" s="293" t="s">
        <v>1197</v>
      </c>
      <c r="M2087" s="528"/>
      <c r="N2087" s="524"/>
      <c r="O2087" s="797" t="s">
        <v>1403</v>
      </c>
      <c r="P2087" s="797"/>
      <c r="Q2087" s="797"/>
      <c r="R2087" s="797"/>
      <c r="S2087" s="797"/>
      <c r="T2087" s="525"/>
      <c r="U2087" s="526"/>
      <c r="V2087" s="527"/>
    </row>
    <row r="2088" spans="1:22" ht="19.95" customHeight="1"/>
    <row r="2089" spans="1:22" ht="19.95" customHeight="1"/>
    <row r="2090" spans="1:22" s="30" customFormat="1" ht="19.95" customHeight="1" thickBot="1">
      <c r="A2090" s="27">
        <v>70</v>
      </c>
      <c r="B2090" s="753" t="s">
        <v>312</v>
      </c>
      <c r="C2090" s="753"/>
      <c r="D2090" s="753"/>
      <c r="E2090" s="28">
        <v>70</v>
      </c>
      <c r="F2090" s="582" t="s">
        <v>114</v>
      </c>
      <c r="G2090" s="416"/>
      <c r="H2090" s="416"/>
      <c r="I2090" s="414"/>
      <c r="J2090" s="414"/>
      <c r="K2090" s="414"/>
      <c r="L2090" s="414"/>
      <c r="M2090" s="29"/>
      <c r="N2090" s="29"/>
      <c r="O2090" s="416"/>
      <c r="P2090" s="416"/>
      <c r="Q2090" s="416"/>
      <c r="R2090" s="416"/>
      <c r="S2090" s="416"/>
      <c r="T2090" s="416"/>
      <c r="U2090" s="416"/>
      <c r="V2090" s="416"/>
    </row>
    <row r="2091" spans="1:22" s="23" customFormat="1" ht="25.2" customHeight="1">
      <c r="A2091" s="22"/>
      <c r="B2091" s="755" t="s">
        <v>313</v>
      </c>
      <c r="C2091" s="621" t="s">
        <v>314</v>
      </c>
      <c r="D2091" s="609" t="s">
        <v>315</v>
      </c>
      <c r="E2091" s="498"/>
      <c r="F2091" s="498" t="s">
        <v>316</v>
      </c>
      <c r="G2091" s="499"/>
      <c r="H2091" s="497" t="s">
        <v>317</v>
      </c>
      <c r="I2091" s="772" t="s">
        <v>318</v>
      </c>
      <c r="J2091" s="754" t="s">
        <v>319</v>
      </c>
      <c r="K2091" s="754" t="s">
        <v>320</v>
      </c>
      <c r="L2091" s="754" t="s">
        <v>321</v>
      </c>
      <c r="M2091" s="754" t="s">
        <v>322</v>
      </c>
      <c r="N2091" s="765" t="s">
        <v>323</v>
      </c>
      <c r="O2091" s="766"/>
      <c r="P2091" s="767" t="s">
        <v>324</v>
      </c>
      <c r="Q2091" s="768"/>
      <c r="R2091" s="769" t="s">
        <v>325</v>
      </c>
      <c r="S2091" s="736"/>
      <c r="T2091" s="783" t="s">
        <v>326</v>
      </c>
      <c r="U2091" s="784"/>
      <c r="V2091" s="785"/>
    </row>
    <row r="2092" spans="1:22" s="23" customFormat="1" ht="90" customHeight="1">
      <c r="A2092" s="22"/>
      <c r="B2092" s="756"/>
      <c r="C2092" s="622" t="s">
        <v>327</v>
      </c>
      <c r="D2092" s="610" t="s">
        <v>42</v>
      </c>
      <c r="E2092" s="501" t="s">
        <v>328</v>
      </c>
      <c r="F2092" s="501" t="s">
        <v>329</v>
      </c>
      <c r="G2092" s="571" t="s">
        <v>330</v>
      </c>
      <c r="H2092" s="570" t="s">
        <v>331</v>
      </c>
      <c r="I2092" s="773"/>
      <c r="J2092" s="748"/>
      <c r="K2092" s="748"/>
      <c r="L2092" s="748"/>
      <c r="M2092" s="748"/>
      <c r="N2092" s="500" t="s">
        <v>332</v>
      </c>
      <c r="O2092" s="501" t="s">
        <v>333</v>
      </c>
      <c r="P2092" s="781"/>
      <c r="Q2092" s="782"/>
      <c r="R2092" s="770"/>
      <c r="S2092" s="771"/>
      <c r="T2092" s="502" t="s">
        <v>334</v>
      </c>
      <c r="U2092" s="503" t="s">
        <v>335</v>
      </c>
      <c r="V2092" s="504" t="s">
        <v>336</v>
      </c>
    </row>
    <row r="2093" spans="1:22" s="23" customFormat="1" ht="25.2" customHeight="1">
      <c r="A2093" s="22"/>
      <c r="B2093" s="417"/>
      <c r="C2093" s="611">
        <v>3</v>
      </c>
      <c r="D2093" s="611">
        <v>4</v>
      </c>
      <c r="E2093" s="418">
        <v>5</v>
      </c>
      <c r="F2093" s="418">
        <v>6</v>
      </c>
      <c r="G2093" s="418">
        <v>7</v>
      </c>
      <c r="H2093" s="418">
        <v>8</v>
      </c>
      <c r="I2093" s="418">
        <v>9</v>
      </c>
      <c r="J2093" s="469"/>
      <c r="K2093" s="469"/>
      <c r="L2093" s="435"/>
      <c r="M2093" s="418"/>
      <c r="N2093" s="418">
        <v>14</v>
      </c>
      <c r="O2093" s="418">
        <v>15</v>
      </c>
      <c r="P2093" s="419">
        <v>16</v>
      </c>
      <c r="Q2093" s="463">
        <v>17</v>
      </c>
      <c r="R2093" s="419">
        <v>18</v>
      </c>
      <c r="S2093" s="463">
        <v>19</v>
      </c>
      <c r="T2093" s="420">
        <v>20</v>
      </c>
      <c r="U2093" s="421">
        <v>21</v>
      </c>
      <c r="V2093" s="422">
        <v>22</v>
      </c>
    </row>
    <row r="2094" spans="1:22" s="32" customFormat="1" ht="78.75" customHeight="1">
      <c r="A2094" s="31" t="s">
        <v>2860</v>
      </c>
      <c r="B2094" s="423">
        <v>1</v>
      </c>
      <c r="C2094" s="612" t="s">
        <v>1029</v>
      </c>
      <c r="D2094" s="612" t="s">
        <v>1030</v>
      </c>
      <c r="E2094" s="424" t="s">
        <v>1031</v>
      </c>
      <c r="F2094" s="424" t="s">
        <v>755</v>
      </c>
      <c r="G2094" s="425">
        <v>0.75</v>
      </c>
      <c r="H2094" s="426" t="s">
        <v>341</v>
      </c>
      <c r="I2094" s="427">
        <v>2</v>
      </c>
      <c r="J2094" s="428" t="s">
        <v>284</v>
      </c>
      <c r="K2094" s="429">
        <v>41983</v>
      </c>
      <c r="L2094" s="429">
        <v>42735</v>
      </c>
      <c r="M2094" s="430">
        <v>19140.91</v>
      </c>
      <c r="N2094" s="431">
        <v>14355.682499999999</v>
      </c>
      <c r="O2094" s="432">
        <v>14355.682500000001</v>
      </c>
      <c r="P2094" s="827"/>
      <c r="Q2094" s="828"/>
      <c r="R2094" s="746"/>
      <c r="S2094" s="747"/>
      <c r="T2094" s="433" t="s">
        <v>341</v>
      </c>
      <c r="U2094" s="363">
        <v>95</v>
      </c>
      <c r="V2094" s="434" t="s">
        <v>341</v>
      </c>
    </row>
    <row r="2095" spans="1:22" s="32" customFormat="1" ht="94.5" customHeight="1">
      <c r="A2095" s="31" t="s">
        <v>2861</v>
      </c>
      <c r="B2095" s="423">
        <v>2</v>
      </c>
      <c r="C2095" s="612" t="s">
        <v>1019</v>
      </c>
      <c r="D2095" s="612" t="s">
        <v>1032</v>
      </c>
      <c r="E2095" s="424" t="s">
        <v>1033</v>
      </c>
      <c r="F2095" s="424" t="s">
        <v>340</v>
      </c>
      <c r="G2095" s="425">
        <v>0.6</v>
      </c>
      <c r="H2095" s="426" t="s">
        <v>674</v>
      </c>
      <c r="I2095" s="427">
        <v>2</v>
      </c>
      <c r="J2095" s="428" t="s">
        <v>284</v>
      </c>
      <c r="K2095" s="429">
        <v>39860</v>
      </c>
      <c r="L2095" s="429">
        <v>41260</v>
      </c>
      <c r="M2095" s="430">
        <v>15643.56</v>
      </c>
      <c r="N2095" s="431">
        <v>9386.1359999999986</v>
      </c>
      <c r="O2095" s="432" t="s">
        <v>1403</v>
      </c>
      <c r="P2095" s="827"/>
      <c r="Q2095" s="828"/>
      <c r="R2095" s="746"/>
      <c r="S2095" s="747"/>
      <c r="T2095" s="433" t="s">
        <v>341</v>
      </c>
      <c r="U2095" s="363">
        <v>18</v>
      </c>
      <c r="V2095" s="434" t="s">
        <v>341</v>
      </c>
    </row>
    <row r="2096" spans="1:22" s="32" customFormat="1" ht="19.95" customHeight="1">
      <c r="A2096" s="31" t="s">
        <v>2862</v>
      </c>
      <c r="B2096" s="423" t="s">
        <v>1403</v>
      </c>
      <c r="C2096" s="612"/>
      <c r="D2096" s="612"/>
      <c r="E2096" s="424"/>
      <c r="F2096" s="424"/>
      <c r="G2096" s="425"/>
      <c r="H2096" s="426"/>
      <c r="I2096" s="427"/>
      <c r="J2096" s="428" t="s">
        <v>1403</v>
      </c>
      <c r="K2096" s="429"/>
      <c r="L2096" s="429"/>
      <c r="M2096" s="430"/>
      <c r="N2096" s="431" t="s">
        <v>1403</v>
      </c>
      <c r="O2096" s="432" t="s">
        <v>1403</v>
      </c>
      <c r="P2096" s="731"/>
      <c r="Q2096" s="732"/>
      <c r="R2096" s="746"/>
      <c r="S2096" s="747"/>
      <c r="T2096" s="433"/>
      <c r="U2096" s="363"/>
      <c r="V2096" s="434"/>
    </row>
    <row r="2097" spans="1:22" s="32" customFormat="1" ht="19.95" customHeight="1">
      <c r="A2097" s="31" t="s">
        <v>2863</v>
      </c>
      <c r="B2097" s="423" t="s">
        <v>1403</v>
      </c>
      <c r="C2097" s="612"/>
      <c r="D2097" s="612"/>
      <c r="E2097" s="424"/>
      <c r="F2097" s="424"/>
      <c r="G2097" s="425"/>
      <c r="H2097" s="426"/>
      <c r="I2097" s="427"/>
      <c r="J2097" s="428" t="s">
        <v>1403</v>
      </c>
      <c r="K2097" s="429"/>
      <c r="L2097" s="429"/>
      <c r="M2097" s="430"/>
      <c r="N2097" s="431" t="s">
        <v>1403</v>
      </c>
      <c r="O2097" s="432" t="s">
        <v>1403</v>
      </c>
      <c r="P2097" s="731"/>
      <c r="Q2097" s="732"/>
      <c r="R2097" s="746"/>
      <c r="S2097" s="747"/>
      <c r="T2097" s="433"/>
      <c r="U2097" s="363"/>
      <c r="V2097" s="434"/>
    </row>
    <row r="2098" spans="1:22" s="32" customFormat="1" ht="19.95" customHeight="1">
      <c r="A2098" s="31" t="s">
        <v>2864</v>
      </c>
      <c r="B2098" s="423" t="s">
        <v>1403</v>
      </c>
      <c r="C2098" s="612"/>
      <c r="D2098" s="612"/>
      <c r="E2098" s="424"/>
      <c r="F2098" s="424"/>
      <c r="G2098" s="425"/>
      <c r="H2098" s="426"/>
      <c r="I2098" s="427"/>
      <c r="J2098" s="428" t="s">
        <v>1403</v>
      </c>
      <c r="K2098" s="429"/>
      <c r="L2098" s="429"/>
      <c r="M2098" s="430"/>
      <c r="N2098" s="431" t="s">
        <v>1403</v>
      </c>
      <c r="O2098" s="432" t="s">
        <v>1403</v>
      </c>
      <c r="P2098" s="731"/>
      <c r="Q2098" s="732"/>
      <c r="R2098" s="746"/>
      <c r="S2098" s="747"/>
      <c r="T2098" s="433"/>
      <c r="U2098" s="363"/>
      <c r="V2098" s="434"/>
    </row>
    <row r="2099" spans="1:22" s="32" customFormat="1" ht="19.95" customHeight="1">
      <c r="A2099" s="31" t="s">
        <v>2865</v>
      </c>
      <c r="B2099" s="423" t="s">
        <v>1403</v>
      </c>
      <c r="C2099" s="612"/>
      <c r="D2099" s="612"/>
      <c r="E2099" s="424"/>
      <c r="F2099" s="424"/>
      <c r="G2099" s="425"/>
      <c r="H2099" s="426"/>
      <c r="I2099" s="427"/>
      <c r="J2099" s="428" t="s">
        <v>1403</v>
      </c>
      <c r="K2099" s="429"/>
      <c r="L2099" s="429"/>
      <c r="M2099" s="430"/>
      <c r="N2099" s="431" t="s">
        <v>1403</v>
      </c>
      <c r="O2099" s="432" t="s">
        <v>1403</v>
      </c>
      <c r="P2099" s="731"/>
      <c r="Q2099" s="732"/>
      <c r="R2099" s="746"/>
      <c r="S2099" s="747"/>
      <c r="T2099" s="433"/>
      <c r="U2099" s="363"/>
      <c r="V2099" s="434"/>
    </row>
    <row r="2100" spans="1:22" s="32" customFormat="1" ht="19.95" customHeight="1">
      <c r="A2100" s="31" t="s">
        <v>2866</v>
      </c>
      <c r="B2100" s="423" t="s">
        <v>1403</v>
      </c>
      <c r="C2100" s="612"/>
      <c r="D2100" s="612"/>
      <c r="E2100" s="424"/>
      <c r="F2100" s="424"/>
      <c r="G2100" s="425"/>
      <c r="H2100" s="426"/>
      <c r="I2100" s="427"/>
      <c r="J2100" s="428" t="s">
        <v>1403</v>
      </c>
      <c r="K2100" s="429"/>
      <c r="L2100" s="429"/>
      <c r="M2100" s="430"/>
      <c r="N2100" s="435" t="s">
        <v>1403</v>
      </c>
      <c r="O2100" s="432" t="s">
        <v>1403</v>
      </c>
      <c r="P2100" s="731"/>
      <c r="Q2100" s="732"/>
      <c r="R2100" s="746"/>
      <c r="S2100" s="747"/>
      <c r="T2100" s="433"/>
      <c r="U2100" s="363"/>
      <c r="V2100" s="434"/>
    </row>
    <row r="2101" spans="1:22" s="32" customFormat="1" ht="19.95" customHeight="1">
      <c r="A2101" s="31" t="s">
        <v>2867</v>
      </c>
      <c r="B2101" s="423" t="s">
        <v>1403</v>
      </c>
      <c r="C2101" s="612"/>
      <c r="D2101" s="612"/>
      <c r="E2101" s="424"/>
      <c r="F2101" s="424"/>
      <c r="G2101" s="425"/>
      <c r="H2101" s="426"/>
      <c r="I2101" s="427"/>
      <c r="J2101" s="428" t="s">
        <v>1403</v>
      </c>
      <c r="K2101" s="429"/>
      <c r="L2101" s="429"/>
      <c r="M2101" s="436"/>
      <c r="N2101" s="435" t="s">
        <v>1403</v>
      </c>
      <c r="O2101" s="432" t="s">
        <v>1403</v>
      </c>
      <c r="P2101" s="731"/>
      <c r="Q2101" s="732"/>
      <c r="R2101" s="746"/>
      <c r="S2101" s="747"/>
      <c r="T2101" s="433"/>
      <c r="U2101" s="363"/>
      <c r="V2101" s="434"/>
    </row>
    <row r="2102" spans="1:22" s="32" customFormat="1" ht="19.95" customHeight="1">
      <c r="A2102" s="31" t="s">
        <v>2868</v>
      </c>
      <c r="B2102" s="423" t="s">
        <v>1403</v>
      </c>
      <c r="C2102" s="612"/>
      <c r="D2102" s="612"/>
      <c r="E2102" s="424"/>
      <c r="F2102" s="424"/>
      <c r="G2102" s="425"/>
      <c r="H2102" s="426"/>
      <c r="I2102" s="427"/>
      <c r="J2102" s="428" t="s">
        <v>1403</v>
      </c>
      <c r="K2102" s="429"/>
      <c r="L2102" s="429"/>
      <c r="M2102" s="436"/>
      <c r="N2102" s="435" t="s">
        <v>1403</v>
      </c>
      <c r="O2102" s="432" t="s">
        <v>1403</v>
      </c>
      <c r="P2102" s="731"/>
      <c r="Q2102" s="732"/>
      <c r="R2102" s="746"/>
      <c r="S2102" s="747"/>
      <c r="T2102" s="433"/>
      <c r="U2102" s="363"/>
      <c r="V2102" s="434"/>
    </row>
    <row r="2103" spans="1:22" s="32" customFormat="1" ht="19.95" customHeight="1" thickBot="1">
      <c r="A2103" s="31" t="s">
        <v>2869</v>
      </c>
      <c r="B2103" s="437" t="s">
        <v>1403</v>
      </c>
      <c r="C2103" s="613"/>
      <c r="D2103" s="613"/>
      <c r="E2103" s="438"/>
      <c r="F2103" s="438"/>
      <c r="G2103" s="439"/>
      <c r="H2103" s="440"/>
      <c r="I2103" s="441"/>
      <c r="J2103" s="442" t="s">
        <v>1403</v>
      </c>
      <c r="K2103" s="443"/>
      <c r="L2103" s="443"/>
      <c r="M2103" s="444"/>
      <c r="N2103" s="435" t="s">
        <v>1403</v>
      </c>
      <c r="O2103" s="432" t="s">
        <v>1403</v>
      </c>
      <c r="P2103" s="731"/>
      <c r="Q2103" s="732"/>
      <c r="R2103" s="746"/>
      <c r="S2103" s="747"/>
      <c r="T2103" s="433"/>
      <c r="U2103" s="363"/>
      <c r="V2103" s="434"/>
    </row>
    <row r="2104" spans="1:22" s="23" customFormat="1" ht="10.199999999999999" customHeight="1">
      <c r="A2104" s="31"/>
      <c r="B2104" s="459"/>
      <c r="C2104" s="614"/>
      <c r="D2104" s="614"/>
      <c r="E2104" s="445"/>
      <c r="F2104" s="445"/>
      <c r="G2104" s="445"/>
      <c r="H2104" s="445"/>
      <c r="I2104" s="445"/>
      <c r="J2104" s="445"/>
      <c r="K2104" s="445"/>
      <c r="L2104" s="445"/>
      <c r="M2104" s="445"/>
      <c r="N2104" s="445"/>
      <c r="O2104" s="460"/>
      <c r="P2104" s="445"/>
      <c r="Q2104" s="445"/>
      <c r="R2104" s="460"/>
      <c r="S2104" s="445"/>
      <c r="T2104" s="445"/>
      <c r="U2104" s="461"/>
      <c r="V2104" s="464"/>
    </row>
    <row r="2105" spans="1:22" s="23" customFormat="1" ht="19.95" customHeight="1" thickBot="1">
      <c r="A2105" s="31" t="s">
        <v>2870</v>
      </c>
      <c r="B2105" s="505"/>
      <c r="C2105" s="615"/>
      <c r="D2105" s="615"/>
      <c r="E2105" s="506"/>
      <c r="F2105" s="506"/>
      <c r="G2105" s="506"/>
      <c r="H2105" s="506"/>
      <c r="I2105" s="506"/>
      <c r="J2105" s="506"/>
      <c r="K2105" s="506"/>
      <c r="L2105" s="506"/>
      <c r="M2105" s="506"/>
      <c r="N2105" s="507" t="s">
        <v>346</v>
      </c>
      <c r="O2105" s="508">
        <v>14355.682500000001</v>
      </c>
      <c r="P2105" s="506"/>
      <c r="Q2105" s="506"/>
      <c r="R2105" s="509"/>
      <c r="S2105" s="509"/>
      <c r="T2105" s="510"/>
      <c r="U2105" s="506"/>
      <c r="V2105" s="511"/>
    </row>
    <row r="2106" spans="1:22" ht="19.95" customHeight="1">
      <c r="B2106" s="446"/>
      <c r="C2106" s="34"/>
      <c r="D2106" s="34"/>
      <c r="E2106" s="446"/>
      <c r="F2106" s="446"/>
      <c r="G2106" s="446"/>
      <c r="H2106" s="446"/>
      <c r="I2106" s="446"/>
      <c r="J2106" s="446"/>
      <c r="K2106" s="446"/>
      <c r="L2106" s="446"/>
      <c r="M2106" s="446"/>
      <c r="N2106" s="446"/>
      <c r="O2106" s="446"/>
      <c r="P2106" s="446"/>
      <c r="Q2106" s="446"/>
      <c r="R2106" s="446"/>
      <c r="S2106" s="446"/>
      <c r="T2106" s="446"/>
      <c r="U2106" s="446"/>
      <c r="V2106" s="446"/>
    </row>
    <row r="2107" spans="1:22" s="23" customFormat="1" ht="19.95" customHeight="1" thickBot="1">
      <c r="A2107" s="22"/>
      <c r="B2107" s="733" t="s">
        <v>347</v>
      </c>
      <c r="C2107" s="733"/>
      <c r="D2107" s="733"/>
      <c r="E2107" s="733"/>
      <c r="F2107" s="733"/>
      <c r="G2107" s="733"/>
      <c r="H2107" s="733"/>
      <c r="I2107" s="733"/>
      <c r="J2107" s="733"/>
      <c r="K2107" s="733"/>
      <c r="L2107" s="733"/>
      <c r="M2107" s="733"/>
      <c r="N2107" s="733"/>
      <c r="O2107" s="733"/>
      <c r="P2107" s="733"/>
      <c r="Q2107" s="733"/>
      <c r="R2107" s="733"/>
      <c r="S2107" s="733"/>
      <c r="T2107" s="733"/>
      <c r="U2107" s="733"/>
      <c r="V2107" s="733"/>
    </row>
    <row r="2108" spans="1:22" s="26" customFormat="1" ht="19.95" customHeight="1">
      <c r="A2108" s="83" t="s">
        <v>2871</v>
      </c>
      <c r="B2108" s="743" t="s">
        <v>348</v>
      </c>
      <c r="C2108" s="734" t="s">
        <v>349</v>
      </c>
      <c r="D2108" s="735"/>
      <c r="E2108" s="735"/>
      <c r="F2108" s="735"/>
      <c r="G2108" s="735"/>
      <c r="H2108" s="735"/>
      <c r="I2108" s="735"/>
      <c r="J2108" s="735"/>
      <c r="K2108" s="735"/>
      <c r="L2108" s="735"/>
      <c r="M2108" s="736"/>
      <c r="N2108" s="518"/>
      <c r="O2108" s="519"/>
      <c r="P2108" s="734" t="s">
        <v>350</v>
      </c>
      <c r="Q2108" s="735"/>
      <c r="R2108" s="735"/>
      <c r="S2108" s="736"/>
      <c r="T2108" s="769" t="s">
        <v>351</v>
      </c>
      <c r="U2108" s="736"/>
      <c r="V2108" s="788" t="s">
        <v>1197</v>
      </c>
    </row>
    <row r="2109" spans="1:22" s="26" customFormat="1" ht="25.2" customHeight="1">
      <c r="A2109" s="83" t="s">
        <v>2872</v>
      </c>
      <c r="B2109" s="744"/>
      <c r="C2109" s="740" t="s">
        <v>352</v>
      </c>
      <c r="D2109" s="741"/>
      <c r="E2109" s="742"/>
      <c r="F2109" s="514">
        <v>2</v>
      </c>
      <c r="G2109" s="774" t="s">
        <v>353</v>
      </c>
      <c r="H2109" s="748" t="s">
        <v>354</v>
      </c>
      <c r="I2109" s="748"/>
      <c r="J2109" s="740" t="s">
        <v>355</v>
      </c>
      <c r="K2109" s="795"/>
      <c r="L2109" s="515"/>
      <c r="M2109" s="515"/>
      <c r="N2109" s="520"/>
      <c r="O2109" s="521"/>
      <c r="P2109" s="737"/>
      <c r="Q2109" s="738"/>
      <c r="R2109" s="738"/>
      <c r="S2109" s="739"/>
      <c r="T2109" s="770"/>
      <c r="U2109" s="771"/>
      <c r="V2109" s="789"/>
    </row>
    <row r="2110" spans="1:22" s="26" customFormat="1" ht="30" customHeight="1" thickBot="1">
      <c r="A2110" s="83" t="s">
        <v>2873</v>
      </c>
      <c r="B2110" s="744"/>
      <c r="C2110" s="741" t="s">
        <v>356</v>
      </c>
      <c r="D2110" s="742"/>
      <c r="E2110" s="516" t="s">
        <v>357</v>
      </c>
      <c r="F2110" s="512" t="s">
        <v>358</v>
      </c>
      <c r="G2110" s="774"/>
      <c r="H2110" s="748"/>
      <c r="I2110" s="748"/>
      <c r="J2110" s="500" t="s">
        <v>359</v>
      </c>
      <c r="K2110" s="513" t="s">
        <v>360</v>
      </c>
      <c r="L2110" s="517" t="s">
        <v>361</v>
      </c>
      <c r="M2110" s="517"/>
      <c r="N2110" s="522" t="s">
        <v>362</v>
      </c>
      <c r="O2110" s="523"/>
      <c r="P2110" s="529" t="s">
        <v>363</v>
      </c>
      <c r="Q2110" s="447">
        <v>2</v>
      </c>
      <c r="R2110" s="530" t="s">
        <v>364</v>
      </c>
      <c r="S2110" s="447">
        <v>1</v>
      </c>
      <c r="T2110" s="791"/>
      <c r="U2110" s="792"/>
      <c r="V2110" s="790"/>
    </row>
    <row r="2111" spans="1:22" s="26" customFormat="1" ht="46.5" customHeight="1">
      <c r="A2111" s="83" t="s">
        <v>2874</v>
      </c>
      <c r="B2111" s="744"/>
      <c r="C2111" s="623">
        <v>1</v>
      </c>
      <c r="D2111" s="616" t="s">
        <v>283</v>
      </c>
      <c r="E2111" s="448">
        <v>0.1</v>
      </c>
      <c r="F2111" s="449" t="s">
        <v>1445</v>
      </c>
      <c r="G2111" s="449">
        <v>3541.03</v>
      </c>
      <c r="H2111" s="778" t="s">
        <v>1238</v>
      </c>
      <c r="I2111" s="779"/>
      <c r="J2111" s="450" t="s">
        <v>1197</v>
      </c>
      <c r="K2111" s="81" t="s">
        <v>1403</v>
      </c>
      <c r="L2111" s="393" t="s">
        <v>365</v>
      </c>
      <c r="M2111" s="394" t="s">
        <v>1421</v>
      </c>
      <c r="N2111" s="345" t="s">
        <v>341</v>
      </c>
      <c r="O2111" s="807" t="s">
        <v>130</v>
      </c>
      <c r="P2111" s="808"/>
      <c r="Q2111" s="798">
        <v>70</v>
      </c>
      <c r="R2111" s="801" t="s">
        <v>365</v>
      </c>
      <c r="S2111" s="802"/>
      <c r="T2111" s="769" t="s">
        <v>366</v>
      </c>
      <c r="U2111" s="735"/>
      <c r="V2111" s="736"/>
    </row>
    <row r="2112" spans="1:22" s="26" customFormat="1" ht="19.95" customHeight="1" thickBot="1">
      <c r="A2112" s="83" t="s">
        <v>2875</v>
      </c>
      <c r="B2112" s="744"/>
      <c r="C2112" s="623">
        <v>2</v>
      </c>
      <c r="D2112" s="616" t="s">
        <v>284</v>
      </c>
      <c r="E2112" s="448">
        <v>0.9</v>
      </c>
      <c r="F2112" s="449">
        <v>14355.682500000001</v>
      </c>
      <c r="G2112" s="449">
        <v>3541.03</v>
      </c>
      <c r="H2112" s="778" t="s">
        <v>1197</v>
      </c>
      <c r="I2112" s="779"/>
      <c r="J2112" s="450" t="s">
        <v>1197</v>
      </c>
      <c r="K2112" s="81" t="s">
        <v>1403</v>
      </c>
      <c r="L2112" s="393" t="s">
        <v>34</v>
      </c>
      <c r="M2112" s="394" t="s">
        <v>1423</v>
      </c>
      <c r="N2112" s="345" t="s">
        <v>341</v>
      </c>
      <c r="O2112" s="807"/>
      <c r="P2112" s="808"/>
      <c r="Q2112" s="799"/>
      <c r="R2112" s="803"/>
      <c r="S2112" s="804"/>
      <c r="T2112" s="791"/>
      <c r="U2112" s="796"/>
      <c r="V2112" s="792"/>
    </row>
    <row r="2113" spans="1:22" s="26" customFormat="1" ht="19.95" customHeight="1">
      <c r="A2113" s="83" t="s">
        <v>2876</v>
      </c>
      <c r="B2113" s="744"/>
      <c r="C2113" s="623">
        <v>3</v>
      </c>
      <c r="D2113" s="616" t="s">
        <v>1403</v>
      </c>
      <c r="E2113" s="448" t="s">
        <v>1403</v>
      </c>
      <c r="F2113" s="449" t="s">
        <v>1403</v>
      </c>
      <c r="G2113" s="449" t="s">
        <v>1403</v>
      </c>
      <c r="H2113" s="778" t="s">
        <v>1403</v>
      </c>
      <c r="I2113" s="779"/>
      <c r="J2113" s="450" t="s">
        <v>1403</v>
      </c>
      <c r="K2113" s="81" t="s">
        <v>1403</v>
      </c>
      <c r="L2113" s="393"/>
      <c r="M2113" s="394" t="s">
        <v>1403</v>
      </c>
      <c r="N2113" s="345"/>
      <c r="O2113" s="809"/>
      <c r="P2113" s="810"/>
      <c r="Q2113" s="800"/>
      <c r="R2113" s="805"/>
      <c r="S2113" s="806"/>
      <c r="T2113" s="451"/>
      <c r="U2113" s="451"/>
      <c r="V2113" s="452"/>
    </row>
    <row r="2114" spans="1:22" s="26" customFormat="1" ht="19.95" customHeight="1">
      <c r="A2114" s="83" t="s">
        <v>2877</v>
      </c>
      <c r="B2114" s="744"/>
      <c r="C2114" s="623">
        <v>4</v>
      </c>
      <c r="D2114" s="616" t="s">
        <v>1403</v>
      </c>
      <c r="E2114" s="448" t="s">
        <v>1403</v>
      </c>
      <c r="F2114" s="449" t="s">
        <v>1403</v>
      </c>
      <c r="G2114" s="449" t="s">
        <v>1403</v>
      </c>
      <c r="H2114" s="778" t="s">
        <v>1403</v>
      </c>
      <c r="I2114" s="779"/>
      <c r="J2114" s="450" t="s">
        <v>1403</v>
      </c>
      <c r="K2114" s="81" t="s">
        <v>1403</v>
      </c>
      <c r="L2114" s="393"/>
      <c r="M2114" s="394" t="s">
        <v>1403</v>
      </c>
      <c r="N2114" s="345"/>
      <c r="O2114" s="775" t="s">
        <v>368</v>
      </c>
      <c r="P2114" s="740" t="s">
        <v>369</v>
      </c>
      <c r="Q2114" s="741"/>
      <c r="R2114" s="741"/>
      <c r="S2114" s="742"/>
      <c r="T2114" s="453"/>
      <c r="U2114" s="453"/>
      <c r="V2114" s="454"/>
    </row>
    <row r="2115" spans="1:22" s="26" customFormat="1" ht="19.95" customHeight="1">
      <c r="A2115" s="83" t="s">
        <v>2878</v>
      </c>
      <c r="B2115" s="744"/>
      <c r="C2115" s="623">
        <v>5</v>
      </c>
      <c r="D2115" s="616" t="s">
        <v>1403</v>
      </c>
      <c r="E2115" s="448" t="s">
        <v>1403</v>
      </c>
      <c r="F2115" s="449" t="s">
        <v>1403</v>
      </c>
      <c r="G2115" s="449" t="s">
        <v>1403</v>
      </c>
      <c r="H2115" s="778" t="s">
        <v>1403</v>
      </c>
      <c r="I2115" s="779"/>
      <c r="J2115" s="450" t="s">
        <v>1403</v>
      </c>
      <c r="K2115" s="81" t="s">
        <v>1403</v>
      </c>
      <c r="L2115" s="393"/>
      <c r="M2115" s="394" t="s">
        <v>1403</v>
      </c>
      <c r="N2115" s="345"/>
      <c r="O2115" s="776"/>
      <c r="P2115" s="500" t="s">
        <v>370</v>
      </c>
      <c r="Q2115" s="500" t="s">
        <v>371</v>
      </c>
      <c r="R2115" s="748" t="s">
        <v>372</v>
      </c>
      <c r="S2115" s="748"/>
      <c r="T2115" s="453"/>
      <c r="U2115" s="453"/>
      <c r="V2115" s="454"/>
    </row>
    <row r="2116" spans="1:22" s="26" customFormat="1" ht="19.95" customHeight="1" thickBot="1">
      <c r="A2116" s="83" t="s">
        <v>2879</v>
      </c>
      <c r="B2116" s="744"/>
      <c r="C2116" s="624">
        <v>6</v>
      </c>
      <c r="D2116" s="617" t="s">
        <v>1403</v>
      </c>
      <c r="E2116" s="455" t="s">
        <v>1403</v>
      </c>
      <c r="F2116" s="449" t="s">
        <v>1403</v>
      </c>
      <c r="G2116" s="449" t="s">
        <v>1403</v>
      </c>
      <c r="H2116" s="778" t="s">
        <v>1403</v>
      </c>
      <c r="I2116" s="779"/>
      <c r="J2116" s="450" t="s">
        <v>1403</v>
      </c>
      <c r="K2116" s="81" t="s">
        <v>1403</v>
      </c>
      <c r="L2116" s="393"/>
      <c r="M2116" s="394" t="s">
        <v>1403</v>
      </c>
      <c r="N2116" s="391"/>
      <c r="O2116" s="293" t="s">
        <v>1197</v>
      </c>
      <c r="P2116" s="223">
        <v>1</v>
      </c>
      <c r="Q2116" s="456">
        <v>7082.0518531999996</v>
      </c>
      <c r="R2116" s="777">
        <v>14355.682499999999</v>
      </c>
      <c r="S2116" s="777"/>
      <c r="T2116" s="453"/>
      <c r="U2116" s="453"/>
      <c r="V2116" s="454"/>
    </row>
    <row r="2117" spans="1:22" s="26" customFormat="1" ht="25.2" customHeight="1" thickBot="1">
      <c r="A2117" s="83" t="s">
        <v>2880</v>
      </c>
      <c r="B2117" s="745"/>
      <c r="C2117" s="749" t="s">
        <v>373</v>
      </c>
      <c r="D2117" s="750"/>
      <c r="E2117" s="467"/>
      <c r="F2117" s="751" t="s">
        <v>1403</v>
      </c>
      <c r="G2117" s="752"/>
      <c r="H2117" s="793" t="s">
        <v>1197</v>
      </c>
      <c r="I2117" s="794"/>
      <c r="J2117" s="369" t="s">
        <v>1197</v>
      </c>
      <c r="K2117" s="293" t="s">
        <v>1197</v>
      </c>
      <c r="L2117" s="293" t="s">
        <v>1197</v>
      </c>
      <c r="M2117" s="528"/>
      <c r="N2117" s="524"/>
      <c r="O2117" s="797" t="s">
        <v>1403</v>
      </c>
      <c r="P2117" s="797"/>
      <c r="Q2117" s="797"/>
      <c r="R2117" s="797"/>
      <c r="S2117" s="797"/>
      <c r="T2117" s="525"/>
      <c r="U2117" s="526"/>
      <c r="V2117" s="527"/>
    </row>
    <row r="2118" spans="1:22" ht="19.95" customHeight="1"/>
    <row r="2119" spans="1:22" ht="19.95" customHeight="1"/>
    <row r="2120" spans="1:22" s="30" customFormat="1" ht="19.95" customHeight="1" thickBot="1">
      <c r="A2120" s="27">
        <v>71</v>
      </c>
      <c r="B2120" s="753" t="s">
        <v>312</v>
      </c>
      <c r="C2120" s="753"/>
      <c r="D2120" s="753"/>
      <c r="E2120" s="28">
        <v>71</v>
      </c>
      <c r="F2120" s="582" t="s">
        <v>115</v>
      </c>
      <c r="G2120" s="416"/>
      <c r="H2120" s="416"/>
      <c r="I2120" s="414"/>
      <c r="J2120" s="414"/>
      <c r="K2120" s="414"/>
      <c r="L2120" s="414"/>
      <c r="M2120" s="29"/>
      <c r="N2120" s="29"/>
      <c r="O2120" s="416"/>
      <c r="P2120" s="416"/>
      <c r="Q2120" s="416"/>
      <c r="R2120" s="416"/>
      <c r="S2120" s="416"/>
      <c r="T2120" s="416"/>
      <c r="U2120" s="416"/>
      <c r="V2120" s="416"/>
    </row>
    <row r="2121" spans="1:22" s="23" customFormat="1" ht="25.2" customHeight="1">
      <c r="A2121" s="22"/>
      <c r="B2121" s="755" t="s">
        <v>313</v>
      </c>
      <c r="C2121" s="621" t="s">
        <v>314</v>
      </c>
      <c r="D2121" s="609" t="s">
        <v>315</v>
      </c>
      <c r="E2121" s="498"/>
      <c r="F2121" s="498" t="s">
        <v>316</v>
      </c>
      <c r="G2121" s="499"/>
      <c r="H2121" s="497" t="s">
        <v>317</v>
      </c>
      <c r="I2121" s="772" t="s">
        <v>318</v>
      </c>
      <c r="J2121" s="754" t="s">
        <v>319</v>
      </c>
      <c r="K2121" s="754" t="s">
        <v>320</v>
      </c>
      <c r="L2121" s="754" t="s">
        <v>321</v>
      </c>
      <c r="M2121" s="754" t="s">
        <v>322</v>
      </c>
      <c r="N2121" s="765" t="s">
        <v>323</v>
      </c>
      <c r="O2121" s="766"/>
      <c r="P2121" s="767" t="s">
        <v>324</v>
      </c>
      <c r="Q2121" s="768"/>
      <c r="R2121" s="769" t="s">
        <v>325</v>
      </c>
      <c r="S2121" s="736"/>
      <c r="T2121" s="783" t="s">
        <v>326</v>
      </c>
      <c r="U2121" s="784"/>
      <c r="V2121" s="785"/>
    </row>
    <row r="2122" spans="1:22" s="23" customFormat="1" ht="90" customHeight="1">
      <c r="A2122" s="22"/>
      <c r="B2122" s="756"/>
      <c r="C2122" s="622" t="s">
        <v>327</v>
      </c>
      <c r="D2122" s="610" t="s">
        <v>42</v>
      </c>
      <c r="E2122" s="501" t="s">
        <v>328</v>
      </c>
      <c r="F2122" s="501" t="s">
        <v>329</v>
      </c>
      <c r="G2122" s="571" t="s">
        <v>330</v>
      </c>
      <c r="H2122" s="570" t="s">
        <v>331</v>
      </c>
      <c r="I2122" s="773"/>
      <c r="J2122" s="748"/>
      <c r="K2122" s="748"/>
      <c r="L2122" s="748"/>
      <c r="M2122" s="748"/>
      <c r="N2122" s="500" t="s">
        <v>332</v>
      </c>
      <c r="O2122" s="501" t="s">
        <v>333</v>
      </c>
      <c r="P2122" s="781"/>
      <c r="Q2122" s="782"/>
      <c r="R2122" s="770"/>
      <c r="S2122" s="771"/>
      <c r="T2122" s="502" t="s">
        <v>334</v>
      </c>
      <c r="U2122" s="503" t="s">
        <v>335</v>
      </c>
      <c r="V2122" s="504" t="s">
        <v>336</v>
      </c>
    </row>
    <row r="2123" spans="1:22" s="23" customFormat="1" ht="25.2" customHeight="1">
      <c r="A2123" s="22"/>
      <c r="B2123" s="417"/>
      <c r="C2123" s="611">
        <v>3</v>
      </c>
      <c r="D2123" s="611">
        <v>4</v>
      </c>
      <c r="E2123" s="418">
        <v>5</v>
      </c>
      <c r="F2123" s="418">
        <v>6</v>
      </c>
      <c r="G2123" s="418">
        <v>7</v>
      </c>
      <c r="H2123" s="418">
        <v>8</v>
      </c>
      <c r="I2123" s="418">
        <v>9</v>
      </c>
      <c r="J2123" s="469"/>
      <c r="K2123" s="469"/>
      <c r="L2123" s="435"/>
      <c r="M2123" s="418"/>
      <c r="N2123" s="418">
        <v>14</v>
      </c>
      <c r="O2123" s="418">
        <v>15</v>
      </c>
      <c r="P2123" s="419">
        <v>16</v>
      </c>
      <c r="Q2123" s="463">
        <v>17</v>
      </c>
      <c r="R2123" s="419">
        <v>18</v>
      </c>
      <c r="S2123" s="463">
        <v>19</v>
      </c>
      <c r="T2123" s="420">
        <v>20</v>
      </c>
      <c r="U2123" s="421">
        <v>21</v>
      </c>
      <c r="V2123" s="422">
        <v>22</v>
      </c>
    </row>
    <row r="2124" spans="1:22" s="32" customFormat="1" ht="35.25" customHeight="1">
      <c r="A2124" s="31" t="s">
        <v>2881</v>
      </c>
      <c r="B2124" s="423">
        <v>1</v>
      </c>
      <c r="C2124" s="612" t="s">
        <v>1034</v>
      </c>
      <c r="D2124" s="612" t="s">
        <v>1035</v>
      </c>
      <c r="E2124" s="424" t="s">
        <v>1036</v>
      </c>
      <c r="F2124" s="424" t="s">
        <v>340</v>
      </c>
      <c r="G2124" s="425">
        <v>0.3</v>
      </c>
      <c r="H2124" s="426" t="s">
        <v>341</v>
      </c>
      <c r="I2124" s="427">
        <v>1</v>
      </c>
      <c r="J2124" s="428" t="s">
        <v>285</v>
      </c>
      <c r="K2124" s="429">
        <v>42761</v>
      </c>
      <c r="L2124" s="429">
        <v>43368</v>
      </c>
      <c r="M2124" s="430">
        <v>6923.58</v>
      </c>
      <c r="N2124" s="431">
        <v>2077.0740000000001</v>
      </c>
      <c r="O2124" s="432">
        <v>2077.0740000000001</v>
      </c>
      <c r="P2124" s="827"/>
      <c r="Q2124" s="828"/>
      <c r="R2124" s="746"/>
      <c r="S2124" s="747"/>
      <c r="T2124" s="433" t="s">
        <v>341</v>
      </c>
      <c r="U2124" s="363">
        <v>54</v>
      </c>
      <c r="V2124" s="434" t="s">
        <v>341</v>
      </c>
    </row>
    <row r="2125" spans="1:22" s="32" customFormat="1" ht="35.25" customHeight="1">
      <c r="A2125" s="31" t="s">
        <v>2882</v>
      </c>
      <c r="B2125" s="423">
        <v>2</v>
      </c>
      <c r="C2125" s="612" t="s">
        <v>380</v>
      </c>
      <c r="D2125" s="612" t="s">
        <v>1037</v>
      </c>
      <c r="E2125" s="424" t="s">
        <v>1038</v>
      </c>
      <c r="F2125" s="424" t="s">
        <v>376</v>
      </c>
      <c r="G2125" s="425">
        <v>1</v>
      </c>
      <c r="H2125" s="426" t="s">
        <v>341</v>
      </c>
      <c r="I2125" s="427">
        <v>1</v>
      </c>
      <c r="J2125" s="428" t="s">
        <v>285</v>
      </c>
      <c r="K2125" s="429">
        <v>44545</v>
      </c>
      <c r="L2125" s="429">
        <v>45350</v>
      </c>
      <c r="M2125" s="430">
        <v>1409.23</v>
      </c>
      <c r="N2125" s="431">
        <v>1409.23</v>
      </c>
      <c r="O2125" s="432">
        <v>1409.23</v>
      </c>
      <c r="P2125" s="827"/>
      <c r="Q2125" s="828"/>
      <c r="R2125" s="746"/>
      <c r="S2125" s="747"/>
      <c r="T2125" s="433" t="s">
        <v>341</v>
      </c>
      <c r="U2125" s="363">
        <v>130</v>
      </c>
      <c r="V2125" s="434" t="s">
        <v>341</v>
      </c>
    </row>
    <row r="2126" spans="1:22" s="32" customFormat="1" ht="99.75" customHeight="1">
      <c r="A2126" s="31" t="s">
        <v>2883</v>
      </c>
      <c r="B2126" s="423">
        <v>3</v>
      </c>
      <c r="C2126" s="612" t="s">
        <v>1039</v>
      </c>
      <c r="D2126" s="612" t="s">
        <v>433</v>
      </c>
      <c r="E2126" s="424" t="s">
        <v>1040</v>
      </c>
      <c r="F2126" s="424" t="s">
        <v>376</v>
      </c>
      <c r="G2126" s="425">
        <v>1</v>
      </c>
      <c r="H2126" s="426" t="s">
        <v>341</v>
      </c>
      <c r="I2126" s="427">
        <v>2</v>
      </c>
      <c r="J2126" s="428" t="s">
        <v>286</v>
      </c>
      <c r="K2126" s="429">
        <v>38899</v>
      </c>
      <c r="L2126" s="429">
        <v>40847</v>
      </c>
      <c r="M2126" s="430">
        <v>27460.29</v>
      </c>
      <c r="N2126" s="431">
        <v>27460.29</v>
      </c>
      <c r="O2126" s="432">
        <v>27460.29</v>
      </c>
      <c r="P2126" s="827"/>
      <c r="Q2126" s="828"/>
      <c r="R2126" s="746"/>
      <c r="S2126" s="747"/>
      <c r="T2126" s="433" t="s">
        <v>341</v>
      </c>
      <c r="U2126" s="363">
        <v>4</v>
      </c>
      <c r="V2126" s="434" t="s">
        <v>341</v>
      </c>
    </row>
    <row r="2127" spans="1:22" s="32" customFormat="1" ht="100.5" customHeight="1">
      <c r="A2127" s="31" t="s">
        <v>2884</v>
      </c>
      <c r="B2127" s="423">
        <v>4</v>
      </c>
      <c r="C2127" s="612" t="s">
        <v>1041</v>
      </c>
      <c r="D2127" s="612" t="s">
        <v>1042</v>
      </c>
      <c r="E2127" s="424" t="s">
        <v>1043</v>
      </c>
      <c r="F2127" s="424" t="s">
        <v>340</v>
      </c>
      <c r="G2127" s="425">
        <v>0.8</v>
      </c>
      <c r="H2127" s="426" t="s">
        <v>341</v>
      </c>
      <c r="I2127" s="427">
        <v>1</v>
      </c>
      <c r="J2127" s="428" t="s">
        <v>285</v>
      </c>
      <c r="K2127" s="429">
        <v>43504</v>
      </c>
      <c r="L2127" s="598">
        <v>44738</v>
      </c>
      <c r="M2127" s="430">
        <v>1591.8759</v>
      </c>
      <c r="N2127" s="431">
        <v>1273.50072</v>
      </c>
      <c r="O2127" s="432">
        <v>1273.50072</v>
      </c>
      <c r="P2127" s="827"/>
      <c r="Q2127" s="828"/>
      <c r="R2127" s="746"/>
      <c r="S2127" s="747"/>
      <c r="T2127" s="433" t="s">
        <v>341</v>
      </c>
      <c r="U2127" s="363">
        <v>117</v>
      </c>
      <c r="V2127" s="434" t="s">
        <v>341</v>
      </c>
    </row>
    <row r="2128" spans="1:22" s="32" customFormat="1" ht="19.95" customHeight="1">
      <c r="A2128" s="31" t="s">
        <v>2885</v>
      </c>
      <c r="B2128" s="423" t="s">
        <v>1403</v>
      </c>
      <c r="C2128" s="612"/>
      <c r="D2128" s="612"/>
      <c r="E2128" s="424"/>
      <c r="F2128" s="424"/>
      <c r="G2128" s="425"/>
      <c r="H2128" s="426"/>
      <c r="I2128" s="427"/>
      <c r="J2128" s="428" t="s">
        <v>1403</v>
      </c>
      <c r="K2128" s="429"/>
      <c r="L2128" s="429"/>
      <c r="M2128" s="430"/>
      <c r="N2128" s="431" t="s">
        <v>1403</v>
      </c>
      <c r="O2128" s="432" t="s">
        <v>1403</v>
      </c>
      <c r="P2128" s="731"/>
      <c r="Q2128" s="732"/>
      <c r="R2128" s="746"/>
      <c r="S2128" s="747"/>
      <c r="T2128" s="433"/>
      <c r="U2128" s="363"/>
      <c r="V2128" s="434"/>
    </row>
    <row r="2129" spans="1:22" s="32" customFormat="1" ht="19.95" customHeight="1">
      <c r="A2129" s="31" t="s">
        <v>2886</v>
      </c>
      <c r="B2129" s="423" t="s">
        <v>1403</v>
      </c>
      <c r="C2129" s="612"/>
      <c r="D2129" s="612"/>
      <c r="E2129" s="424"/>
      <c r="F2129" s="424"/>
      <c r="G2129" s="425"/>
      <c r="H2129" s="426"/>
      <c r="I2129" s="427"/>
      <c r="J2129" s="428" t="s">
        <v>1403</v>
      </c>
      <c r="K2129" s="429"/>
      <c r="L2129" s="429"/>
      <c r="M2129" s="430"/>
      <c r="N2129" s="431" t="s">
        <v>1403</v>
      </c>
      <c r="O2129" s="432" t="s">
        <v>1403</v>
      </c>
      <c r="P2129" s="731"/>
      <c r="Q2129" s="732"/>
      <c r="R2129" s="746"/>
      <c r="S2129" s="747"/>
      <c r="T2129" s="433"/>
      <c r="U2129" s="363"/>
      <c r="V2129" s="434"/>
    </row>
    <row r="2130" spans="1:22" s="32" customFormat="1" ht="19.95" customHeight="1">
      <c r="A2130" s="31" t="s">
        <v>2887</v>
      </c>
      <c r="B2130" s="423" t="s">
        <v>1403</v>
      </c>
      <c r="C2130" s="612"/>
      <c r="D2130" s="612"/>
      <c r="E2130" s="424"/>
      <c r="F2130" s="424"/>
      <c r="G2130" s="425"/>
      <c r="H2130" s="426"/>
      <c r="I2130" s="427"/>
      <c r="J2130" s="428" t="s">
        <v>1403</v>
      </c>
      <c r="K2130" s="429"/>
      <c r="L2130" s="429"/>
      <c r="M2130" s="430"/>
      <c r="N2130" s="435" t="s">
        <v>1403</v>
      </c>
      <c r="O2130" s="432" t="s">
        <v>1403</v>
      </c>
      <c r="P2130" s="731"/>
      <c r="Q2130" s="732"/>
      <c r="R2130" s="746"/>
      <c r="S2130" s="747"/>
      <c r="T2130" s="433"/>
      <c r="U2130" s="363"/>
      <c r="V2130" s="434"/>
    </row>
    <row r="2131" spans="1:22" s="32" customFormat="1" ht="19.95" customHeight="1">
      <c r="A2131" s="31" t="s">
        <v>2888</v>
      </c>
      <c r="B2131" s="423" t="s">
        <v>1403</v>
      </c>
      <c r="C2131" s="612"/>
      <c r="D2131" s="612"/>
      <c r="E2131" s="424"/>
      <c r="F2131" s="424"/>
      <c r="G2131" s="425"/>
      <c r="H2131" s="426"/>
      <c r="I2131" s="427"/>
      <c r="J2131" s="428" t="s">
        <v>1403</v>
      </c>
      <c r="K2131" s="429"/>
      <c r="L2131" s="429"/>
      <c r="M2131" s="436"/>
      <c r="N2131" s="435" t="s">
        <v>1403</v>
      </c>
      <c r="O2131" s="432" t="s">
        <v>1403</v>
      </c>
      <c r="P2131" s="731"/>
      <c r="Q2131" s="732"/>
      <c r="R2131" s="746"/>
      <c r="S2131" s="747"/>
      <c r="T2131" s="433"/>
      <c r="U2131" s="363"/>
      <c r="V2131" s="434"/>
    </row>
    <row r="2132" spans="1:22" s="32" customFormat="1" ht="19.95" customHeight="1">
      <c r="A2132" s="31" t="s">
        <v>2889</v>
      </c>
      <c r="B2132" s="423" t="s">
        <v>1403</v>
      </c>
      <c r="C2132" s="612"/>
      <c r="D2132" s="612"/>
      <c r="E2132" s="424"/>
      <c r="F2132" s="424"/>
      <c r="G2132" s="425"/>
      <c r="H2132" s="426"/>
      <c r="I2132" s="427"/>
      <c r="J2132" s="428" t="s">
        <v>1403</v>
      </c>
      <c r="K2132" s="429"/>
      <c r="L2132" s="429"/>
      <c r="M2132" s="436"/>
      <c r="N2132" s="435" t="s">
        <v>1403</v>
      </c>
      <c r="O2132" s="432" t="s">
        <v>1403</v>
      </c>
      <c r="P2132" s="731"/>
      <c r="Q2132" s="732"/>
      <c r="R2132" s="746"/>
      <c r="S2132" s="747"/>
      <c r="T2132" s="433"/>
      <c r="U2132" s="363"/>
      <c r="V2132" s="434"/>
    </row>
    <row r="2133" spans="1:22" s="32" customFormat="1" ht="19.95" customHeight="1" thickBot="1">
      <c r="A2133" s="31" t="s">
        <v>2890</v>
      </c>
      <c r="B2133" s="437" t="s">
        <v>1403</v>
      </c>
      <c r="C2133" s="613"/>
      <c r="D2133" s="613"/>
      <c r="E2133" s="438"/>
      <c r="F2133" s="438"/>
      <c r="G2133" s="439"/>
      <c r="H2133" s="440"/>
      <c r="I2133" s="441"/>
      <c r="J2133" s="442" t="s">
        <v>1403</v>
      </c>
      <c r="K2133" s="443"/>
      <c r="L2133" s="443"/>
      <c r="M2133" s="444"/>
      <c r="N2133" s="435" t="s">
        <v>1403</v>
      </c>
      <c r="O2133" s="432" t="s">
        <v>1403</v>
      </c>
      <c r="P2133" s="731"/>
      <c r="Q2133" s="732"/>
      <c r="R2133" s="746"/>
      <c r="S2133" s="747"/>
      <c r="T2133" s="433"/>
      <c r="U2133" s="363"/>
      <c r="V2133" s="434"/>
    </row>
    <row r="2134" spans="1:22" s="23" customFormat="1" ht="10.199999999999999" customHeight="1">
      <c r="A2134" s="31"/>
      <c r="B2134" s="459"/>
      <c r="C2134" s="614"/>
      <c r="D2134" s="614"/>
      <c r="E2134" s="445"/>
      <c r="F2134" s="445"/>
      <c r="G2134" s="445"/>
      <c r="H2134" s="445"/>
      <c r="I2134" s="445"/>
      <c r="J2134" s="445"/>
      <c r="K2134" s="445"/>
      <c r="L2134" s="445"/>
      <c r="M2134" s="445"/>
      <c r="N2134" s="445"/>
      <c r="O2134" s="460"/>
      <c r="P2134" s="445"/>
      <c r="Q2134" s="445"/>
      <c r="R2134" s="460"/>
      <c r="S2134" s="445"/>
      <c r="T2134" s="445"/>
      <c r="U2134" s="461"/>
      <c r="V2134" s="464"/>
    </row>
    <row r="2135" spans="1:22" s="23" customFormat="1" ht="19.95" customHeight="1" thickBot="1">
      <c r="A2135" s="31" t="s">
        <v>2891</v>
      </c>
      <c r="B2135" s="505"/>
      <c r="C2135" s="615"/>
      <c r="D2135" s="615"/>
      <c r="E2135" s="506"/>
      <c r="F2135" s="506"/>
      <c r="G2135" s="506"/>
      <c r="H2135" s="506"/>
      <c r="I2135" s="506"/>
      <c r="J2135" s="506"/>
      <c r="K2135" s="506"/>
      <c r="L2135" s="506"/>
      <c r="M2135" s="506"/>
      <c r="N2135" s="507" t="s">
        <v>346</v>
      </c>
      <c r="O2135" s="508">
        <v>8055.0236800000002</v>
      </c>
      <c r="P2135" s="506"/>
      <c r="Q2135" s="506"/>
      <c r="R2135" s="509"/>
      <c r="S2135" s="509"/>
      <c r="T2135" s="510"/>
      <c r="U2135" s="506"/>
      <c r="V2135" s="511"/>
    </row>
    <row r="2136" spans="1:22" ht="19.95" customHeight="1">
      <c r="B2136" s="446"/>
      <c r="C2136" s="34"/>
      <c r="D2136" s="34"/>
      <c r="E2136" s="446"/>
      <c r="F2136" s="446"/>
      <c r="G2136" s="446"/>
      <c r="H2136" s="446"/>
      <c r="I2136" s="446"/>
      <c r="J2136" s="446"/>
      <c r="K2136" s="446"/>
      <c r="L2136" s="446"/>
      <c r="M2136" s="446"/>
      <c r="N2136" s="446"/>
      <c r="O2136" s="446"/>
      <c r="P2136" s="446"/>
      <c r="Q2136" s="446"/>
      <c r="R2136" s="446"/>
      <c r="S2136" s="446"/>
      <c r="T2136" s="446"/>
      <c r="U2136" s="446"/>
      <c r="V2136" s="446"/>
    </row>
    <row r="2137" spans="1:22" s="23" customFormat="1" ht="19.95" customHeight="1" thickBot="1">
      <c r="A2137" s="22"/>
      <c r="B2137" s="733" t="s">
        <v>347</v>
      </c>
      <c r="C2137" s="733"/>
      <c r="D2137" s="733"/>
      <c r="E2137" s="733"/>
      <c r="F2137" s="733"/>
      <c r="G2137" s="733"/>
      <c r="H2137" s="733"/>
      <c r="I2137" s="733"/>
      <c r="J2137" s="733"/>
      <c r="K2137" s="733"/>
      <c r="L2137" s="733"/>
      <c r="M2137" s="733"/>
      <c r="N2137" s="733"/>
      <c r="O2137" s="733"/>
      <c r="P2137" s="733"/>
      <c r="Q2137" s="733"/>
      <c r="R2137" s="733"/>
      <c r="S2137" s="733"/>
      <c r="T2137" s="733"/>
      <c r="U2137" s="733"/>
      <c r="V2137" s="733"/>
    </row>
    <row r="2138" spans="1:22" s="26" customFormat="1" ht="19.95" customHeight="1">
      <c r="A2138" s="83" t="s">
        <v>2892</v>
      </c>
      <c r="B2138" s="743" t="s">
        <v>348</v>
      </c>
      <c r="C2138" s="734" t="s">
        <v>349</v>
      </c>
      <c r="D2138" s="735"/>
      <c r="E2138" s="735"/>
      <c r="F2138" s="735"/>
      <c r="G2138" s="735"/>
      <c r="H2138" s="735"/>
      <c r="I2138" s="735"/>
      <c r="J2138" s="735"/>
      <c r="K2138" s="735"/>
      <c r="L2138" s="735"/>
      <c r="M2138" s="736"/>
      <c r="N2138" s="518"/>
      <c r="O2138" s="519"/>
      <c r="P2138" s="734" t="s">
        <v>350</v>
      </c>
      <c r="Q2138" s="735"/>
      <c r="R2138" s="735"/>
      <c r="S2138" s="736"/>
      <c r="T2138" s="769" t="s">
        <v>351</v>
      </c>
      <c r="U2138" s="736"/>
      <c r="V2138" s="788" t="s">
        <v>1197</v>
      </c>
    </row>
    <row r="2139" spans="1:22" s="26" customFormat="1" ht="25.2" customHeight="1">
      <c r="A2139" s="83" t="s">
        <v>2893</v>
      </c>
      <c r="B2139" s="744"/>
      <c r="C2139" s="740" t="s">
        <v>352</v>
      </c>
      <c r="D2139" s="741"/>
      <c r="E2139" s="742"/>
      <c r="F2139" s="514">
        <v>2</v>
      </c>
      <c r="G2139" s="774" t="s">
        <v>353</v>
      </c>
      <c r="H2139" s="748" t="s">
        <v>354</v>
      </c>
      <c r="I2139" s="748"/>
      <c r="J2139" s="740" t="s">
        <v>355</v>
      </c>
      <c r="K2139" s="795"/>
      <c r="L2139" s="515"/>
      <c r="M2139" s="515"/>
      <c r="N2139" s="520"/>
      <c r="O2139" s="521"/>
      <c r="P2139" s="737"/>
      <c r="Q2139" s="738"/>
      <c r="R2139" s="738"/>
      <c r="S2139" s="739"/>
      <c r="T2139" s="770"/>
      <c r="U2139" s="771"/>
      <c r="V2139" s="789"/>
    </row>
    <row r="2140" spans="1:22" s="26" customFormat="1" ht="30" customHeight="1" thickBot="1">
      <c r="A2140" s="83" t="s">
        <v>2894</v>
      </c>
      <c r="B2140" s="744"/>
      <c r="C2140" s="741" t="s">
        <v>356</v>
      </c>
      <c r="D2140" s="742"/>
      <c r="E2140" s="516" t="s">
        <v>357</v>
      </c>
      <c r="F2140" s="512" t="s">
        <v>358</v>
      </c>
      <c r="G2140" s="774"/>
      <c r="H2140" s="748"/>
      <c r="I2140" s="748"/>
      <c r="J2140" s="500" t="s">
        <v>359</v>
      </c>
      <c r="K2140" s="513" t="s">
        <v>360</v>
      </c>
      <c r="L2140" s="517" t="s">
        <v>361</v>
      </c>
      <c r="M2140" s="517"/>
      <c r="N2140" s="522" t="s">
        <v>362</v>
      </c>
      <c r="O2140" s="523"/>
      <c r="P2140" s="529" t="s">
        <v>363</v>
      </c>
      <c r="Q2140" s="447">
        <v>4</v>
      </c>
      <c r="R2140" s="530" t="s">
        <v>364</v>
      </c>
      <c r="S2140" s="447">
        <v>4</v>
      </c>
      <c r="T2140" s="791"/>
      <c r="U2140" s="792"/>
      <c r="V2140" s="790"/>
    </row>
    <row r="2141" spans="1:22" s="26" customFormat="1" ht="19.95" customHeight="1">
      <c r="A2141" s="83" t="s">
        <v>2895</v>
      </c>
      <c r="B2141" s="744"/>
      <c r="C2141" s="623">
        <v>1</v>
      </c>
      <c r="D2141" s="616" t="s">
        <v>285</v>
      </c>
      <c r="E2141" s="448">
        <v>0.5</v>
      </c>
      <c r="F2141" s="449">
        <v>4759.8047200000001</v>
      </c>
      <c r="G2141" s="449">
        <v>3541.03</v>
      </c>
      <c r="H2141" s="778" t="s">
        <v>1197</v>
      </c>
      <c r="I2141" s="779"/>
      <c r="J2141" s="450" t="s">
        <v>1197</v>
      </c>
      <c r="K2141" s="81" t="s">
        <v>1403</v>
      </c>
      <c r="L2141" s="393" t="s">
        <v>365</v>
      </c>
      <c r="M2141" s="394" t="s">
        <v>1421</v>
      </c>
      <c r="N2141" s="345" t="s">
        <v>341</v>
      </c>
      <c r="O2141" s="807" t="s">
        <v>130</v>
      </c>
      <c r="P2141" s="808"/>
      <c r="Q2141" s="798">
        <v>71</v>
      </c>
      <c r="R2141" s="801" t="s">
        <v>365</v>
      </c>
      <c r="S2141" s="802"/>
      <c r="T2141" s="769" t="s">
        <v>366</v>
      </c>
      <c r="U2141" s="735"/>
      <c r="V2141" s="736"/>
    </row>
    <row r="2142" spans="1:22" s="26" customFormat="1" ht="19.95" customHeight="1" thickBot="1">
      <c r="A2142" s="83" t="s">
        <v>2896</v>
      </c>
      <c r="B2142" s="744"/>
      <c r="C2142" s="623">
        <v>2</v>
      </c>
      <c r="D2142" s="616" t="s">
        <v>286</v>
      </c>
      <c r="E2142" s="448">
        <v>0.5</v>
      </c>
      <c r="F2142" s="449">
        <v>27460.29</v>
      </c>
      <c r="G2142" s="449">
        <v>3541.03</v>
      </c>
      <c r="H2142" s="778" t="s">
        <v>1197</v>
      </c>
      <c r="I2142" s="779"/>
      <c r="J2142" s="450" t="s">
        <v>1197</v>
      </c>
      <c r="K2142" s="81" t="s">
        <v>1403</v>
      </c>
      <c r="L2142" s="393" t="s">
        <v>34</v>
      </c>
      <c r="M2142" s="394" t="s">
        <v>1423</v>
      </c>
      <c r="N2142" s="345" t="s">
        <v>341</v>
      </c>
      <c r="O2142" s="807"/>
      <c r="P2142" s="808"/>
      <c r="Q2142" s="799"/>
      <c r="R2142" s="803"/>
      <c r="S2142" s="804"/>
      <c r="T2142" s="791"/>
      <c r="U2142" s="796"/>
      <c r="V2142" s="792"/>
    </row>
    <row r="2143" spans="1:22" s="26" customFormat="1" ht="19.95" customHeight="1">
      <c r="A2143" s="83" t="s">
        <v>2897</v>
      </c>
      <c r="B2143" s="744"/>
      <c r="C2143" s="623">
        <v>3</v>
      </c>
      <c r="D2143" s="616" t="s">
        <v>1403</v>
      </c>
      <c r="E2143" s="448" t="s">
        <v>1403</v>
      </c>
      <c r="F2143" s="449" t="s">
        <v>1403</v>
      </c>
      <c r="G2143" s="449" t="s">
        <v>1403</v>
      </c>
      <c r="H2143" s="778" t="s">
        <v>1403</v>
      </c>
      <c r="I2143" s="779"/>
      <c r="J2143" s="450" t="s">
        <v>1403</v>
      </c>
      <c r="K2143" s="81" t="s">
        <v>1403</v>
      </c>
      <c r="L2143" s="393"/>
      <c r="M2143" s="394" t="s">
        <v>1403</v>
      </c>
      <c r="N2143" s="345"/>
      <c r="O2143" s="809"/>
      <c r="P2143" s="810"/>
      <c r="Q2143" s="800"/>
      <c r="R2143" s="805"/>
      <c r="S2143" s="806"/>
      <c r="T2143" s="451"/>
      <c r="U2143" s="451"/>
      <c r="V2143" s="452"/>
    </row>
    <row r="2144" spans="1:22" s="26" customFormat="1" ht="19.95" customHeight="1">
      <c r="A2144" s="83" t="s">
        <v>2898</v>
      </c>
      <c r="B2144" s="744"/>
      <c r="C2144" s="623">
        <v>4</v>
      </c>
      <c r="D2144" s="616" t="s">
        <v>1403</v>
      </c>
      <c r="E2144" s="448" t="s">
        <v>1403</v>
      </c>
      <c r="F2144" s="449" t="s">
        <v>1403</v>
      </c>
      <c r="G2144" s="449" t="s">
        <v>1403</v>
      </c>
      <c r="H2144" s="778" t="s">
        <v>1403</v>
      </c>
      <c r="I2144" s="779"/>
      <c r="J2144" s="450" t="s">
        <v>1403</v>
      </c>
      <c r="K2144" s="81" t="s">
        <v>1403</v>
      </c>
      <c r="L2144" s="393"/>
      <c r="M2144" s="394" t="s">
        <v>1403</v>
      </c>
      <c r="N2144" s="345"/>
      <c r="O2144" s="775" t="s">
        <v>368</v>
      </c>
      <c r="P2144" s="740" t="s">
        <v>369</v>
      </c>
      <c r="Q2144" s="741"/>
      <c r="R2144" s="741"/>
      <c r="S2144" s="742"/>
      <c r="T2144" s="453"/>
      <c r="U2144" s="453"/>
      <c r="V2144" s="454"/>
    </row>
    <row r="2145" spans="1:22" s="26" customFormat="1" ht="19.95" customHeight="1">
      <c r="A2145" s="83" t="s">
        <v>2899</v>
      </c>
      <c r="B2145" s="744"/>
      <c r="C2145" s="623">
        <v>5</v>
      </c>
      <c r="D2145" s="616" t="s">
        <v>1403</v>
      </c>
      <c r="E2145" s="448" t="s">
        <v>1403</v>
      </c>
      <c r="F2145" s="449" t="s">
        <v>1403</v>
      </c>
      <c r="G2145" s="449" t="s">
        <v>1403</v>
      </c>
      <c r="H2145" s="778" t="s">
        <v>1403</v>
      </c>
      <c r="I2145" s="779"/>
      <c r="J2145" s="450" t="s">
        <v>1403</v>
      </c>
      <c r="K2145" s="81" t="s">
        <v>1403</v>
      </c>
      <c r="L2145" s="393"/>
      <c r="M2145" s="394" t="s">
        <v>1403</v>
      </c>
      <c r="N2145" s="345"/>
      <c r="O2145" s="776"/>
      <c r="P2145" s="500" t="s">
        <v>370</v>
      </c>
      <c r="Q2145" s="500" t="s">
        <v>371</v>
      </c>
      <c r="R2145" s="748" t="s">
        <v>372</v>
      </c>
      <c r="S2145" s="748"/>
      <c r="T2145" s="453"/>
      <c r="U2145" s="453"/>
      <c r="V2145" s="454"/>
    </row>
    <row r="2146" spans="1:22" s="26" customFormat="1" ht="19.95" customHeight="1" thickBot="1">
      <c r="A2146" s="83" t="s">
        <v>2900</v>
      </c>
      <c r="B2146" s="744"/>
      <c r="C2146" s="624">
        <v>6</v>
      </c>
      <c r="D2146" s="617" t="s">
        <v>1403</v>
      </c>
      <c r="E2146" s="455" t="s">
        <v>1403</v>
      </c>
      <c r="F2146" s="449" t="s">
        <v>1403</v>
      </c>
      <c r="G2146" s="449" t="s">
        <v>1403</v>
      </c>
      <c r="H2146" s="778" t="s">
        <v>1403</v>
      </c>
      <c r="I2146" s="779"/>
      <c r="J2146" s="450" t="s">
        <v>1403</v>
      </c>
      <c r="K2146" s="81" t="s">
        <v>1403</v>
      </c>
      <c r="L2146" s="393"/>
      <c r="M2146" s="394" t="s">
        <v>1403</v>
      </c>
      <c r="N2146" s="391"/>
      <c r="O2146" s="293" t="s">
        <v>1197</v>
      </c>
      <c r="P2146" s="223">
        <v>1</v>
      </c>
      <c r="Q2146" s="456">
        <v>7082.0518531999996</v>
      </c>
      <c r="R2146" s="777">
        <v>32220.094720000001</v>
      </c>
      <c r="S2146" s="777"/>
      <c r="T2146" s="453"/>
      <c r="U2146" s="453"/>
      <c r="V2146" s="454"/>
    </row>
    <row r="2147" spans="1:22" s="26" customFormat="1" ht="25.2" customHeight="1" thickBot="1">
      <c r="A2147" s="83" t="s">
        <v>2901</v>
      </c>
      <c r="B2147" s="745"/>
      <c r="C2147" s="749" t="s">
        <v>373</v>
      </c>
      <c r="D2147" s="750"/>
      <c r="E2147" s="467"/>
      <c r="F2147" s="751" t="s">
        <v>1403</v>
      </c>
      <c r="G2147" s="752"/>
      <c r="H2147" s="793" t="s">
        <v>1197</v>
      </c>
      <c r="I2147" s="794"/>
      <c r="J2147" s="369" t="s">
        <v>1197</v>
      </c>
      <c r="K2147" s="293" t="s">
        <v>1197</v>
      </c>
      <c r="L2147" s="293" t="s">
        <v>1197</v>
      </c>
      <c r="M2147" s="528"/>
      <c r="N2147" s="524"/>
      <c r="O2147" s="797" t="s">
        <v>1403</v>
      </c>
      <c r="P2147" s="797"/>
      <c r="Q2147" s="797"/>
      <c r="R2147" s="797"/>
      <c r="S2147" s="797"/>
      <c r="T2147" s="525"/>
      <c r="U2147" s="526"/>
      <c r="V2147" s="527"/>
    </row>
    <row r="2148" spans="1:22" ht="19.95" customHeight="1"/>
    <row r="2149" spans="1:22" ht="19.95" customHeight="1"/>
    <row r="2150" spans="1:22" s="30" customFormat="1" ht="19.95" customHeight="1" thickBot="1">
      <c r="A2150" s="27">
        <v>72</v>
      </c>
      <c r="B2150" s="753" t="s">
        <v>312</v>
      </c>
      <c r="C2150" s="753"/>
      <c r="D2150" s="753"/>
      <c r="E2150" s="28">
        <v>72</v>
      </c>
      <c r="F2150" s="582" t="s">
        <v>116</v>
      </c>
      <c r="G2150" s="416"/>
      <c r="H2150" s="416"/>
      <c r="I2150" s="414"/>
      <c r="J2150" s="414"/>
      <c r="K2150" s="414"/>
      <c r="L2150" s="414"/>
      <c r="M2150" s="29"/>
      <c r="N2150" s="29"/>
      <c r="O2150" s="416"/>
      <c r="P2150" s="416"/>
      <c r="Q2150" s="416"/>
      <c r="R2150" s="416"/>
      <c r="S2150" s="416"/>
      <c r="T2150" s="416"/>
      <c r="U2150" s="416"/>
      <c r="V2150" s="416"/>
    </row>
    <row r="2151" spans="1:22" s="23" customFormat="1" ht="25.2" customHeight="1">
      <c r="A2151" s="22"/>
      <c r="B2151" s="755" t="s">
        <v>313</v>
      </c>
      <c r="C2151" s="621" t="s">
        <v>314</v>
      </c>
      <c r="D2151" s="609" t="s">
        <v>315</v>
      </c>
      <c r="E2151" s="498"/>
      <c r="F2151" s="498" t="s">
        <v>316</v>
      </c>
      <c r="G2151" s="499"/>
      <c r="H2151" s="497" t="s">
        <v>317</v>
      </c>
      <c r="I2151" s="772" t="s">
        <v>318</v>
      </c>
      <c r="J2151" s="754" t="s">
        <v>319</v>
      </c>
      <c r="K2151" s="754" t="s">
        <v>320</v>
      </c>
      <c r="L2151" s="754" t="s">
        <v>321</v>
      </c>
      <c r="M2151" s="754" t="s">
        <v>322</v>
      </c>
      <c r="N2151" s="765" t="s">
        <v>323</v>
      </c>
      <c r="O2151" s="766"/>
      <c r="P2151" s="767" t="s">
        <v>324</v>
      </c>
      <c r="Q2151" s="768"/>
      <c r="R2151" s="769" t="s">
        <v>325</v>
      </c>
      <c r="S2151" s="736"/>
      <c r="T2151" s="783" t="s">
        <v>326</v>
      </c>
      <c r="U2151" s="784"/>
      <c r="V2151" s="785"/>
    </row>
    <row r="2152" spans="1:22" s="23" customFormat="1" ht="90" customHeight="1">
      <c r="A2152" s="22"/>
      <c r="B2152" s="756"/>
      <c r="C2152" s="622" t="s">
        <v>327</v>
      </c>
      <c r="D2152" s="610" t="s">
        <v>42</v>
      </c>
      <c r="E2152" s="501" t="s">
        <v>328</v>
      </c>
      <c r="F2152" s="501" t="s">
        <v>329</v>
      </c>
      <c r="G2152" s="571" t="s">
        <v>330</v>
      </c>
      <c r="H2152" s="570" t="s">
        <v>331</v>
      </c>
      <c r="I2152" s="773"/>
      <c r="J2152" s="748"/>
      <c r="K2152" s="748"/>
      <c r="L2152" s="748"/>
      <c r="M2152" s="748"/>
      <c r="N2152" s="500" t="s">
        <v>332</v>
      </c>
      <c r="O2152" s="501" t="s">
        <v>333</v>
      </c>
      <c r="P2152" s="781"/>
      <c r="Q2152" s="782"/>
      <c r="R2152" s="770"/>
      <c r="S2152" s="771"/>
      <c r="T2152" s="502" t="s">
        <v>334</v>
      </c>
      <c r="U2152" s="503" t="s">
        <v>335</v>
      </c>
      <c r="V2152" s="504" t="s">
        <v>336</v>
      </c>
    </row>
    <row r="2153" spans="1:22" s="23" customFormat="1" ht="25.2" customHeight="1">
      <c r="A2153" s="22"/>
      <c r="B2153" s="417"/>
      <c r="C2153" s="611">
        <v>3</v>
      </c>
      <c r="D2153" s="611">
        <v>4</v>
      </c>
      <c r="E2153" s="418">
        <v>5</v>
      </c>
      <c r="F2153" s="418">
        <v>6</v>
      </c>
      <c r="G2153" s="418">
        <v>7</v>
      </c>
      <c r="H2153" s="418">
        <v>8</v>
      </c>
      <c r="I2153" s="418">
        <v>9</v>
      </c>
      <c r="J2153" s="469"/>
      <c r="K2153" s="469"/>
      <c r="L2153" s="435"/>
      <c r="M2153" s="418"/>
      <c r="N2153" s="418">
        <v>14</v>
      </c>
      <c r="O2153" s="418">
        <v>15</v>
      </c>
      <c r="P2153" s="419">
        <v>16</v>
      </c>
      <c r="Q2153" s="463">
        <v>17</v>
      </c>
      <c r="R2153" s="419">
        <v>18</v>
      </c>
      <c r="S2153" s="463">
        <v>19</v>
      </c>
      <c r="T2153" s="420">
        <v>20</v>
      </c>
      <c r="U2153" s="421">
        <v>21</v>
      </c>
      <c r="V2153" s="422">
        <v>22</v>
      </c>
    </row>
    <row r="2154" spans="1:22" s="32" customFormat="1" ht="36" customHeight="1">
      <c r="A2154" s="31" t="s">
        <v>2902</v>
      </c>
      <c r="B2154" s="423">
        <v>1</v>
      </c>
      <c r="C2154" s="612" t="s">
        <v>1044</v>
      </c>
      <c r="D2154" s="612" t="s">
        <v>1045</v>
      </c>
      <c r="E2154" s="424" t="s">
        <v>1046</v>
      </c>
      <c r="F2154" s="424" t="s">
        <v>376</v>
      </c>
      <c r="G2154" s="425">
        <v>1</v>
      </c>
      <c r="H2154" s="426" t="s">
        <v>341</v>
      </c>
      <c r="I2154" s="427">
        <v>1</v>
      </c>
      <c r="J2154" s="428" t="s">
        <v>287</v>
      </c>
      <c r="K2154" s="429">
        <v>42083</v>
      </c>
      <c r="L2154" s="429">
        <v>42967</v>
      </c>
      <c r="M2154" s="430">
        <v>9344.2099999999991</v>
      </c>
      <c r="N2154" s="431">
        <v>9344.2099999999991</v>
      </c>
      <c r="O2154" s="432">
        <v>9344.2099999999991</v>
      </c>
      <c r="P2154" s="827"/>
      <c r="Q2154" s="828"/>
      <c r="R2154" s="746"/>
      <c r="S2154" s="747"/>
      <c r="T2154" s="433" t="s">
        <v>341</v>
      </c>
      <c r="U2154" s="363">
        <v>44</v>
      </c>
      <c r="V2154" s="434" t="s">
        <v>341</v>
      </c>
    </row>
    <row r="2155" spans="1:22" s="32" customFormat="1" ht="36" customHeight="1">
      <c r="A2155" s="31" t="s">
        <v>2903</v>
      </c>
      <c r="B2155" s="423">
        <v>2</v>
      </c>
      <c r="C2155" s="612" t="s">
        <v>1047</v>
      </c>
      <c r="D2155" s="612" t="s">
        <v>1048</v>
      </c>
      <c r="E2155" s="424" t="s">
        <v>1049</v>
      </c>
      <c r="F2155" s="424" t="s">
        <v>376</v>
      </c>
      <c r="G2155" s="425">
        <v>1</v>
      </c>
      <c r="H2155" s="426" t="s">
        <v>341</v>
      </c>
      <c r="I2155" s="427">
        <v>2</v>
      </c>
      <c r="J2155" s="428" t="s">
        <v>288</v>
      </c>
      <c r="K2155" s="429">
        <v>31110</v>
      </c>
      <c r="L2155" s="429">
        <v>33237</v>
      </c>
      <c r="M2155" s="430">
        <v>3630.13</v>
      </c>
      <c r="N2155" s="431">
        <v>3630.13</v>
      </c>
      <c r="O2155" s="432">
        <v>3630.13</v>
      </c>
      <c r="P2155" s="827"/>
      <c r="Q2155" s="828"/>
      <c r="R2155" s="746"/>
      <c r="S2155" s="747"/>
      <c r="T2155" s="433" t="s">
        <v>341</v>
      </c>
      <c r="U2155" s="363">
        <v>65</v>
      </c>
      <c r="V2155" s="434" t="s">
        <v>341</v>
      </c>
    </row>
    <row r="2156" spans="1:22" s="32" customFormat="1" ht="19.95" customHeight="1">
      <c r="A2156" s="31" t="s">
        <v>2904</v>
      </c>
      <c r="B2156" s="423" t="s">
        <v>1403</v>
      </c>
      <c r="C2156" s="612"/>
      <c r="D2156" s="612"/>
      <c r="E2156" s="424"/>
      <c r="F2156" s="424"/>
      <c r="G2156" s="425"/>
      <c r="H2156" s="426"/>
      <c r="I2156" s="427"/>
      <c r="J2156" s="428" t="s">
        <v>1403</v>
      </c>
      <c r="K2156" s="429"/>
      <c r="L2156" s="429"/>
      <c r="M2156" s="430"/>
      <c r="N2156" s="431" t="s">
        <v>1403</v>
      </c>
      <c r="O2156" s="432" t="s">
        <v>1403</v>
      </c>
      <c r="P2156" s="731"/>
      <c r="Q2156" s="732"/>
      <c r="R2156" s="746"/>
      <c r="S2156" s="747"/>
      <c r="T2156" s="433"/>
      <c r="U2156" s="363"/>
      <c r="V2156" s="434"/>
    </row>
    <row r="2157" spans="1:22" s="32" customFormat="1" ht="19.95" customHeight="1">
      <c r="A2157" s="31" t="s">
        <v>2905</v>
      </c>
      <c r="B2157" s="423" t="s">
        <v>1403</v>
      </c>
      <c r="C2157" s="612"/>
      <c r="D2157" s="612"/>
      <c r="E2157" s="424"/>
      <c r="F2157" s="424"/>
      <c r="G2157" s="425"/>
      <c r="H2157" s="426"/>
      <c r="I2157" s="427"/>
      <c r="J2157" s="428" t="s">
        <v>1403</v>
      </c>
      <c r="K2157" s="429"/>
      <c r="L2157" s="429"/>
      <c r="M2157" s="430"/>
      <c r="N2157" s="431" t="s">
        <v>1403</v>
      </c>
      <c r="O2157" s="432" t="s">
        <v>1403</v>
      </c>
      <c r="P2157" s="731"/>
      <c r="Q2157" s="732"/>
      <c r="R2157" s="746"/>
      <c r="S2157" s="747"/>
      <c r="T2157" s="433"/>
      <c r="U2157" s="363"/>
      <c r="V2157" s="434"/>
    </row>
    <row r="2158" spans="1:22" s="32" customFormat="1" ht="19.95" customHeight="1">
      <c r="A2158" s="31" t="s">
        <v>2906</v>
      </c>
      <c r="B2158" s="423" t="s">
        <v>1403</v>
      </c>
      <c r="C2158" s="612"/>
      <c r="D2158" s="612"/>
      <c r="E2158" s="424"/>
      <c r="F2158" s="424"/>
      <c r="G2158" s="425"/>
      <c r="H2158" s="426"/>
      <c r="I2158" s="427"/>
      <c r="J2158" s="428" t="s">
        <v>1403</v>
      </c>
      <c r="K2158" s="429"/>
      <c r="L2158" s="429"/>
      <c r="M2158" s="430"/>
      <c r="N2158" s="431" t="s">
        <v>1403</v>
      </c>
      <c r="O2158" s="432" t="s">
        <v>1403</v>
      </c>
      <c r="P2158" s="731"/>
      <c r="Q2158" s="732"/>
      <c r="R2158" s="746"/>
      <c r="S2158" s="747"/>
      <c r="T2158" s="433"/>
      <c r="U2158" s="363"/>
      <c r="V2158" s="434"/>
    </row>
    <row r="2159" spans="1:22" s="32" customFormat="1" ht="19.95" customHeight="1">
      <c r="A2159" s="31" t="s">
        <v>2907</v>
      </c>
      <c r="B2159" s="423" t="s">
        <v>1403</v>
      </c>
      <c r="C2159" s="612"/>
      <c r="D2159" s="612"/>
      <c r="E2159" s="424"/>
      <c r="F2159" s="424"/>
      <c r="G2159" s="425"/>
      <c r="H2159" s="426"/>
      <c r="I2159" s="427"/>
      <c r="J2159" s="428" t="s">
        <v>1403</v>
      </c>
      <c r="K2159" s="429"/>
      <c r="L2159" s="429"/>
      <c r="M2159" s="430"/>
      <c r="N2159" s="431" t="s">
        <v>1403</v>
      </c>
      <c r="O2159" s="432" t="s">
        <v>1403</v>
      </c>
      <c r="P2159" s="731"/>
      <c r="Q2159" s="732"/>
      <c r="R2159" s="746"/>
      <c r="S2159" s="747"/>
      <c r="T2159" s="433"/>
      <c r="U2159" s="363"/>
      <c r="V2159" s="434"/>
    </row>
    <row r="2160" spans="1:22" s="32" customFormat="1" ht="19.95" customHeight="1">
      <c r="A2160" s="31" t="s">
        <v>2908</v>
      </c>
      <c r="B2160" s="423" t="s">
        <v>1403</v>
      </c>
      <c r="C2160" s="612"/>
      <c r="D2160" s="612"/>
      <c r="E2160" s="424"/>
      <c r="F2160" s="424"/>
      <c r="G2160" s="425"/>
      <c r="H2160" s="426"/>
      <c r="I2160" s="427"/>
      <c r="J2160" s="428" t="s">
        <v>1403</v>
      </c>
      <c r="K2160" s="429"/>
      <c r="L2160" s="429"/>
      <c r="M2160" s="430"/>
      <c r="N2160" s="435" t="s">
        <v>1403</v>
      </c>
      <c r="O2160" s="432" t="s">
        <v>1403</v>
      </c>
      <c r="P2160" s="731"/>
      <c r="Q2160" s="732"/>
      <c r="R2160" s="746"/>
      <c r="S2160" s="747"/>
      <c r="T2160" s="433"/>
      <c r="U2160" s="363"/>
      <c r="V2160" s="434"/>
    </row>
    <row r="2161" spans="1:22" s="32" customFormat="1" ht="19.95" customHeight="1">
      <c r="A2161" s="31" t="s">
        <v>2909</v>
      </c>
      <c r="B2161" s="423" t="s">
        <v>1403</v>
      </c>
      <c r="C2161" s="612"/>
      <c r="D2161" s="612"/>
      <c r="E2161" s="424"/>
      <c r="F2161" s="424"/>
      <c r="G2161" s="425"/>
      <c r="H2161" s="426"/>
      <c r="I2161" s="427"/>
      <c r="J2161" s="428" t="s">
        <v>1403</v>
      </c>
      <c r="K2161" s="429"/>
      <c r="L2161" s="429"/>
      <c r="M2161" s="436"/>
      <c r="N2161" s="435" t="s">
        <v>1403</v>
      </c>
      <c r="O2161" s="432" t="s">
        <v>1403</v>
      </c>
      <c r="P2161" s="731"/>
      <c r="Q2161" s="732"/>
      <c r="R2161" s="746"/>
      <c r="S2161" s="747"/>
      <c r="T2161" s="433"/>
      <c r="U2161" s="363"/>
      <c r="V2161" s="434"/>
    </row>
    <row r="2162" spans="1:22" s="32" customFormat="1" ht="19.95" customHeight="1">
      <c r="A2162" s="31" t="s">
        <v>2910</v>
      </c>
      <c r="B2162" s="423" t="s">
        <v>1403</v>
      </c>
      <c r="C2162" s="612"/>
      <c r="D2162" s="612"/>
      <c r="E2162" s="424"/>
      <c r="F2162" s="424"/>
      <c r="G2162" s="425"/>
      <c r="H2162" s="426"/>
      <c r="I2162" s="427"/>
      <c r="J2162" s="428" t="s">
        <v>1403</v>
      </c>
      <c r="K2162" s="429"/>
      <c r="L2162" s="429"/>
      <c r="M2162" s="436"/>
      <c r="N2162" s="435" t="s">
        <v>1403</v>
      </c>
      <c r="O2162" s="432" t="s">
        <v>1403</v>
      </c>
      <c r="P2162" s="731"/>
      <c r="Q2162" s="732"/>
      <c r="R2162" s="746"/>
      <c r="S2162" s="747"/>
      <c r="T2162" s="433"/>
      <c r="U2162" s="363"/>
      <c r="V2162" s="434"/>
    </row>
    <row r="2163" spans="1:22" s="32" customFormat="1" ht="19.95" customHeight="1" thickBot="1">
      <c r="A2163" s="31" t="s">
        <v>2911</v>
      </c>
      <c r="B2163" s="437" t="s">
        <v>1403</v>
      </c>
      <c r="C2163" s="613"/>
      <c r="D2163" s="613"/>
      <c r="E2163" s="438"/>
      <c r="F2163" s="438"/>
      <c r="G2163" s="439"/>
      <c r="H2163" s="440"/>
      <c r="I2163" s="441"/>
      <c r="J2163" s="442" t="s">
        <v>1403</v>
      </c>
      <c r="K2163" s="443"/>
      <c r="L2163" s="443"/>
      <c r="M2163" s="444"/>
      <c r="N2163" s="435" t="s">
        <v>1403</v>
      </c>
      <c r="O2163" s="432" t="s">
        <v>1403</v>
      </c>
      <c r="P2163" s="731"/>
      <c r="Q2163" s="732"/>
      <c r="R2163" s="746"/>
      <c r="S2163" s="747"/>
      <c r="T2163" s="433"/>
      <c r="U2163" s="363"/>
      <c r="V2163" s="434"/>
    </row>
    <row r="2164" spans="1:22" s="23" customFormat="1" ht="10.199999999999999" customHeight="1">
      <c r="A2164" s="31"/>
      <c r="B2164" s="459"/>
      <c r="C2164" s="614"/>
      <c r="D2164" s="614"/>
      <c r="E2164" s="445"/>
      <c r="F2164" s="445"/>
      <c r="G2164" s="445"/>
      <c r="H2164" s="445"/>
      <c r="I2164" s="445"/>
      <c r="J2164" s="445"/>
      <c r="K2164" s="445"/>
      <c r="L2164" s="445"/>
      <c r="M2164" s="445"/>
      <c r="N2164" s="445"/>
      <c r="O2164" s="460"/>
      <c r="P2164" s="445"/>
      <c r="Q2164" s="445"/>
      <c r="R2164" s="460"/>
      <c r="S2164" s="445"/>
      <c r="T2164" s="445"/>
      <c r="U2164" s="461"/>
      <c r="V2164" s="464"/>
    </row>
    <row r="2165" spans="1:22" s="23" customFormat="1" ht="19.95" customHeight="1" thickBot="1">
      <c r="A2165" s="31" t="s">
        <v>2912</v>
      </c>
      <c r="B2165" s="505"/>
      <c r="C2165" s="615"/>
      <c r="D2165" s="615"/>
      <c r="E2165" s="506"/>
      <c r="F2165" s="506"/>
      <c r="G2165" s="506"/>
      <c r="H2165" s="506"/>
      <c r="I2165" s="506"/>
      <c r="J2165" s="506"/>
      <c r="K2165" s="506"/>
      <c r="L2165" s="506"/>
      <c r="M2165" s="506"/>
      <c r="N2165" s="507" t="s">
        <v>346</v>
      </c>
      <c r="O2165" s="508">
        <v>6487.17</v>
      </c>
      <c r="P2165" s="506"/>
      <c r="Q2165" s="506"/>
      <c r="R2165" s="509"/>
      <c r="S2165" s="509"/>
      <c r="T2165" s="510"/>
      <c r="U2165" s="506"/>
      <c r="V2165" s="511"/>
    </row>
    <row r="2166" spans="1:22" ht="19.95" customHeight="1">
      <c r="B2166" s="446"/>
      <c r="C2166" s="34"/>
      <c r="D2166" s="34"/>
      <c r="E2166" s="446"/>
      <c r="F2166" s="446"/>
      <c r="G2166" s="446"/>
      <c r="H2166" s="446"/>
      <c r="I2166" s="446"/>
      <c r="J2166" s="446"/>
      <c r="K2166" s="446"/>
      <c r="L2166" s="446"/>
      <c r="M2166" s="446"/>
      <c r="N2166" s="446"/>
      <c r="O2166" s="446"/>
      <c r="P2166" s="446"/>
      <c r="Q2166" s="446"/>
      <c r="R2166" s="446"/>
      <c r="S2166" s="446"/>
      <c r="T2166" s="446"/>
      <c r="U2166" s="446"/>
      <c r="V2166" s="446"/>
    </row>
    <row r="2167" spans="1:22" s="23" customFormat="1" ht="19.95" customHeight="1" thickBot="1">
      <c r="A2167" s="22"/>
      <c r="B2167" s="733" t="s">
        <v>347</v>
      </c>
      <c r="C2167" s="733"/>
      <c r="D2167" s="733"/>
      <c r="E2167" s="733"/>
      <c r="F2167" s="733"/>
      <c r="G2167" s="733"/>
      <c r="H2167" s="733"/>
      <c r="I2167" s="733"/>
      <c r="J2167" s="733"/>
      <c r="K2167" s="733"/>
      <c r="L2167" s="733"/>
      <c r="M2167" s="733"/>
      <c r="N2167" s="733"/>
      <c r="O2167" s="733"/>
      <c r="P2167" s="733"/>
      <c r="Q2167" s="733"/>
      <c r="R2167" s="733"/>
      <c r="S2167" s="733"/>
      <c r="T2167" s="733"/>
      <c r="U2167" s="733"/>
      <c r="V2167" s="733"/>
    </row>
    <row r="2168" spans="1:22" s="26" customFormat="1" ht="19.95" customHeight="1">
      <c r="A2168" s="83" t="s">
        <v>2913</v>
      </c>
      <c r="B2168" s="743" t="s">
        <v>348</v>
      </c>
      <c r="C2168" s="734" t="s">
        <v>349</v>
      </c>
      <c r="D2168" s="735"/>
      <c r="E2168" s="735"/>
      <c r="F2168" s="735"/>
      <c r="G2168" s="735"/>
      <c r="H2168" s="735"/>
      <c r="I2168" s="735"/>
      <c r="J2168" s="735"/>
      <c r="K2168" s="735"/>
      <c r="L2168" s="735"/>
      <c r="M2168" s="736"/>
      <c r="N2168" s="518"/>
      <c r="O2168" s="519"/>
      <c r="P2168" s="734" t="s">
        <v>350</v>
      </c>
      <c r="Q2168" s="735"/>
      <c r="R2168" s="735"/>
      <c r="S2168" s="736"/>
      <c r="T2168" s="769" t="s">
        <v>351</v>
      </c>
      <c r="U2168" s="736"/>
      <c r="V2168" s="788" t="s">
        <v>1197</v>
      </c>
    </row>
    <row r="2169" spans="1:22" s="26" customFormat="1" ht="25.2" customHeight="1">
      <c r="A2169" s="83" t="s">
        <v>2914</v>
      </c>
      <c r="B2169" s="744"/>
      <c r="C2169" s="740" t="s">
        <v>352</v>
      </c>
      <c r="D2169" s="741"/>
      <c r="E2169" s="742"/>
      <c r="F2169" s="514">
        <v>2</v>
      </c>
      <c r="G2169" s="774" t="s">
        <v>353</v>
      </c>
      <c r="H2169" s="748" t="s">
        <v>354</v>
      </c>
      <c r="I2169" s="748"/>
      <c r="J2169" s="740" t="s">
        <v>355</v>
      </c>
      <c r="K2169" s="795"/>
      <c r="L2169" s="515"/>
      <c r="M2169" s="515"/>
      <c r="N2169" s="520"/>
      <c r="O2169" s="521"/>
      <c r="P2169" s="737"/>
      <c r="Q2169" s="738"/>
      <c r="R2169" s="738"/>
      <c r="S2169" s="739"/>
      <c r="T2169" s="770"/>
      <c r="U2169" s="771"/>
      <c r="V2169" s="789"/>
    </row>
    <row r="2170" spans="1:22" s="26" customFormat="1" ht="30" customHeight="1" thickBot="1">
      <c r="A2170" s="83" t="s">
        <v>2915</v>
      </c>
      <c r="B2170" s="744"/>
      <c r="C2170" s="741" t="s">
        <v>356</v>
      </c>
      <c r="D2170" s="742"/>
      <c r="E2170" s="516" t="s">
        <v>357</v>
      </c>
      <c r="F2170" s="512" t="s">
        <v>358</v>
      </c>
      <c r="G2170" s="774"/>
      <c r="H2170" s="748"/>
      <c r="I2170" s="748"/>
      <c r="J2170" s="500" t="s">
        <v>359</v>
      </c>
      <c r="K2170" s="513" t="s">
        <v>360</v>
      </c>
      <c r="L2170" s="517" t="s">
        <v>361</v>
      </c>
      <c r="M2170" s="517"/>
      <c r="N2170" s="522" t="s">
        <v>362</v>
      </c>
      <c r="O2170" s="523"/>
      <c r="P2170" s="529" t="s">
        <v>363</v>
      </c>
      <c r="Q2170" s="447">
        <v>2</v>
      </c>
      <c r="R2170" s="530" t="s">
        <v>364</v>
      </c>
      <c r="S2170" s="447">
        <v>2</v>
      </c>
      <c r="T2170" s="791"/>
      <c r="U2170" s="792"/>
      <c r="V2170" s="790"/>
    </row>
    <row r="2171" spans="1:22" s="26" customFormat="1" ht="19.95" customHeight="1">
      <c r="A2171" s="83" t="s">
        <v>2916</v>
      </c>
      <c r="B2171" s="744"/>
      <c r="C2171" s="623">
        <v>1</v>
      </c>
      <c r="D2171" s="616" t="s">
        <v>287</v>
      </c>
      <c r="E2171" s="448">
        <v>0.5</v>
      </c>
      <c r="F2171" s="449">
        <v>9344.2099999999991</v>
      </c>
      <c r="G2171" s="449">
        <v>3541.03</v>
      </c>
      <c r="H2171" s="778" t="s">
        <v>1197</v>
      </c>
      <c r="I2171" s="779"/>
      <c r="J2171" s="450" t="s">
        <v>1197</v>
      </c>
      <c r="K2171" s="81" t="s">
        <v>1403</v>
      </c>
      <c r="L2171" s="393" t="s">
        <v>365</v>
      </c>
      <c r="M2171" s="394" t="s">
        <v>1421</v>
      </c>
      <c r="N2171" s="345" t="s">
        <v>341</v>
      </c>
      <c r="O2171" s="807" t="s">
        <v>130</v>
      </c>
      <c r="P2171" s="808"/>
      <c r="Q2171" s="798">
        <v>72</v>
      </c>
      <c r="R2171" s="801" t="s">
        <v>365</v>
      </c>
      <c r="S2171" s="802"/>
      <c r="T2171" s="769" t="s">
        <v>366</v>
      </c>
      <c r="U2171" s="735"/>
      <c r="V2171" s="736"/>
    </row>
    <row r="2172" spans="1:22" s="26" customFormat="1" ht="19.95" customHeight="1" thickBot="1">
      <c r="A2172" s="83" t="s">
        <v>2917</v>
      </c>
      <c r="B2172" s="744"/>
      <c r="C2172" s="623">
        <v>2</v>
      </c>
      <c r="D2172" s="616" t="s">
        <v>288</v>
      </c>
      <c r="E2172" s="448">
        <v>0.5</v>
      </c>
      <c r="F2172" s="449">
        <v>3630.13</v>
      </c>
      <c r="G2172" s="449">
        <v>3541.03</v>
      </c>
      <c r="H2172" s="778" t="s">
        <v>1197</v>
      </c>
      <c r="I2172" s="779"/>
      <c r="J2172" s="450" t="s">
        <v>1197</v>
      </c>
      <c r="K2172" s="81" t="s">
        <v>1403</v>
      </c>
      <c r="L2172" s="393" t="s">
        <v>34</v>
      </c>
      <c r="M2172" s="394" t="s">
        <v>1423</v>
      </c>
      <c r="N2172" s="345" t="s">
        <v>341</v>
      </c>
      <c r="O2172" s="807"/>
      <c r="P2172" s="808"/>
      <c r="Q2172" s="799"/>
      <c r="R2172" s="803"/>
      <c r="S2172" s="804"/>
      <c r="T2172" s="791"/>
      <c r="U2172" s="796"/>
      <c r="V2172" s="792"/>
    </row>
    <row r="2173" spans="1:22" s="26" customFormat="1" ht="19.95" customHeight="1">
      <c r="A2173" s="83" t="s">
        <v>2918</v>
      </c>
      <c r="B2173" s="744"/>
      <c r="C2173" s="623">
        <v>3</v>
      </c>
      <c r="D2173" s="616" t="s">
        <v>1403</v>
      </c>
      <c r="E2173" s="448" t="s">
        <v>1403</v>
      </c>
      <c r="F2173" s="449" t="s">
        <v>1403</v>
      </c>
      <c r="G2173" s="449" t="s">
        <v>1403</v>
      </c>
      <c r="H2173" s="778" t="s">
        <v>1403</v>
      </c>
      <c r="I2173" s="779"/>
      <c r="J2173" s="450" t="s">
        <v>1403</v>
      </c>
      <c r="K2173" s="81" t="s">
        <v>1403</v>
      </c>
      <c r="L2173" s="393"/>
      <c r="M2173" s="394" t="s">
        <v>1403</v>
      </c>
      <c r="N2173" s="345"/>
      <c r="O2173" s="809"/>
      <c r="P2173" s="810"/>
      <c r="Q2173" s="800"/>
      <c r="R2173" s="805"/>
      <c r="S2173" s="806"/>
      <c r="T2173" s="451"/>
      <c r="U2173" s="451"/>
      <c r="V2173" s="452"/>
    </row>
    <row r="2174" spans="1:22" s="26" customFormat="1" ht="19.95" customHeight="1">
      <c r="A2174" s="83" t="s">
        <v>2919</v>
      </c>
      <c r="B2174" s="744"/>
      <c r="C2174" s="623">
        <v>4</v>
      </c>
      <c r="D2174" s="616" t="s">
        <v>1403</v>
      </c>
      <c r="E2174" s="448" t="s">
        <v>1403</v>
      </c>
      <c r="F2174" s="449" t="s">
        <v>1403</v>
      </c>
      <c r="G2174" s="449" t="s">
        <v>1403</v>
      </c>
      <c r="H2174" s="778" t="s">
        <v>1403</v>
      </c>
      <c r="I2174" s="779"/>
      <c r="J2174" s="450" t="s">
        <v>1403</v>
      </c>
      <c r="K2174" s="81" t="s">
        <v>1403</v>
      </c>
      <c r="L2174" s="393"/>
      <c r="M2174" s="394" t="s">
        <v>1403</v>
      </c>
      <c r="N2174" s="345"/>
      <c r="O2174" s="775" t="s">
        <v>368</v>
      </c>
      <c r="P2174" s="740" t="s">
        <v>369</v>
      </c>
      <c r="Q2174" s="741"/>
      <c r="R2174" s="741"/>
      <c r="S2174" s="742"/>
      <c r="T2174" s="453"/>
      <c r="U2174" s="453"/>
      <c r="V2174" s="454"/>
    </row>
    <row r="2175" spans="1:22" s="26" customFormat="1" ht="19.95" customHeight="1">
      <c r="A2175" s="83" t="s">
        <v>2920</v>
      </c>
      <c r="B2175" s="744"/>
      <c r="C2175" s="623">
        <v>5</v>
      </c>
      <c r="D2175" s="616" t="s">
        <v>1403</v>
      </c>
      <c r="E2175" s="448" t="s">
        <v>1403</v>
      </c>
      <c r="F2175" s="449" t="s">
        <v>1403</v>
      </c>
      <c r="G2175" s="449" t="s">
        <v>1403</v>
      </c>
      <c r="H2175" s="778" t="s">
        <v>1403</v>
      </c>
      <c r="I2175" s="779"/>
      <c r="J2175" s="450" t="s">
        <v>1403</v>
      </c>
      <c r="K2175" s="81" t="s">
        <v>1403</v>
      </c>
      <c r="L2175" s="393"/>
      <c r="M2175" s="394" t="s">
        <v>1403</v>
      </c>
      <c r="N2175" s="345"/>
      <c r="O2175" s="776"/>
      <c r="P2175" s="500" t="s">
        <v>370</v>
      </c>
      <c r="Q2175" s="500" t="s">
        <v>371</v>
      </c>
      <c r="R2175" s="748" t="s">
        <v>372</v>
      </c>
      <c r="S2175" s="748"/>
      <c r="T2175" s="453"/>
      <c r="U2175" s="453"/>
      <c r="V2175" s="454"/>
    </row>
    <row r="2176" spans="1:22" s="26" customFormat="1" ht="19.95" customHeight="1" thickBot="1">
      <c r="A2176" s="83" t="s">
        <v>2921</v>
      </c>
      <c r="B2176" s="744"/>
      <c r="C2176" s="624">
        <v>6</v>
      </c>
      <c r="D2176" s="617" t="s">
        <v>1403</v>
      </c>
      <c r="E2176" s="455" t="s">
        <v>1403</v>
      </c>
      <c r="F2176" s="449" t="s">
        <v>1403</v>
      </c>
      <c r="G2176" s="449" t="s">
        <v>1403</v>
      </c>
      <c r="H2176" s="778" t="s">
        <v>1403</v>
      </c>
      <c r="I2176" s="779"/>
      <c r="J2176" s="450" t="s">
        <v>1403</v>
      </c>
      <c r="K2176" s="81" t="s">
        <v>1403</v>
      </c>
      <c r="L2176" s="393"/>
      <c r="M2176" s="394" t="s">
        <v>1403</v>
      </c>
      <c r="N2176" s="391"/>
      <c r="O2176" s="293" t="s">
        <v>1197</v>
      </c>
      <c r="P2176" s="223">
        <v>1</v>
      </c>
      <c r="Q2176" s="456">
        <v>7082.0518531999996</v>
      </c>
      <c r="R2176" s="777">
        <v>12974.34</v>
      </c>
      <c r="S2176" s="777"/>
      <c r="T2176" s="453"/>
      <c r="U2176" s="453"/>
      <c r="V2176" s="454"/>
    </row>
    <row r="2177" spans="1:22" s="26" customFormat="1" ht="25.2" customHeight="1" thickBot="1">
      <c r="A2177" s="83" t="s">
        <v>2922</v>
      </c>
      <c r="B2177" s="745"/>
      <c r="C2177" s="749" t="s">
        <v>373</v>
      </c>
      <c r="D2177" s="750"/>
      <c r="E2177" s="467"/>
      <c r="F2177" s="751" t="s">
        <v>1403</v>
      </c>
      <c r="G2177" s="752"/>
      <c r="H2177" s="793" t="s">
        <v>1197</v>
      </c>
      <c r="I2177" s="794"/>
      <c r="J2177" s="369" t="s">
        <v>1197</v>
      </c>
      <c r="K2177" s="293" t="s">
        <v>1197</v>
      </c>
      <c r="L2177" s="293" t="s">
        <v>1197</v>
      </c>
      <c r="M2177" s="528"/>
      <c r="N2177" s="524"/>
      <c r="O2177" s="797" t="s">
        <v>1403</v>
      </c>
      <c r="P2177" s="797"/>
      <c r="Q2177" s="797"/>
      <c r="R2177" s="797"/>
      <c r="S2177" s="797"/>
      <c r="T2177" s="525"/>
      <c r="U2177" s="526"/>
      <c r="V2177" s="527"/>
    </row>
    <row r="2178" spans="1:22" ht="19.95" customHeight="1"/>
    <row r="2179" spans="1:22" ht="19.95" customHeight="1"/>
    <row r="2180" spans="1:22" s="30" customFormat="1" ht="19.95" customHeight="1" thickBot="1">
      <c r="A2180" s="27">
        <v>73</v>
      </c>
      <c r="B2180" s="753" t="s">
        <v>312</v>
      </c>
      <c r="C2180" s="753"/>
      <c r="D2180" s="753"/>
      <c r="E2180" s="28">
        <v>73</v>
      </c>
      <c r="F2180" s="582" t="s">
        <v>117</v>
      </c>
      <c r="G2180" s="416"/>
      <c r="H2180" s="416"/>
      <c r="I2180" s="414"/>
      <c r="J2180" s="414"/>
      <c r="K2180" s="414"/>
      <c r="L2180" s="414"/>
      <c r="M2180" s="29"/>
      <c r="N2180" s="29"/>
      <c r="O2180" s="416"/>
      <c r="P2180" s="416"/>
      <c r="Q2180" s="416"/>
      <c r="R2180" s="416"/>
      <c r="S2180" s="416"/>
      <c r="T2180" s="416"/>
      <c r="U2180" s="416"/>
      <c r="V2180" s="416"/>
    </row>
    <row r="2181" spans="1:22" s="23" customFormat="1" ht="25.2" customHeight="1">
      <c r="A2181" s="22"/>
      <c r="B2181" s="755" t="s">
        <v>313</v>
      </c>
      <c r="C2181" s="621" t="s">
        <v>314</v>
      </c>
      <c r="D2181" s="609" t="s">
        <v>315</v>
      </c>
      <c r="E2181" s="498"/>
      <c r="F2181" s="498" t="s">
        <v>316</v>
      </c>
      <c r="G2181" s="499"/>
      <c r="H2181" s="497" t="s">
        <v>317</v>
      </c>
      <c r="I2181" s="772" t="s">
        <v>318</v>
      </c>
      <c r="J2181" s="754" t="s">
        <v>319</v>
      </c>
      <c r="K2181" s="754" t="s">
        <v>320</v>
      </c>
      <c r="L2181" s="754" t="s">
        <v>321</v>
      </c>
      <c r="M2181" s="754" t="s">
        <v>322</v>
      </c>
      <c r="N2181" s="765" t="s">
        <v>323</v>
      </c>
      <c r="O2181" s="766"/>
      <c r="P2181" s="767" t="s">
        <v>324</v>
      </c>
      <c r="Q2181" s="768"/>
      <c r="R2181" s="769" t="s">
        <v>325</v>
      </c>
      <c r="S2181" s="736"/>
      <c r="T2181" s="783" t="s">
        <v>326</v>
      </c>
      <c r="U2181" s="784"/>
      <c r="V2181" s="785"/>
    </row>
    <row r="2182" spans="1:22" s="23" customFormat="1" ht="90" customHeight="1">
      <c r="A2182" s="22"/>
      <c r="B2182" s="756"/>
      <c r="C2182" s="622" t="s">
        <v>327</v>
      </c>
      <c r="D2182" s="610" t="s">
        <v>42</v>
      </c>
      <c r="E2182" s="501" t="s">
        <v>328</v>
      </c>
      <c r="F2182" s="501" t="s">
        <v>329</v>
      </c>
      <c r="G2182" s="571" t="s">
        <v>330</v>
      </c>
      <c r="H2182" s="570" t="s">
        <v>331</v>
      </c>
      <c r="I2182" s="773"/>
      <c r="J2182" s="748"/>
      <c r="K2182" s="748"/>
      <c r="L2182" s="748"/>
      <c r="M2182" s="748"/>
      <c r="N2182" s="500" t="s">
        <v>332</v>
      </c>
      <c r="O2182" s="501" t="s">
        <v>333</v>
      </c>
      <c r="P2182" s="781"/>
      <c r="Q2182" s="782"/>
      <c r="R2182" s="770"/>
      <c r="S2182" s="771"/>
      <c r="T2182" s="502" t="s">
        <v>334</v>
      </c>
      <c r="U2182" s="503" t="s">
        <v>335</v>
      </c>
      <c r="V2182" s="504" t="s">
        <v>336</v>
      </c>
    </row>
    <row r="2183" spans="1:22" s="23" customFormat="1" ht="25.2" customHeight="1">
      <c r="A2183" s="22"/>
      <c r="B2183" s="417"/>
      <c r="C2183" s="611">
        <v>3</v>
      </c>
      <c r="D2183" s="611">
        <v>4</v>
      </c>
      <c r="E2183" s="418">
        <v>5</v>
      </c>
      <c r="F2183" s="418">
        <v>6</v>
      </c>
      <c r="G2183" s="418">
        <v>7</v>
      </c>
      <c r="H2183" s="418">
        <v>8</v>
      </c>
      <c r="I2183" s="418">
        <v>9</v>
      </c>
      <c r="J2183" s="469"/>
      <c r="K2183" s="469"/>
      <c r="L2183" s="435"/>
      <c r="M2183" s="418"/>
      <c r="N2183" s="418">
        <v>14</v>
      </c>
      <c r="O2183" s="418">
        <v>15</v>
      </c>
      <c r="P2183" s="419">
        <v>16</v>
      </c>
      <c r="Q2183" s="463">
        <v>17</v>
      </c>
      <c r="R2183" s="419">
        <v>18</v>
      </c>
      <c r="S2183" s="463">
        <v>19</v>
      </c>
      <c r="T2183" s="420">
        <v>20</v>
      </c>
      <c r="U2183" s="421">
        <v>21</v>
      </c>
      <c r="V2183" s="422">
        <v>22</v>
      </c>
    </row>
    <row r="2184" spans="1:22" s="32" customFormat="1" ht="106.5" customHeight="1">
      <c r="A2184" s="31" t="s">
        <v>2923</v>
      </c>
      <c r="B2184" s="423">
        <v>1</v>
      </c>
      <c r="C2184" s="612" t="s">
        <v>508</v>
      </c>
      <c r="D2184" s="612" t="s">
        <v>1050</v>
      </c>
      <c r="E2184" s="424" t="s">
        <v>1051</v>
      </c>
      <c r="F2184" s="424" t="s">
        <v>340</v>
      </c>
      <c r="G2184" s="425">
        <v>0.5</v>
      </c>
      <c r="H2184" s="426" t="s">
        <v>341</v>
      </c>
      <c r="I2184" s="427">
        <v>2</v>
      </c>
      <c r="J2184" s="428" t="s">
        <v>290</v>
      </c>
      <c r="K2184" s="429">
        <v>35362</v>
      </c>
      <c r="L2184" s="429">
        <v>35574</v>
      </c>
      <c r="M2184" s="430">
        <v>2802</v>
      </c>
      <c r="N2184" s="431">
        <v>1401</v>
      </c>
      <c r="O2184" s="432">
        <v>1401</v>
      </c>
      <c r="P2184" s="827"/>
      <c r="Q2184" s="828"/>
      <c r="R2184" s="746"/>
      <c r="S2184" s="747"/>
      <c r="T2184" s="433" t="s">
        <v>341</v>
      </c>
      <c r="U2184" s="363">
        <v>55</v>
      </c>
      <c r="V2184" s="434" t="s">
        <v>341</v>
      </c>
    </row>
    <row r="2185" spans="1:22" s="32" customFormat="1" ht="106.5" customHeight="1">
      <c r="A2185" s="31" t="s">
        <v>2924</v>
      </c>
      <c r="B2185" s="423">
        <v>2</v>
      </c>
      <c r="C2185" s="612" t="s">
        <v>1052</v>
      </c>
      <c r="D2185" s="612" t="s">
        <v>1053</v>
      </c>
      <c r="E2185" s="424" t="s">
        <v>1054</v>
      </c>
      <c r="F2185" s="424" t="s">
        <v>340</v>
      </c>
      <c r="G2185" s="425">
        <v>0.5</v>
      </c>
      <c r="H2185" s="426" t="s">
        <v>341</v>
      </c>
      <c r="I2185" s="427">
        <v>1</v>
      </c>
      <c r="J2185" s="428" t="s">
        <v>289</v>
      </c>
      <c r="K2185" s="429">
        <v>39381</v>
      </c>
      <c r="L2185" s="429">
        <v>40007</v>
      </c>
      <c r="M2185" s="430">
        <v>2952.62</v>
      </c>
      <c r="N2185" s="431">
        <v>1476.31</v>
      </c>
      <c r="O2185" s="432">
        <v>1476.31</v>
      </c>
      <c r="P2185" s="827"/>
      <c r="Q2185" s="828"/>
      <c r="R2185" s="746"/>
      <c r="S2185" s="747"/>
      <c r="T2185" s="433" t="s">
        <v>341</v>
      </c>
      <c r="U2185" s="363">
        <v>15</v>
      </c>
      <c r="V2185" s="434" t="s">
        <v>341</v>
      </c>
    </row>
    <row r="2186" spans="1:22" s="32" customFormat="1" ht="131.25" customHeight="1">
      <c r="A2186" s="31" t="s">
        <v>2925</v>
      </c>
      <c r="B2186" s="423">
        <v>3</v>
      </c>
      <c r="C2186" s="612" t="s">
        <v>1055</v>
      </c>
      <c r="D2186" s="612" t="s">
        <v>1056</v>
      </c>
      <c r="E2186" s="424" t="s">
        <v>1057</v>
      </c>
      <c r="F2186" s="424" t="s">
        <v>340</v>
      </c>
      <c r="G2186" s="425">
        <v>0.75</v>
      </c>
      <c r="H2186" s="426" t="s">
        <v>341</v>
      </c>
      <c r="I2186" s="427">
        <v>2</v>
      </c>
      <c r="J2186" s="428" t="s">
        <v>290</v>
      </c>
      <c r="K2186" s="429">
        <v>38191</v>
      </c>
      <c r="L2186" s="429">
        <v>39835</v>
      </c>
      <c r="M2186" s="599">
        <v>17708.66</v>
      </c>
      <c r="N2186" s="431">
        <v>13281.494999999999</v>
      </c>
      <c r="O2186" s="432">
        <v>13281.495000000001</v>
      </c>
      <c r="P2186" s="827"/>
      <c r="Q2186" s="828"/>
      <c r="R2186" s="746"/>
      <c r="S2186" s="747"/>
      <c r="T2186" s="433" t="s">
        <v>341</v>
      </c>
      <c r="U2186" s="363">
        <v>15</v>
      </c>
      <c r="V2186" s="434" t="s">
        <v>341</v>
      </c>
    </row>
    <row r="2187" spans="1:22" s="32" customFormat="1" ht="106.5" customHeight="1">
      <c r="A2187" s="31" t="s">
        <v>2926</v>
      </c>
      <c r="B2187" s="423">
        <v>4</v>
      </c>
      <c r="C2187" s="612" t="s">
        <v>380</v>
      </c>
      <c r="D2187" s="612" t="s">
        <v>1058</v>
      </c>
      <c r="E2187" s="424" t="s">
        <v>1059</v>
      </c>
      <c r="F2187" s="424" t="s">
        <v>376</v>
      </c>
      <c r="G2187" s="425">
        <v>1</v>
      </c>
      <c r="H2187" s="426" t="s">
        <v>341</v>
      </c>
      <c r="I2187" s="427">
        <v>1</v>
      </c>
      <c r="J2187" s="428" t="s">
        <v>289</v>
      </c>
      <c r="K2187" s="597">
        <v>39156</v>
      </c>
      <c r="L2187" s="597">
        <v>41213</v>
      </c>
      <c r="M2187" s="430">
        <v>15218.642429857067</v>
      </c>
      <c r="N2187" s="431">
        <v>15218.642429857067</v>
      </c>
      <c r="O2187" s="432">
        <v>15218.642429899999</v>
      </c>
      <c r="P2187" s="827"/>
      <c r="Q2187" s="828"/>
      <c r="R2187" s="746"/>
      <c r="S2187" s="747"/>
      <c r="T2187" s="433" t="s">
        <v>341</v>
      </c>
      <c r="U2187" s="363">
        <v>7</v>
      </c>
      <c r="V2187" s="434" t="s">
        <v>341</v>
      </c>
    </row>
    <row r="2188" spans="1:22" s="32" customFormat="1" ht="19.95" customHeight="1">
      <c r="A2188" s="31" t="s">
        <v>2927</v>
      </c>
      <c r="B2188" s="423" t="s">
        <v>1403</v>
      </c>
      <c r="C2188" s="612"/>
      <c r="D2188" s="612"/>
      <c r="E2188" s="424"/>
      <c r="F2188" s="424"/>
      <c r="G2188" s="425"/>
      <c r="H2188" s="426"/>
      <c r="I2188" s="427"/>
      <c r="J2188" s="428" t="s">
        <v>1403</v>
      </c>
      <c r="K2188" s="429"/>
      <c r="L2188" s="429"/>
      <c r="M2188" s="430"/>
      <c r="N2188" s="431" t="s">
        <v>1403</v>
      </c>
      <c r="O2188" s="432" t="s">
        <v>1403</v>
      </c>
      <c r="P2188" s="731"/>
      <c r="Q2188" s="732"/>
      <c r="R2188" s="746"/>
      <c r="S2188" s="747"/>
      <c r="T2188" s="433"/>
      <c r="U2188" s="363"/>
      <c r="V2188" s="434"/>
    </row>
    <row r="2189" spans="1:22" s="32" customFormat="1" ht="19.95" customHeight="1">
      <c r="A2189" s="31" t="s">
        <v>2928</v>
      </c>
      <c r="B2189" s="423" t="s">
        <v>1403</v>
      </c>
      <c r="C2189" s="612"/>
      <c r="D2189" s="612"/>
      <c r="E2189" s="424"/>
      <c r="F2189" s="424"/>
      <c r="G2189" s="425"/>
      <c r="H2189" s="426"/>
      <c r="I2189" s="427"/>
      <c r="J2189" s="428" t="s">
        <v>1403</v>
      </c>
      <c r="K2189" s="429"/>
      <c r="L2189" s="429"/>
      <c r="M2189" s="430"/>
      <c r="N2189" s="431" t="s">
        <v>1403</v>
      </c>
      <c r="O2189" s="432" t="s">
        <v>1403</v>
      </c>
      <c r="P2189" s="731"/>
      <c r="Q2189" s="732"/>
      <c r="R2189" s="746"/>
      <c r="S2189" s="747"/>
      <c r="T2189" s="433"/>
      <c r="U2189" s="363"/>
      <c r="V2189" s="434"/>
    </row>
    <row r="2190" spans="1:22" s="32" customFormat="1" ht="19.95" customHeight="1">
      <c r="A2190" s="31" t="s">
        <v>2929</v>
      </c>
      <c r="B2190" s="423" t="s">
        <v>1403</v>
      </c>
      <c r="C2190" s="612"/>
      <c r="D2190" s="612"/>
      <c r="E2190" s="424"/>
      <c r="F2190" s="424"/>
      <c r="G2190" s="425"/>
      <c r="H2190" s="426"/>
      <c r="I2190" s="427"/>
      <c r="J2190" s="428" t="s">
        <v>1403</v>
      </c>
      <c r="K2190" s="429"/>
      <c r="L2190" s="429"/>
      <c r="M2190" s="430"/>
      <c r="N2190" s="435" t="s">
        <v>1403</v>
      </c>
      <c r="O2190" s="432" t="s">
        <v>1403</v>
      </c>
      <c r="P2190" s="731"/>
      <c r="Q2190" s="732"/>
      <c r="R2190" s="746"/>
      <c r="S2190" s="747"/>
      <c r="T2190" s="433"/>
      <c r="U2190" s="363"/>
      <c r="V2190" s="434"/>
    </row>
    <row r="2191" spans="1:22" s="32" customFormat="1" ht="19.95" customHeight="1">
      <c r="A2191" s="31" t="s">
        <v>2930</v>
      </c>
      <c r="B2191" s="423" t="s">
        <v>1403</v>
      </c>
      <c r="C2191" s="612"/>
      <c r="D2191" s="612"/>
      <c r="E2191" s="424"/>
      <c r="F2191" s="424"/>
      <c r="G2191" s="425"/>
      <c r="H2191" s="426"/>
      <c r="I2191" s="427"/>
      <c r="J2191" s="428" t="s">
        <v>1403</v>
      </c>
      <c r="K2191" s="429"/>
      <c r="L2191" s="429"/>
      <c r="M2191" s="436"/>
      <c r="N2191" s="435" t="s">
        <v>1403</v>
      </c>
      <c r="O2191" s="432" t="s">
        <v>1403</v>
      </c>
      <c r="P2191" s="731"/>
      <c r="Q2191" s="732"/>
      <c r="R2191" s="746"/>
      <c r="S2191" s="747"/>
      <c r="T2191" s="433"/>
      <c r="U2191" s="363"/>
      <c r="V2191" s="434"/>
    </row>
    <row r="2192" spans="1:22" s="32" customFormat="1" ht="19.95" customHeight="1">
      <c r="A2192" s="31" t="s">
        <v>2931</v>
      </c>
      <c r="B2192" s="423" t="s">
        <v>1403</v>
      </c>
      <c r="C2192" s="612"/>
      <c r="D2192" s="612"/>
      <c r="E2192" s="424"/>
      <c r="F2192" s="424"/>
      <c r="G2192" s="425"/>
      <c r="H2192" s="426"/>
      <c r="I2192" s="427"/>
      <c r="J2192" s="428" t="s">
        <v>1403</v>
      </c>
      <c r="K2192" s="429"/>
      <c r="L2192" s="429"/>
      <c r="M2192" s="436"/>
      <c r="N2192" s="435" t="s">
        <v>1403</v>
      </c>
      <c r="O2192" s="432" t="s">
        <v>1403</v>
      </c>
      <c r="P2192" s="731"/>
      <c r="Q2192" s="732"/>
      <c r="R2192" s="746"/>
      <c r="S2192" s="747"/>
      <c r="T2192" s="433"/>
      <c r="U2192" s="363"/>
      <c r="V2192" s="434"/>
    </row>
    <row r="2193" spans="1:22" s="32" customFormat="1" ht="19.95" customHeight="1" thickBot="1">
      <c r="A2193" s="31" t="s">
        <v>2932</v>
      </c>
      <c r="B2193" s="437" t="s">
        <v>1403</v>
      </c>
      <c r="C2193" s="613"/>
      <c r="D2193" s="613"/>
      <c r="E2193" s="438"/>
      <c r="F2193" s="438"/>
      <c r="G2193" s="439"/>
      <c r="H2193" s="440"/>
      <c r="I2193" s="441"/>
      <c r="J2193" s="442" t="s">
        <v>1403</v>
      </c>
      <c r="K2193" s="443"/>
      <c r="L2193" s="443"/>
      <c r="M2193" s="444"/>
      <c r="N2193" s="435" t="s">
        <v>1403</v>
      </c>
      <c r="O2193" s="432" t="s">
        <v>1403</v>
      </c>
      <c r="P2193" s="731"/>
      <c r="Q2193" s="732"/>
      <c r="R2193" s="746"/>
      <c r="S2193" s="747"/>
      <c r="T2193" s="433"/>
      <c r="U2193" s="363"/>
      <c r="V2193" s="434"/>
    </row>
    <row r="2194" spans="1:22" s="23" customFormat="1" ht="10.199999999999999" customHeight="1">
      <c r="A2194" s="31"/>
      <c r="B2194" s="459"/>
      <c r="C2194" s="614"/>
      <c r="D2194" s="614"/>
      <c r="E2194" s="445"/>
      <c r="F2194" s="445"/>
      <c r="G2194" s="445"/>
      <c r="H2194" s="445"/>
      <c r="I2194" s="445"/>
      <c r="J2194" s="445"/>
      <c r="K2194" s="445"/>
      <c r="L2194" s="445"/>
      <c r="M2194" s="445"/>
      <c r="N2194" s="445"/>
      <c r="O2194" s="460"/>
      <c r="P2194" s="445"/>
      <c r="Q2194" s="445"/>
      <c r="R2194" s="460"/>
      <c r="S2194" s="445"/>
      <c r="T2194" s="445"/>
      <c r="U2194" s="461"/>
      <c r="V2194" s="464"/>
    </row>
    <row r="2195" spans="1:22" s="23" customFormat="1" ht="19.95" customHeight="1" thickBot="1">
      <c r="A2195" s="31" t="s">
        <v>2933</v>
      </c>
      <c r="B2195" s="505"/>
      <c r="C2195" s="615"/>
      <c r="D2195" s="615"/>
      <c r="E2195" s="506"/>
      <c r="F2195" s="506"/>
      <c r="G2195" s="506"/>
      <c r="H2195" s="506"/>
      <c r="I2195" s="506"/>
      <c r="J2195" s="506"/>
      <c r="K2195" s="506"/>
      <c r="L2195" s="506"/>
      <c r="M2195" s="506"/>
      <c r="N2195" s="507" t="s">
        <v>346</v>
      </c>
      <c r="O2195" s="508">
        <v>7844.3618574749999</v>
      </c>
      <c r="P2195" s="506"/>
      <c r="Q2195" s="506"/>
      <c r="R2195" s="509"/>
      <c r="S2195" s="509"/>
      <c r="T2195" s="510"/>
      <c r="U2195" s="506"/>
      <c r="V2195" s="511"/>
    </row>
    <row r="2196" spans="1:22" ht="19.95" customHeight="1">
      <c r="B2196" s="446"/>
      <c r="C2196" s="34"/>
      <c r="D2196" s="34"/>
      <c r="E2196" s="446"/>
      <c r="F2196" s="446"/>
      <c r="G2196" s="446"/>
      <c r="H2196" s="446"/>
      <c r="I2196" s="446"/>
      <c r="J2196" s="446"/>
      <c r="K2196" s="446"/>
      <c r="L2196" s="446"/>
      <c r="M2196" s="446"/>
      <c r="N2196" s="446"/>
      <c r="O2196" s="446"/>
      <c r="P2196" s="446"/>
      <c r="Q2196" s="446"/>
      <c r="R2196" s="446"/>
      <c r="S2196" s="446"/>
      <c r="T2196" s="446"/>
      <c r="U2196" s="446"/>
      <c r="V2196" s="446"/>
    </row>
    <row r="2197" spans="1:22" s="23" customFormat="1" ht="19.95" customHeight="1" thickBot="1">
      <c r="A2197" s="22"/>
      <c r="B2197" s="733" t="s">
        <v>347</v>
      </c>
      <c r="C2197" s="733"/>
      <c r="D2197" s="733"/>
      <c r="E2197" s="733"/>
      <c r="F2197" s="733"/>
      <c r="G2197" s="733"/>
      <c r="H2197" s="733"/>
      <c r="I2197" s="733"/>
      <c r="J2197" s="733"/>
      <c r="K2197" s="733"/>
      <c r="L2197" s="733"/>
      <c r="M2197" s="733"/>
      <c r="N2197" s="733"/>
      <c r="O2197" s="733"/>
      <c r="P2197" s="733"/>
      <c r="Q2197" s="733"/>
      <c r="R2197" s="733"/>
      <c r="S2197" s="733"/>
      <c r="T2197" s="733"/>
      <c r="U2197" s="733"/>
      <c r="V2197" s="733"/>
    </row>
    <row r="2198" spans="1:22" s="26" customFormat="1" ht="19.95" customHeight="1">
      <c r="A2198" s="83" t="s">
        <v>2934</v>
      </c>
      <c r="B2198" s="743" t="s">
        <v>348</v>
      </c>
      <c r="C2198" s="734" t="s">
        <v>349</v>
      </c>
      <c r="D2198" s="735"/>
      <c r="E2198" s="735"/>
      <c r="F2198" s="735"/>
      <c r="G2198" s="735"/>
      <c r="H2198" s="735"/>
      <c r="I2198" s="735"/>
      <c r="J2198" s="735"/>
      <c r="K2198" s="735"/>
      <c r="L2198" s="735"/>
      <c r="M2198" s="736"/>
      <c r="N2198" s="518"/>
      <c r="O2198" s="519"/>
      <c r="P2198" s="734" t="s">
        <v>350</v>
      </c>
      <c r="Q2198" s="735"/>
      <c r="R2198" s="735"/>
      <c r="S2198" s="736"/>
      <c r="T2198" s="769" t="s">
        <v>351</v>
      </c>
      <c r="U2198" s="736"/>
      <c r="V2198" s="788" t="s">
        <v>1197</v>
      </c>
    </row>
    <row r="2199" spans="1:22" s="26" customFormat="1" ht="25.2" customHeight="1">
      <c r="A2199" s="83" t="s">
        <v>2935</v>
      </c>
      <c r="B2199" s="744"/>
      <c r="C2199" s="740" t="s">
        <v>352</v>
      </c>
      <c r="D2199" s="741"/>
      <c r="E2199" s="742"/>
      <c r="F2199" s="514">
        <v>3</v>
      </c>
      <c r="G2199" s="774" t="s">
        <v>353</v>
      </c>
      <c r="H2199" s="748" t="s">
        <v>354</v>
      </c>
      <c r="I2199" s="748"/>
      <c r="J2199" s="740" t="s">
        <v>355</v>
      </c>
      <c r="K2199" s="795"/>
      <c r="L2199" s="515"/>
      <c r="M2199" s="515"/>
      <c r="N2199" s="520"/>
      <c r="O2199" s="521"/>
      <c r="P2199" s="737"/>
      <c r="Q2199" s="738"/>
      <c r="R2199" s="738"/>
      <c r="S2199" s="739"/>
      <c r="T2199" s="770"/>
      <c r="U2199" s="771"/>
      <c r="V2199" s="789"/>
    </row>
    <row r="2200" spans="1:22" s="26" customFormat="1" ht="30" customHeight="1" thickBot="1">
      <c r="A2200" s="83" t="s">
        <v>2936</v>
      </c>
      <c r="B2200" s="744"/>
      <c r="C2200" s="741" t="s">
        <v>356</v>
      </c>
      <c r="D2200" s="742"/>
      <c r="E2200" s="516" t="s">
        <v>357</v>
      </c>
      <c r="F2200" s="512" t="s">
        <v>358</v>
      </c>
      <c r="G2200" s="774"/>
      <c r="H2200" s="748"/>
      <c r="I2200" s="748"/>
      <c r="J2200" s="500" t="s">
        <v>359</v>
      </c>
      <c r="K2200" s="513" t="s">
        <v>360</v>
      </c>
      <c r="L2200" s="517" t="s">
        <v>361</v>
      </c>
      <c r="M2200" s="517"/>
      <c r="N2200" s="522" t="s">
        <v>362</v>
      </c>
      <c r="O2200" s="523"/>
      <c r="P2200" s="529" t="s">
        <v>363</v>
      </c>
      <c r="Q2200" s="447">
        <v>4</v>
      </c>
      <c r="R2200" s="530" t="s">
        <v>364</v>
      </c>
      <c r="S2200" s="447">
        <v>4</v>
      </c>
      <c r="T2200" s="791"/>
      <c r="U2200" s="792"/>
      <c r="V2200" s="790"/>
    </row>
    <row r="2201" spans="1:22" s="26" customFormat="1" ht="19.95" customHeight="1">
      <c r="A2201" s="83" t="s">
        <v>2937</v>
      </c>
      <c r="B2201" s="744"/>
      <c r="C2201" s="623">
        <v>1</v>
      </c>
      <c r="D2201" s="616" t="s">
        <v>289</v>
      </c>
      <c r="E2201" s="448">
        <v>0.5</v>
      </c>
      <c r="F2201" s="449">
        <v>16694.9524299</v>
      </c>
      <c r="G2201" s="449">
        <v>3541.03</v>
      </c>
      <c r="H2201" s="778" t="s">
        <v>1197</v>
      </c>
      <c r="I2201" s="779"/>
      <c r="J2201" s="450" t="s">
        <v>1197</v>
      </c>
      <c r="K2201" s="81" t="s">
        <v>1403</v>
      </c>
      <c r="L2201" s="393" t="s">
        <v>34</v>
      </c>
      <c r="M2201" s="394" t="s">
        <v>1423</v>
      </c>
      <c r="N2201" s="345" t="s">
        <v>341</v>
      </c>
      <c r="O2201" s="807" t="s">
        <v>130</v>
      </c>
      <c r="P2201" s="808"/>
      <c r="Q2201" s="798">
        <v>73</v>
      </c>
      <c r="R2201" s="801" t="s">
        <v>365</v>
      </c>
      <c r="S2201" s="802"/>
      <c r="T2201" s="769" t="s">
        <v>366</v>
      </c>
      <c r="U2201" s="735"/>
      <c r="V2201" s="736"/>
    </row>
    <row r="2202" spans="1:22" s="26" customFormat="1" ht="19.95" customHeight="1" thickBot="1">
      <c r="A2202" s="83" t="s">
        <v>2938</v>
      </c>
      <c r="B2202" s="744"/>
      <c r="C2202" s="623">
        <v>2</v>
      </c>
      <c r="D2202" s="616" t="s">
        <v>290</v>
      </c>
      <c r="E2202" s="448">
        <v>0.4</v>
      </c>
      <c r="F2202" s="449">
        <v>14682.495000000001</v>
      </c>
      <c r="G2202" s="449">
        <v>3541.03</v>
      </c>
      <c r="H2202" s="778" t="s">
        <v>1197</v>
      </c>
      <c r="I2202" s="779"/>
      <c r="J2202" s="450" t="s">
        <v>1197</v>
      </c>
      <c r="K2202" s="81" t="s">
        <v>1403</v>
      </c>
      <c r="L2202" s="393" t="s">
        <v>365</v>
      </c>
      <c r="M2202" s="394" t="s">
        <v>1421</v>
      </c>
      <c r="N2202" s="345" t="s">
        <v>341</v>
      </c>
      <c r="O2202" s="807"/>
      <c r="P2202" s="808"/>
      <c r="Q2202" s="799"/>
      <c r="R2202" s="803"/>
      <c r="S2202" s="804"/>
      <c r="T2202" s="791"/>
      <c r="U2202" s="796"/>
      <c r="V2202" s="792"/>
    </row>
    <row r="2203" spans="1:22" s="26" customFormat="1" ht="19.95" customHeight="1">
      <c r="A2203" s="83" t="s">
        <v>2939</v>
      </c>
      <c r="B2203" s="744"/>
      <c r="C2203" s="623">
        <v>3</v>
      </c>
      <c r="D2203" s="616" t="s">
        <v>291</v>
      </c>
      <c r="E2203" s="448">
        <v>0.1</v>
      </c>
      <c r="F2203" s="449" t="s">
        <v>1445</v>
      </c>
      <c r="G2203" s="449">
        <v>3541.03</v>
      </c>
      <c r="H2203" s="778" t="s">
        <v>1238</v>
      </c>
      <c r="I2203" s="779"/>
      <c r="J2203" s="450" t="s">
        <v>1197</v>
      </c>
      <c r="K2203" s="81" t="s">
        <v>1403</v>
      </c>
      <c r="L2203" s="393" t="s">
        <v>34</v>
      </c>
      <c r="M2203" s="394" t="s">
        <v>1423</v>
      </c>
      <c r="N2203" s="345" t="s">
        <v>341</v>
      </c>
      <c r="O2203" s="809"/>
      <c r="P2203" s="810"/>
      <c r="Q2203" s="800"/>
      <c r="R2203" s="805"/>
      <c r="S2203" s="806"/>
      <c r="T2203" s="451"/>
      <c r="U2203" s="451"/>
      <c r="V2203" s="452"/>
    </row>
    <row r="2204" spans="1:22" s="26" customFormat="1" ht="19.95" customHeight="1">
      <c r="A2204" s="83" t="s">
        <v>2940</v>
      </c>
      <c r="B2204" s="744"/>
      <c r="C2204" s="623">
        <v>4</v>
      </c>
      <c r="D2204" s="616" t="s">
        <v>1403</v>
      </c>
      <c r="E2204" s="448" t="s">
        <v>1403</v>
      </c>
      <c r="F2204" s="449" t="s">
        <v>1403</v>
      </c>
      <c r="G2204" s="449" t="s">
        <v>1403</v>
      </c>
      <c r="H2204" s="778" t="s">
        <v>1403</v>
      </c>
      <c r="I2204" s="779"/>
      <c r="J2204" s="450" t="s">
        <v>1403</v>
      </c>
      <c r="K2204" s="81" t="s">
        <v>1403</v>
      </c>
      <c r="L2204" s="393"/>
      <c r="M2204" s="394" t="s">
        <v>1403</v>
      </c>
      <c r="N2204" s="345"/>
      <c r="O2204" s="775" t="s">
        <v>368</v>
      </c>
      <c r="P2204" s="740" t="s">
        <v>369</v>
      </c>
      <c r="Q2204" s="741"/>
      <c r="R2204" s="741"/>
      <c r="S2204" s="742"/>
      <c r="T2204" s="453"/>
      <c r="U2204" s="453"/>
      <c r="V2204" s="454"/>
    </row>
    <row r="2205" spans="1:22" s="26" customFormat="1" ht="19.95" customHeight="1">
      <c r="A2205" s="83" t="s">
        <v>2941</v>
      </c>
      <c r="B2205" s="744"/>
      <c r="C2205" s="623">
        <v>5</v>
      </c>
      <c r="D2205" s="616" t="s">
        <v>1403</v>
      </c>
      <c r="E2205" s="448" t="s">
        <v>1403</v>
      </c>
      <c r="F2205" s="449" t="s">
        <v>1403</v>
      </c>
      <c r="G2205" s="449" t="s">
        <v>1403</v>
      </c>
      <c r="H2205" s="778" t="s">
        <v>1403</v>
      </c>
      <c r="I2205" s="779"/>
      <c r="J2205" s="450" t="s">
        <v>1403</v>
      </c>
      <c r="K2205" s="81" t="s">
        <v>1403</v>
      </c>
      <c r="L2205" s="393"/>
      <c r="M2205" s="394" t="s">
        <v>1403</v>
      </c>
      <c r="N2205" s="345"/>
      <c r="O2205" s="776"/>
      <c r="P2205" s="500" t="s">
        <v>370</v>
      </c>
      <c r="Q2205" s="500" t="s">
        <v>371</v>
      </c>
      <c r="R2205" s="748" t="s">
        <v>372</v>
      </c>
      <c r="S2205" s="748"/>
      <c r="T2205" s="453"/>
      <c r="U2205" s="453"/>
      <c r="V2205" s="454"/>
    </row>
    <row r="2206" spans="1:22" s="26" customFormat="1" ht="19.95" customHeight="1" thickBot="1">
      <c r="A2206" s="83" t="s">
        <v>2942</v>
      </c>
      <c r="B2206" s="744"/>
      <c r="C2206" s="624">
        <v>6</v>
      </c>
      <c r="D2206" s="617" t="s">
        <v>1403</v>
      </c>
      <c r="E2206" s="455" t="s">
        <v>1403</v>
      </c>
      <c r="F2206" s="449" t="s">
        <v>1403</v>
      </c>
      <c r="G2206" s="449" t="s">
        <v>1403</v>
      </c>
      <c r="H2206" s="778" t="s">
        <v>1403</v>
      </c>
      <c r="I2206" s="779"/>
      <c r="J2206" s="450" t="s">
        <v>1403</v>
      </c>
      <c r="K2206" s="81" t="s">
        <v>1403</v>
      </c>
      <c r="L2206" s="393"/>
      <c r="M2206" s="394" t="s">
        <v>1403</v>
      </c>
      <c r="N2206" s="391"/>
      <c r="O2206" s="293" t="s">
        <v>1197</v>
      </c>
      <c r="P2206" s="223">
        <v>1</v>
      </c>
      <c r="Q2206" s="456">
        <v>7082.0518531999996</v>
      </c>
      <c r="R2206" s="777">
        <v>31377.447429857064</v>
      </c>
      <c r="S2206" s="777"/>
      <c r="T2206" s="453"/>
      <c r="U2206" s="453"/>
      <c r="V2206" s="454"/>
    </row>
    <row r="2207" spans="1:22" s="26" customFormat="1" ht="25.2" customHeight="1" thickBot="1">
      <c r="A2207" s="83" t="s">
        <v>2943</v>
      </c>
      <c r="B2207" s="745"/>
      <c r="C2207" s="749" t="s">
        <v>373</v>
      </c>
      <c r="D2207" s="750"/>
      <c r="E2207" s="467"/>
      <c r="F2207" s="751" t="s">
        <v>1403</v>
      </c>
      <c r="G2207" s="752"/>
      <c r="H2207" s="793" t="s">
        <v>1197</v>
      </c>
      <c r="I2207" s="794"/>
      <c r="J2207" s="369" t="s">
        <v>1197</v>
      </c>
      <c r="K2207" s="293" t="s">
        <v>1197</v>
      </c>
      <c r="L2207" s="293" t="s">
        <v>1197</v>
      </c>
      <c r="M2207" s="528"/>
      <c r="N2207" s="524"/>
      <c r="O2207" s="797" t="s">
        <v>1403</v>
      </c>
      <c r="P2207" s="797"/>
      <c r="Q2207" s="797"/>
      <c r="R2207" s="797"/>
      <c r="S2207" s="797"/>
      <c r="T2207" s="525"/>
      <c r="U2207" s="526"/>
      <c r="V2207" s="527"/>
    </row>
    <row r="2208" spans="1:22" ht="19.95" customHeight="1"/>
    <row r="2209" spans="1:22" ht="19.95" customHeight="1"/>
    <row r="2210" spans="1:22" s="30" customFormat="1" ht="19.95" customHeight="1" thickBot="1">
      <c r="A2210" s="27">
        <v>74</v>
      </c>
      <c r="B2210" s="753" t="s">
        <v>312</v>
      </c>
      <c r="C2210" s="753"/>
      <c r="D2210" s="753"/>
      <c r="E2210" s="28">
        <v>74</v>
      </c>
      <c r="F2210" s="582" t="s">
        <v>118</v>
      </c>
      <c r="G2210" s="416"/>
      <c r="H2210" s="416"/>
      <c r="I2210" s="414"/>
      <c r="J2210" s="414"/>
      <c r="K2210" s="414"/>
      <c r="L2210" s="414"/>
      <c r="M2210" s="29"/>
      <c r="N2210" s="29"/>
      <c r="O2210" s="416"/>
      <c r="P2210" s="416"/>
      <c r="Q2210" s="416"/>
      <c r="R2210" s="416"/>
      <c r="S2210" s="416"/>
      <c r="T2210" s="416"/>
      <c r="U2210" s="416"/>
      <c r="V2210" s="416"/>
    </row>
    <row r="2211" spans="1:22" s="23" customFormat="1" ht="25.2" customHeight="1">
      <c r="A2211" s="22"/>
      <c r="B2211" s="755" t="s">
        <v>313</v>
      </c>
      <c r="C2211" s="621" t="s">
        <v>314</v>
      </c>
      <c r="D2211" s="609" t="s">
        <v>315</v>
      </c>
      <c r="E2211" s="498"/>
      <c r="F2211" s="498" t="s">
        <v>316</v>
      </c>
      <c r="G2211" s="499"/>
      <c r="H2211" s="497" t="s">
        <v>317</v>
      </c>
      <c r="I2211" s="772" t="s">
        <v>318</v>
      </c>
      <c r="J2211" s="754" t="s">
        <v>319</v>
      </c>
      <c r="K2211" s="754" t="s">
        <v>320</v>
      </c>
      <c r="L2211" s="754" t="s">
        <v>321</v>
      </c>
      <c r="M2211" s="754" t="s">
        <v>322</v>
      </c>
      <c r="N2211" s="765" t="s">
        <v>323</v>
      </c>
      <c r="O2211" s="766"/>
      <c r="P2211" s="767" t="s">
        <v>324</v>
      </c>
      <c r="Q2211" s="768"/>
      <c r="R2211" s="769" t="s">
        <v>325</v>
      </c>
      <c r="S2211" s="736"/>
      <c r="T2211" s="783" t="s">
        <v>326</v>
      </c>
      <c r="U2211" s="784"/>
      <c r="V2211" s="785"/>
    </row>
    <row r="2212" spans="1:22" s="23" customFormat="1" ht="90" customHeight="1">
      <c r="A2212" s="22"/>
      <c r="B2212" s="756"/>
      <c r="C2212" s="622" t="s">
        <v>327</v>
      </c>
      <c r="D2212" s="610" t="s">
        <v>42</v>
      </c>
      <c r="E2212" s="501" t="s">
        <v>328</v>
      </c>
      <c r="F2212" s="501" t="s">
        <v>329</v>
      </c>
      <c r="G2212" s="571" t="s">
        <v>330</v>
      </c>
      <c r="H2212" s="570" t="s">
        <v>331</v>
      </c>
      <c r="I2212" s="773"/>
      <c r="J2212" s="748"/>
      <c r="K2212" s="748"/>
      <c r="L2212" s="748"/>
      <c r="M2212" s="748"/>
      <c r="N2212" s="500" t="s">
        <v>332</v>
      </c>
      <c r="O2212" s="501" t="s">
        <v>333</v>
      </c>
      <c r="P2212" s="781"/>
      <c r="Q2212" s="782"/>
      <c r="R2212" s="770"/>
      <c r="S2212" s="771"/>
      <c r="T2212" s="502" t="s">
        <v>334</v>
      </c>
      <c r="U2212" s="503" t="s">
        <v>335</v>
      </c>
      <c r="V2212" s="504" t="s">
        <v>336</v>
      </c>
    </row>
    <row r="2213" spans="1:22" s="23" customFormat="1" ht="25.2" customHeight="1">
      <c r="A2213" s="22"/>
      <c r="B2213" s="417"/>
      <c r="C2213" s="611">
        <v>3</v>
      </c>
      <c r="D2213" s="611">
        <v>4</v>
      </c>
      <c r="E2213" s="418">
        <v>5</v>
      </c>
      <c r="F2213" s="418">
        <v>6</v>
      </c>
      <c r="G2213" s="418">
        <v>7</v>
      </c>
      <c r="H2213" s="418">
        <v>8</v>
      </c>
      <c r="I2213" s="418">
        <v>9</v>
      </c>
      <c r="J2213" s="469"/>
      <c r="K2213" s="469"/>
      <c r="L2213" s="435"/>
      <c r="M2213" s="418"/>
      <c r="N2213" s="418">
        <v>14</v>
      </c>
      <c r="O2213" s="418">
        <v>15</v>
      </c>
      <c r="P2213" s="419">
        <v>16</v>
      </c>
      <c r="Q2213" s="463">
        <v>17</v>
      </c>
      <c r="R2213" s="419">
        <v>18</v>
      </c>
      <c r="S2213" s="463">
        <v>19</v>
      </c>
      <c r="T2213" s="420">
        <v>20</v>
      </c>
      <c r="U2213" s="421">
        <v>21</v>
      </c>
      <c r="V2213" s="422">
        <v>22</v>
      </c>
    </row>
    <row r="2214" spans="1:22" s="32" customFormat="1" ht="50.25" customHeight="1">
      <c r="A2214" s="31" t="s">
        <v>2944</v>
      </c>
      <c r="B2214" s="423">
        <v>1</v>
      </c>
      <c r="C2214" s="612" t="s">
        <v>1060</v>
      </c>
      <c r="D2214" s="619" t="s">
        <v>960</v>
      </c>
      <c r="E2214" s="424" t="s">
        <v>1061</v>
      </c>
      <c r="F2214" s="424" t="s">
        <v>755</v>
      </c>
      <c r="G2214" s="425">
        <v>0.5</v>
      </c>
      <c r="H2214" s="426" t="s">
        <v>341</v>
      </c>
      <c r="I2214" s="427">
        <v>2</v>
      </c>
      <c r="J2214" s="428" t="s">
        <v>293</v>
      </c>
      <c r="K2214" s="597">
        <v>39227</v>
      </c>
      <c r="L2214" s="429">
        <v>42879</v>
      </c>
      <c r="M2214" s="430">
        <v>37491.839999999997</v>
      </c>
      <c r="N2214" s="431">
        <v>18745.919999999998</v>
      </c>
      <c r="O2214" s="432">
        <v>18745.919999999998</v>
      </c>
      <c r="P2214" s="827"/>
      <c r="Q2214" s="828"/>
      <c r="R2214" s="746"/>
      <c r="S2214" s="747"/>
      <c r="T2214" s="433" t="s">
        <v>341</v>
      </c>
      <c r="U2214" s="363">
        <v>293</v>
      </c>
      <c r="V2214" s="434" t="s">
        <v>341</v>
      </c>
    </row>
    <row r="2215" spans="1:22" s="32" customFormat="1" ht="50.25" customHeight="1">
      <c r="A2215" s="31" t="s">
        <v>2945</v>
      </c>
      <c r="B2215" s="759">
        <v>2</v>
      </c>
      <c r="C2215" s="761" t="s">
        <v>1062</v>
      </c>
      <c r="D2215" s="761" t="s">
        <v>1063</v>
      </c>
      <c r="E2215" s="763" t="s">
        <v>1064</v>
      </c>
      <c r="F2215" s="424" t="s">
        <v>340</v>
      </c>
      <c r="G2215" s="425">
        <v>0.5</v>
      </c>
      <c r="H2215" s="727" t="s">
        <v>341</v>
      </c>
      <c r="I2215" s="427">
        <v>2</v>
      </c>
      <c r="J2215" s="428" t="s">
        <v>293</v>
      </c>
      <c r="K2215" s="429">
        <v>41673</v>
      </c>
      <c r="L2215" s="429">
        <v>42338</v>
      </c>
      <c r="M2215" s="430">
        <v>4817.8999999999996</v>
      </c>
      <c r="N2215" s="431">
        <v>2408.9499999999998</v>
      </c>
      <c r="O2215" s="432">
        <v>2408.9499999999998</v>
      </c>
      <c r="P2215" s="827"/>
      <c r="Q2215" s="828"/>
      <c r="R2215" s="746"/>
      <c r="S2215" s="747"/>
      <c r="T2215" s="433" t="s">
        <v>341</v>
      </c>
      <c r="U2215" s="363">
        <v>226</v>
      </c>
      <c r="V2215" s="434" t="s">
        <v>341</v>
      </c>
    </row>
    <row r="2216" spans="1:22" s="32" customFormat="1" ht="50.25" customHeight="1">
      <c r="A2216" s="31" t="s">
        <v>2946</v>
      </c>
      <c r="B2216" s="760"/>
      <c r="C2216" s="762"/>
      <c r="D2216" s="762"/>
      <c r="E2216" s="764"/>
      <c r="F2216" s="424" t="s">
        <v>340</v>
      </c>
      <c r="G2216" s="425">
        <v>0.5</v>
      </c>
      <c r="H2216" s="728"/>
      <c r="I2216" s="427">
        <v>1</v>
      </c>
      <c r="J2216" s="428" t="s">
        <v>292</v>
      </c>
      <c r="K2216" s="429">
        <v>41673</v>
      </c>
      <c r="L2216" s="429">
        <v>42338</v>
      </c>
      <c r="M2216" s="430">
        <v>4817.8999999999996</v>
      </c>
      <c r="N2216" s="431">
        <v>2408.9499999999998</v>
      </c>
      <c r="O2216" s="432">
        <v>2408.9499999999998</v>
      </c>
      <c r="P2216" s="827"/>
      <c r="Q2216" s="828"/>
      <c r="R2216" s="746"/>
      <c r="S2216" s="747"/>
      <c r="T2216" s="433" t="s">
        <v>341</v>
      </c>
      <c r="U2216" s="363">
        <v>88</v>
      </c>
      <c r="V2216" s="434" t="s">
        <v>341</v>
      </c>
    </row>
    <row r="2217" spans="1:22" s="32" customFormat="1" ht="50.25" customHeight="1">
      <c r="A2217" s="31" t="s">
        <v>2947</v>
      </c>
      <c r="B2217" s="759">
        <v>3</v>
      </c>
      <c r="C2217" s="761" t="s">
        <v>1062</v>
      </c>
      <c r="D2217" s="761" t="s">
        <v>1065</v>
      </c>
      <c r="E2217" s="763" t="s">
        <v>1066</v>
      </c>
      <c r="F2217" s="424" t="s">
        <v>340</v>
      </c>
      <c r="G2217" s="425">
        <v>0.5</v>
      </c>
      <c r="H2217" s="727" t="s">
        <v>341</v>
      </c>
      <c r="I2217" s="427">
        <v>2</v>
      </c>
      <c r="J2217" s="428" t="s">
        <v>293</v>
      </c>
      <c r="K2217" s="597">
        <v>41948</v>
      </c>
      <c r="L2217" s="429">
        <v>42551</v>
      </c>
      <c r="M2217" s="430">
        <v>3258.42</v>
      </c>
      <c r="N2217" s="431">
        <v>1629.21</v>
      </c>
      <c r="O2217" s="432">
        <v>1629.21</v>
      </c>
      <c r="P2217" s="827"/>
      <c r="Q2217" s="828"/>
      <c r="R2217" s="746"/>
      <c r="S2217" s="747"/>
      <c r="T2217" s="433" t="s">
        <v>341</v>
      </c>
      <c r="U2217" s="363">
        <v>279</v>
      </c>
      <c r="V2217" s="434" t="s">
        <v>341</v>
      </c>
    </row>
    <row r="2218" spans="1:22" s="32" customFormat="1" ht="19.95" customHeight="1">
      <c r="A2218" s="31" t="s">
        <v>2948</v>
      </c>
      <c r="B2218" s="760"/>
      <c r="C2218" s="762"/>
      <c r="D2218" s="762"/>
      <c r="E2218" s="764"/>
      <c r="F2218" s="424" t="s">
        <v>340</v>
      </c>
      <c r="G2218" s="425">
        <v>0.5</v>
      </c>
      <c r="H2218" s="728"/>
      <c r="I2218" s="427">
        <v>1</v>
      </c>
      <c r="J2218" s="428" t="s">
        <v>292</v>
      </c>
      <c r="K2218" s="597">
        <v>41948</v>
      </c>
      <c r="L2218" s="429">
        <v>42551</v>
      </c>
      <c r="M2218" s="430">
        <v>3258.42</v>
      </c>
      <c r="N2218" s="431">
        <v>1629.21</v>
      </c>
      <c r="O2218" s="432">
        <v>1629.21</v>
      </c>
      <c r="P2218" s="731"/>
      <c r="Q2218" s="732"/>
      <c r="R2218" s="746"/>
      <c r="S2218" s="747"/>
      <c r="T2218" s="433" t="s">
        <v>341</v>
      </c>
      <c r="U2218" s="363">
        <v>96</v>
      </c>
      <c r="V2218" s="434" t="s">
        <v>341</v>
      </c>
    </row>
    <row r="2219" spans="1:22" s="32" customFormat="1" ht="19.95" customHeight="1">
      <c r="A2219" s="31" t="s">
        <v>2949</v>
      </c>
      <c r="B2219" s="423" t="s">
        <v>1403</v>
      </c>
      <c r="C2219" s="612"/>
      <c r="D2219" s="612"/>
      <c r="E2219" s="424"/>
      <c r="F2219" s="424"/>
      <c r="G2219" s="425"/>
      <c r="H2219" s="426"/>
      <c r="I2219" s="427"/>
      <c r="J2219" s="428" t="s">
        <v>1403</v>
      </c>
      <c r="K2219" s="429"/>
      <c r="L2219" s="429"/>
      <c r="M2219" s="430"/>
      <c r="N2219" s="431" t="s">
        <v>1403</v>
      </c>
      <c r="O2219" s="432" t="s">
        <v>1403</v>
      </c>
      <c r="P2219" s="731"/>
      <c r="Q2219" s="732"/>
      <c r="R2219" s="746"/>
      <c r="S2219" s="747"/>
      <c r="T2219" s="433"/>
      <c r="U2219" s="363"/>
      <c r="V2219" s="434"/>
    </row>
    <row r="2220" spans="1:22" s="32" customFormat="1" ht="19.95" customHeight="1">
      <c r="A2220" s="31" t="s">
        <v>2950</v>
      </c>
      <c r="B2220" s="423" t="s">
        <v>1403</v>
      </c>
      <c r="C2220" s="612"/>
      <c r="D2220" s="612"/>
      <c r="E2220" s="424"/>
      <c r="F2220" s="424"/>
      <c r="G2220" s="425"/>
      <c r="H2220" s="426"/>
      <c r="I2220" s="427"/>
      <c r="J2220" s="428" t="s">
        <v>1403</v>
      </c>
      <c r="K2220" s="429"/>
      <c r="L2220" s="429"/>
      <c r="M2220" s="430"/>
      <c r="N2220" s="435" t="s">
        <v>1403</v>
      </c>
      <c r="O2220" s="432" t="s">
        <v>1403</v>
      </c>
      <c r="P2220" s="731"/>
      <c r="Q2220" s="732"/>
      <c r="R2220" s="746"/>
      <c r="S2220" s="747"/>
      <c r="T2220" s="433"/>
      <c r="U2220" s="363"/>
      <c r="V2220" s="434"/>
    </row>
    <row r="2221" spans="1:22" s="32" customFormat="1" ht="19.95" customHeight="1">
      <c r="A2221" s="31" t="s">
        <v>2951</v>
      </c>
      <c r="B2221" s="423" t="s">
        <v>1403</v>
      </c>
      <c r="C2221" s="612"/>
      <c r="D2221" s="612"/>
      <c r="E2221" s="424"/>
      <c r="F2221" s="424"/>
      <c r="G2221" s="425"/>
      <c r="H2221" s="426"/>
      <c r="I2221" s="427"/>
      <c r="J2221" s="428" t="s">
        <v>1403</v>
      </c>
      <c r="K2221" s="429"/>
      <c r="L2221" s="429"/>
      <c r="M2221" s="436"/>
      <c r="N2221" s="435" t="s">
        <v>1403</v>
      </c>
      <c r="O2221" s="432" t="s">
        <v>1403</v>
      </c>
      <c r="P2221" s="731"/>
      <c r="Q2221" s="732"/>
      <c r="R2221" s="746"/>
      <c r="S2221" s="747"/>
      <c r="T2221" s="433"/>
      <c r="U2221" s="363"/>
      <c r="V2221" s="434"/>
    </row>
    <row r="2222" spans="1:22" s="32" customFormat="1" ht="19.95" customHeight="1">
      <c r="A2222" s="31" t="s">
        <v>2952</v>
      </c>
      <c r="B2222" s="423" t="s">
        <v>1403</v>
      </c>
      <c r="C2222" s="612"/>
      <c r="D2222" s="612"/>
      <c r="E2222" s="424"/>
      <c r="F2222" s="424"/>
      <c r="G2222" s="425"/>
      <c r="H2222" s="426"/>
      <c r="I2222" s="427"/>
      <c r="J2222" s="428" t="s">
        <v>1403</v>
      </c>
      <c r="K2222" s="429"/>
      <c r="L2222" s="429"/>
      <c r="M2222" s="436"/>
      <c r="N2222" s="435" t="s">
        <v>1403</v>
      </c>
      <c r="O2222" s="432" t="s">
        <v>1403</v>
      </c>
      <c r="P2222" s="731"/>
      <c r="Q2222" s="732"/>
      <c r="R2222" s="746"/>
      <c r="S2222" s="747"/>
      <c r="T2222" s="433"/>
      <c r="U2222" s="363"/>
      <c r="V2222" s="434"/>
    </row>
    <row r="2223" spans="1:22" s="32" customFormat="1" ht="19.95" customHeight="1" thickBot="1">
      <c r="A2223" s="31" t="s">
        <v>2953</v>
      </c>
      <c r="B2223" s="437" t="s">
        <v>1403</v>
      </c>
      <c r="C2223" s="613"/>
      <c r="D2223" s="613"/>
      <c r="E2223" s="438"/>
      <c r="F2223" s="438"/>
      <c r="G2223" s="439"/>
      <c r="H2223" s="440"/>
      <c r="I2223" s="441"/>
      <c r="J2223" s="442" t="s">
        <v>1403</v>
      </c>
      <c r="K2223" s="443"/>
      <c r="L2223" s="443"/>
      <c r="M2223" s="444"/>
      <c r="N2223" s="435" t="s">
        <v>1403</v>
      </c>
      <c r="O2223" s="432" t="s">
        <v>1403</v>
      </c>
      <c r="P2223" s="731"/>
      <c r="Q2223" s="732"/>
      <c r="R2223" s="746"/>
      <c r="S2223" s="747"/>
      <c r="T2223" s="433"/>
      <c r="U2223" s="363"/>
      <c r="V2223" s="434"/>
    </row>
    <row r="2224" spans="1:22" s="23" customFormat="1" ht="10.199999999999999" customHeight="1">
      <c r="A2224" s="31"/>
      <c r="B2224" s="459"/>
      <c r="C2224" s="614"/>
      <c r="D2224" s="614"/>
      <c r="E2224" s="445"/>
      <c r="F2224" s="445"/>
      <c r="G2224" s="445"/>
      <c r="H2224" s="445"/>
      <c r="I2224" s="445"/>
      <c r="J2224" s="445"/>
      <c r="K2224" s="445"/>
      <c r="L2224" s="445"/>
      <c r="M2224" s="445"/>
      <c r="N2224" s="445"/>
      <c r="O2224" s="460"/>
      <c r="P2224" s="445"/>
      <c r="Q2224" s="445"/>
      <c r="R2224" s="460"/>
      <c r="S2224" s="445"/>
      <c r="T2224" s="445"/>
      <c r="U2224" s="461"/>
      <c r="V2224" s="464"/>
    </row>
    <row r="2225" spans="1:22" s="23" customFormat="1" ht="19.95" customHeight="1" thickBot="1">
      <c r="A2225" s="31" t="s">
        <v>2954</v>
      </c>
      <c r="B2225" s="505"/>
      <c r="C2225" s="615"/>
      <c r="D2225" s="615"/>
      <c r="E2225" s="506"/>
      <c r="F2225" s="506"/>
      <c r="G2225" s="506"/>
      <c r="H2225" s="506"/>
      <c r="I2225" s="506"/>
      <c r="J2225" s="506"/>
      <c r="K2225" s="506"/>
      <c r="L2225" s="506"/>
      <c r="M2225" s="506"/>
      <c r="N2225" s="507" t="s">
        <v>346</v>
      </c>
      <c r="O2225" s="508">
        <v>8940.746666666666</v>
      </c>
      <c r="P2225" s="506"/>
      <c r="Q2225" s="506"/>
      <c r="R2225" s="509"/>
      <c r="S2225" s="509"/>
      <c r="T2225" s="510"/>
      <c r="U2225" s="506"/>
      <c r="V2225" s="511"/>
    </row>
    <row r="2226" spans="1:22" ht="19.95" customHeight="1">
      <c r="B2226" s="446"/>
      <c r="C2226" s="34"/>
      <c r="D2226" s="34"/>
      <c r="E2226" s="446"/>
      <c r="F2226" s="446"/>
      <c r="G2226" s="446"/>
      <c r="H2226" s="446"/>
      <c r="I2226" s="446"/>
      <c r="J2226" s="446"/>
      <c r="K2226" s="446"/>
      <c r="L2226" s="446"/>
      <c r="M2226" s="446"/>
      <c r="N2226" s="446"/>
      <c r="O2226" s="446"/>
      <c r="P2226" s="446"/>
      <c r="Q2226" s="446"/>
      <c r="R2226" s="446"/>
      <c r="S2226" s="446"/>
      <c r="T2226" s="446"/>
      <c r="U2226" s="446"/>
      <c r="V2226" s="446"/>
    </row>
    <row r="2227" spans="1:22" s="23" customFormat="1" ht="19.95" customHeight="1" thickBot="1">
      <c r="A2227" s="22"/>
      <c r="B2227" s="733" t="s">
        <v>347</v>
      </c>
      <c r="C2227" s="733"/>
      <c r="D2227" s="733"/>
      <c r="E2227" s="733"/>
      <c r="F2227" s="733"/>
      <c r="G2227" s="733"/>
      <c r="H2227" s="733"/>
      <c r="I2227" s="733"/>
      <c r="J2227" s="733"/>
      <c r="K2227" s="733"/>
      <c r="L2227" s="733"/>
      <c r="M2227" s="733"/>
      <c r="N2227" s="733"/>
      <c r="O2227" s="733"/>
      <c r="P2227" s="733"/>
      <c r="Q2227" s="733"/>
      <c r="R2227" s="733"/>
      <c r="S2227" s="733"/>
      <c r="T2227" s="733"/>
      <c r="U2227" s="733"/>
      <c r="V2227" s="733"/>
    </row>
    <row r="2228" spans="1:22" s="26" customFormat="1" ht="19.95" customHeight="1">
      <c r="A2228" s="83" t="s">
        <v>2955</v>
      </c>
      <c r="B2228" s="743" t="s">
        <v>348</v>
      </c>
      <c r="C2228" s="734" t="s">
        <v>349</v>
      </c>
      <c r="D2228" s="735"/>
      <c r="E2228" s="735"/>
      <c r="F2228" s="735"/>
      <c r="G2228" s="735"/>
      <c r="H2228" s="735"/>
      <c r="I2228" s="735"/>
      <c r="J2228" s="735"/>
      <c r="K2228" s="735"/>
      <c r="L2228" s="735"/>
      <c r="M2228" s="736"/>
      <c r="N2228" s="518"/>
      <c r="O2228" s="519"/>
      <c r="P2228" s="734" t="s">
        <v>350</v>
      </c>
      <c r="Q2228" s="735"/>
      <c r="R2228" s="735"/>
      <c r="S2228" s="736"/>
      <c r="T2228" s="769" t="s">
        <v>351</v>
      </c>
      <c r="U2228" s="736"/>
      <c r="V2228" s="788" t="s">
        <v>1197</v>
      </c>
    </row>
    <row r="2229" spans="1:22" s="26" customFormat="1" ht="25.2" customHeight="1">
      <c r="A2229" s="83" t="s">
        <v>2956</v>
      </c>
      <c r="B2229" s="744"/>
      <c r="C2229" s="740" t="s">
        <v>352</v>
      </c>
      <c r="D2229" s="741"/>
      <c r="E2229" s="742"/>
      <c r="F2229" s="514">
        <v>2</v>
      </c>
      <c r="G2229" s="774" t="s">
        <v>353</v>
      </c>
      <c r="H2229" s="748" t="s">
        <v>354</v>
      </c>
      <c r="I2229" s="748"/>
      <c r="J2229" s="740" t="s">
        <v>355</v>
      </c>
      <c r="K2229" s="795"/>
      <c r="L2229" s="515"/>
      <c r="M2229" s="515"/>
      <c r="N2229" s="520"/>
      <c r="O2229" s="521"/>
      <c r="P2229" s="737"/>
      <c r="Q2229" s="738"/>
      <c r="R2229" s="738"/>
      <c r="S2229" s="739"/>
      <c r="T2229" s="770"/>
      <c r="U2229" s="771"/>
      <c r="V2229" s="789"/>
    </row>
    <row r="2230" spans="1:22" s="26" customFormat="1" ht="30" customHeight="1" thickBot="1">
      <c r="A2230" s="83" t="s">
        <v>2957</v>
      </c>
      <c r="B2230" s="744"/>
      <c r="C2230" s="741" t="s">
        <v>356</v>
      </c>
      <c r="D2230" s="742"/>
      <c r="E2230" s="516" t="s">
        <v>357</v>
      </c>
      <c r="F2230" s="512" t="s">
        <v>358</v>
      </c>
      <c r="G2230" s="774"/>
      <c r="H2230" s="748"/>
      <c r="I2230" s="748"/>
      <c r="J2230" s="500" t="s">
        <v>359</v>
      </c>
      <c r="K2230" s="513" t="s">
        <v>360</v>
      </c>
      <c r="L2230" s="517" t="s">
        <v>361</v>
      </c>
      <c r="M2230" s="517"/>
      <c r="N2230" s="522" t="s">
        <v>362</v>
      </c>
      <c r="O2230" s="523"/>
      <c r="P2230" s="529" t="s">
        <v>363</v>
      </c>
      <c r="Q2230" s="447">
        <v>3</v>
      </c>
      <c r="R2230" s="530" t="s">
        <v>364</v>
      </c>
      <c r="S2230" s="447">
        <v>3</v>
      </c>
      <c r="T2230" s="791"/>
      <c r="U2230" s="792"/>
      <c r="V2230" s="790"/>
    </row>
    <row r="2231" spans="1:22" s="26" customFormat="1" ht="19.95" customHeight="1">
      <c r="A2231" s="83" t="s">
        <v>2958</v>
      </c>
      <c r="B2231" s="744"/>
      <c r="C2231" s="623">
        <v>1</v>
      </c>
      <c r="D2231" s="616" t="s">
        <v>292</v>
      </c>
      <c r="E2231" s="448">
        <v>0.5</v>
      </c>
      <c r="F2231" s="449">
        <v>4038.16</v>
      </c>
      <c r="G2231" s="449">
        <v>3541.03</v>
      </c>
      <c r="H2231" s="778" t="s">
        <v>1197</v>
      </c>
      <c r="I2231" s="779"/>
      <c r="J2231" s="450" t="s">
        <v>1197</v>
      </c>
      <c r="K2231" s="81" t="s">
        <v>1403</v>
      </c>
      <c r="L2231" s="393" t="s">
        <v>365</v>
      </c>
      <c r="M2231" s="394" t="s">
        <v>1421</v>
      </c>
      <c r="N2231" s="345" t="s">
        <v>341</v>
      </c>
      <c r="O2231" s="807" t="s">
        <v>130</v>
      </c>
      <c r="P2231" s="808"/>
      <c r="Q2231" s="798">
        <v>74</v>
      </c>
      <c r="R2231" s="801" t="s">
        <v>365</v>
      </c>
      <c r="S2231" s="802"/>
      <c r="T2231" s="769" t="s">
        <v>366</v>
      </c>
      <c r="U2231" s="735"/>
      <c r="V2231" s="736"/>
    </row>
    <row r="2232" spans="1:22" s="26" customFormat="1" ht="19.95" customHeight="1" thickBot="1">
      <c r="A2232" s="83" t="s">
        <v>2959</v>
      </c>
      <c r="B2232" s="744"/>
      <c r="C2232" s="623">
        <v>2</v>
      </c>
      <c r="D2232" s="616" t="s">
        <v>293</v>
      </c>
      <c r="E2232" s="448">
        <v>0.5</v>
      </c>
      <c r="F2232" s="449">
        <v>22784.079999999998</v>
      </c>
      <c r="G2232" s="449">
        <v>3541.03</v>
      </c>
      <c r="H2232" s="778" t="s">
        <v>1197</v>
      </c>
      <c r="I2232" s="779"/>
      <c r="J2232" s="450" t="s">
        <v>1197</v>
      </c>
      <c r="K2232" s="81" t="s">
        <v>1403</v>
      </c>
      <c r="L2232" s="393" t="s">
        <v>365</v>
      </c>
      <c r="M2232" s="394" t="s">
        <v>1421</v>
      </c>
      <c r="N2232" s="345" t="s">
        <v>341</v>
      </c>
      <c r="O2232" s="807"/>
      <c r="P2232" s="808"/>
      <c r="Q2232" s="799"/>
      <c r="R2232" s="803"/>
      <c r="S2232" s="804"/>
      <c r="T2232" s="791"/>
      <c r="U2232" s="796"/>
      <c r="V2232" s="792"/>
    </row>
    <row r="2233" spans="1:22" s="26" customFormat="1" ht="19.95" customHeight="1">
      <c r="A2233" s="83" t="s">
        <v>2960</v>
      </c>
      <c r="B2233" s="744"/>
      <c r="C2233" s="623">
        <v>3</v>
      </c>
      <c r="D2233" s="616" t="s">
        <v>1403</v>
      </c>
      <c r="E2233" s="448" t="s">
        <v>1403</v>
      </c>
      <c r="F2233" s="449" t="s">
        <v>1403</v>
      </c>
      <c r="G2233" s="449" t="s">
        <v>1403</v>
      </c>
      <c r="H2233" s="778" t="s">
        <v>1403</v>
      </c>
      <c r="I2233" s="779"/>
      <c r="J2233" s="450" t="s">
        <v>1403</v>
      </c>
      <c r="K2233" s="81" t="s">
        <v>1403</v>
      </c>
      <c r="L2233" s="393"/>
      <c r="M2233" s="394" t="s">
        <v>1403</v>
      </c>
      <c r="N2233" s="345"/>
      <c r="O2233" s="809"/>
      <c r="P2233" s="810"/>
      <c r="Q2233" s="800"/>
      <c r="R2233" s="805"/>
      <c r="S2233" s="806"/>
      <c r="T2233" s="451"/>
      <c r="U2233" s="451"/>
      <c r="V2233" s="452"/>
    </row>
    <row r="2234" spans="1:22" s="26" customFormat="1" ht="19.95" customHeight="1">
      <c r="A2234" s="83" t="s">
        <v>2961</v>
      </c>
      <c r="B2234" s="744"/>
      <c r="C2234" s="623">
        <v>4</v>
      </c>
      <c r="D2234" s="616" t="s">
        <v>1403</v>
      </c>
      <c r="E2234" s="448" t="s">
        <v>1403</v>
      </c>
      <c r="F2234" s="449" t="s">
        <v>1403</v>
      </c>
      <c r="G2234" s="449" t="s">
        <v>1403</v>
      </c>
      <c r="H2234" s="778" t="s">
        <v>1403</v>
      </c>
      <c r="I2234" s="779"/>
      <c r="J2234" s="450" t="s">
        <v>1403</v>
      </c>
      <c r="K2234" s="81" t="s">
        <v>1403</v>
      </c>
      <c r="L2234" s="393"/>
      <c r="M2234" s="394" t="s">
        <v>1403</v>
      </c>
      <c r="N2234" s="345"/>
      <c r="O2234" s="775" t="s">
        <v>368</v>
      </c>
      <c r="P2234" s="740" t="s">
        <v>369</v>
      </c>
      <c r="Q2234" s="741"/>
      <c r="R2234" s="741"/>
      <c r="S2234" s="742"/>
      <c r="T2234" s="453"/>
      <c r="U2234" s="453"/>
      <c r="V2234" s="454"/>
    </row>
    <row r="2235" spans="1:22" s="26" customFormat="1" ht="19.95" customHeight="1">
      <c r="A2235" s="83" t="s">
        <v>2962</v>
      </c>
      <c r="B2235" s="744"/>
      <c r="C2235" s="623">
        <v>5</v>
      </c>
      <c r="D2235" s="616" t="s">
        <v>1403</v>
      </c>
      <c r="E2235" s="448" t="s">
        <v>1403</v>
      </c>
      <c r="F2235" s="449" t="s">
        <v>1403</v>
      </c>
      <c r="G2235" s="449" t="s">
        <v>1403</v>
      </c>
      <c r="H2235" s="778" t="s">
        <v>1403</v>
      </c>
      <c r="I2235" s="779"/>
      <c r="J2235" s="450" t="s">
        <v>1403</v>
      </c>
      <c r="K2235" s="81" t="s">
        <v>1403</v>
      </c>
      <c r="L2235" s="393"/>
      <c r="M2235" s="394" t="s">
        <v>1403</v>
      </c>
      <c r="N2235" s="345"/>
      <c r="O2235" s="776"/>
      <c r="P2235" s="500" t="s">
        <v>370</v>
      </c>
      <c r="Q2235" s="500" t="s">
        <v>371</v>
      </c>
      <c r="R2235" s="748" t="s">
        <v>372</v>
      </c>
      <c r="S2235" s="748"/>
      <c r="T2235" s="453"/>
      <c r="U2235" s="453"/>
      <c r="V2235" s="454"/>
    </row>
    <row r="2236" spans="1:22" s="26" customFormat="1" ht="19.95" customHeight="1" thickBot="1">
      <c r="A2236" s="83" t="s">
        <v>2963</v>
      </c>
      <c r="B2236" s="744"/>
      <c r="C2236" s="624">
        <v>6</v>
      </c>
      <c r="D2236" s="617" t="s">
        <v>1403</v>
      </c>
      <c r="E2236" s="455" t="s">
        <v>1403</v>
      </c>
      <c r="F2236" s="449" t="s">
        <v>1403</v>
      </c>
      <c r="G2236" s="449" t="s">
        <v>1403</v>
      </c>
      <c r="H2236" s="778" t="s">
        <v>1403</v>
      </c>
      <c r="I2236" s="779"/>
      <c r="J2236" s="450" t="s">
        <v>1403</v>
      </c>
      <c r="K2236" s="81" t="s">
        <v>1403</v>
      </c>
      <c r="L2236" s="393"/>
      <c r="M2236" s="394" t="s">
        <v>1403</v>
      </c>
      <c r="N2236" s="391"/>
      <c r="O2236" s="293" t="s">
        <v>1197</v>
      </c>
      <c r="P2236" s="223">
        <v>1</v>
      </c>
      <c r="Q2236" s="456">
        <v>7082.0518531999996</v>
      </c>
      <c r="R2236" s="777">
        <v>22784.079999999998</v>
      </c>
      <c r="S2236" s="777"/>
      <c r="T2236" s="453"/>
      <c r="U2236" s="453"/>
      <c r="V2236" s="454"/>
    </row>
    <row r="2237" spans="1:22" s="26" customFormat="1" ht="25.2" customHeight="1" thickBot="1">
      <c r="A2237" s="83" t="s">
        <v>2964</v>
      </c>
      <c r="B2237" s="745"/>
      <c r="C2237" s="749" t="s">
        <v>373</v>
      </c>
      <c r="D2237" s="750"/>
      <c r="E2237" s="467"/>
      <c r="F2237" s="751" t="s">
        <v>1403</v>
      </c>
      <c r="G2237" s="752"/>
      <c r="H2237" s="793" t="s">
        <v>1197</v>
      </c>
      <c r="I2237" s="794"/>
      <c r="J2237" s="369" t="s">
        <v>1197</v>
      </c>
      <c r="K2237" s="293" t="s">
        <v>1197</v>
      </c>
      <c r="L2237" s="293" t="s">
        <v>1197</v>
      </c>
      <c r="M2237" s="528"/>
      <c r="N2237" s="524"/>
      <c r="O2237" s="797" t="s">
        <v>1403</v>
      </c>
      <c r="P2237" s="797"/>
      <c r="Q2237" s="797"/>
      <c r="R2237" s="797"/>
      <c r="S2237" s="797"/>
      <c r="T2237" s="525"/>
      <c r="U2237" s="526"/>
      <c r="V2237" s="527"/>
    </row>
    <row r="2238" spans="1:22" ht="19.95" customHeight="1"/>
    <row r="2239" spans="1:22" ht="19.95" customHeight="1"/>
    <row r="2240" spans="1:22" s="30" customFormat="1" ht="19.95" customHeight="1" thickBot="1">
      <c r="A2240" s="27">
        <v>75</v>
      </c>
      <c r="B2240" s="753" t="s">
        <v>312</v>
      </c>
      <c r="C2240" s="753"/>
      <c r="D2240" s="753"/>
      <c r="E2240" s="28">
        <v>75</v>
      </c>
      <c r="F2240" s="582" t="s">
        <v>119</v>
      </c>
      <c r="G2240" s="416"/>
      <c r="H2240" s="416"/>
      <c r="I2240" s="414"/>
      <c r="J2240" s="414"/>
      <c r="K2240" s="414"/>
      <c r="L2240" s="414"/>
      <c r="M2240" s="29"/>
      <c r="N2240" s="29"/>
      <c r="O2240" s="416"/>
      <c r="P2240" s="416"/>
      <c r="Q2240" s="416"/>
      <c r="R2240" s="416"/>
      <c r="S2240" s="416"/>
      <c r="T2240" s="416"/>
      <c r="U2240" s="416"/>
      <c r="V2240" s="416"/>
    </row>
    <row r="2241" spans="1:22" s="23" customFormat="1" ht="25.2" customHeight="1">
      <c r="A2241" s="22"/>
      <c r="B2241" s="755" t="s">
        <v>313</v>
      </c>
      <c r="C2241" s="621" t="s">
        <v>314</v>
      </c>
      <c r="D2241" s="609" t="s">
        <v>315</v>
      </c>
      <c r="E2241" s="498"/>
      <c r="F2241" s="498" t="s">
        <v>316</v>
      </c>
      <c r="G2241" s="499"/>
      <c r="H2241" s="497" t="s">
        <v>317</v>
      </c>
      <c r="I2241" s="772" t="s">
        <v>318</v>
      </c>
      <c r="J2241" s="754" t="s">
        <v>319</v>
      </c>
      <c r="K2241" s="754" t="s">
        <v>320</v>
      </c>
      <c r="L2241" s="754" t="s">
        <v>321</v>
      </c>
      <c r="M2241" s="754" t="s">
        <v>322</v>
      </c>
      <c r="N2241" s="765" t="s">
        <v>323</v>
      </c>
      <c r="O2241" s="766"/>
      <c r="P2241" s="767" t="s">
        <v>324</v>
      </c>
      <c r="Q2241" s="768"/>
      <c r="R2241" s="769" t="s">
        <v>325</v>
      </c>
      <c r="S2241" s="736"/>
      <c r="T2241" s="783" t="s">
        <v>326</v>
      </c>
      <c r="U2241" s="784"/>
      <c r="V2241" s="785"/>
    </row>
    <row r="2242" spans="1:22" s="23" customFormat="1" ht="90" customHeight="1">
      <c r="A2242" s="22"/>
      <c r="B2242" s="756"/>
      <c r="C2242" s="622" t="s">
        <v>327</v>
      </c>
      <c r="D2242" s="610" t="s">
        <v>42</v>
      </c>
      <c r="E2242" s="501" t="s">
        <v>328</v>
      </c>
      <c r="F2242" s="501" t="s">
        <v>329</v>
      </c>
      <c r="G2242" s="571" t="s">
        <v>330</v>
      </c>
      <c r="H2242" s="570" t="s">
        <v>331</v>
      </c>
      <c r="I2242" s="773"/>
      <c r="J2242" s="748"/>
      <c r="K2242" s="748"/>
      <c r="L2242" s="748"/>
      <c r="M2242" s="748"/>
      <c r="N2242" s="500" t="s">
        <v>332</v>
      </c>
      <c r="O2242" s="501" t="s">
        <v>333</v>
      </c>
      <c r="P2242" s="781"/>
      <c r="Q2242" s="782"/>
      <c r="R2242" s="770"/>
      <c r="S2242" s="771"/>
      <c r="T2242" s="502" t="s">
        <v>334</v>
      </c>
      <c r="U2242" s="503" t="s">
        <v>335</v>
      </c>
      <c r="V2242" s="504" t="s">
        <v>336</v>
      </c>
    </row>
    <row r="2243" spans="1:22" s="23" customFormat="1" ht="25.2" customHeight="1">
      <c r="A2243" s="22"/>
      <c r="B2243" s="417"/>
      <c r="C2243" s="611">
        <v>3</v>
      </c>
      <c r="D2243" s="611">
        <v>4</v>
      </c>
      <c r="E2243" s="418">
        <v>5</v>
      </c>
      <c r="F2243" s="418">
        <v>6</v>
      </c>
      <c r="G2243" s="418">
        <v>7</v>
      </c>
      <c r="H2243" s="418">
        <v>8</v>
      </c>
      <c r="I2243" s="418">
        <v>9</v>
      </c>
      <c r="J2243" s="469"/>
      <c r="K2243" s="469"/>
      <c r="L2243" s="435"/>
      <c r="M2243" s="418"/>
      <c r="N2243" s="418">
        <v>14</v>
      </c>
      <c r="O2243" s="418">
        <v>15</v>
      </c>
      <c r="P2243" s="419">
        <v>16</v>
      </c>
      <c r="Q2243" s="463">
        <v>17</v>
      </c>
      <c r="R2243" s="419">
        <v>18</v>
      </c>
      <c r="S2243" s="463">
        <v>19</v>
      </c>
      <c r="T2243" s="420">
        <v>20</v>
      </c>
      <c r="U2243" s="421">
        <v>21</v>
      </c>
      <c r="V2243" s="422">
        <v>22</v>
      </c>
    </row>
    <row r="2244" spans="1:22" s="32" customFormat="1" ht="103.5" customHeight="1">
      <c r="A2244" s="31" t="s">
        <v>2965</v>
      </c>
      <c r="B2244" s="423">
        <v>1</v>
      </c>
      <c r="C2244" s="612" t="s">
        <v>807</v>
      </c>
      <c r="D2244" s="612"/>
      <c r="E2244" s="424" t="s">
        <v>1067</v>
      </c>
      <c r="F2244" s="424" t="s">
        <v>345</v>
      </c>
      <c r="G2244" s="425">
        <v>0.5</v>
      </c>
      <c r="H2244" s="426" t="s">
        <v>341</v>
      </c>
      <c r="I2244" s="427">
        <v>1</v>
      </c>
      <c r="J2244" s="428" t="s">
        <v>294</v>
      </c>
      <c r="K2244" s="597">
        <v>40200</v>
      </c>
      <c r="L2244" s="429">
        <v>40939</v>
      </c>
      <c r="M2244" s="430">
        <v>4744.74</v>
      </c>
      <c r="N2244" s="431">
        <v>2372.37</v>
      </c>
      <c r="O2244" s="432">
        <v>2372.37</v>
      </c>
      <c r="P2244" s="827"/>
      <c r="Q2244" s="828"/>
      <c r="R2244" s="851"/>
      <c r="S2244" s="852"/>
      <c r="T2244" s="433" t="s">
        <v>341</v>
      </c>
      <c r="U2244" s="363">
        <v>47</v>
      </c>
      <c r="V2244" s="434" t="s">
        <v>341</v>
      </c>
    </row>
    <row r="2245" spans="1:22" s="32" customFormat="1" ht="99" customHeight="1">
      <c r="A2245" s="31" t="s">
        <v>2966</v>
      </c>
      <c r="B2245" s="423">
        <v>2</v>
      </c>
      <c r="C2245" s="612" t="s">
        <v>1068</v>
      </c>
      <c r="D2245" s="612"/>
      <c r="E2245" s="424" t="s">
        <v>1069</v>
      </c>
      <c r="F2245" s="424" t="s">
        <v>435</v>
      </c>
      <c r="G2245" s="425">
        <v>1</v>
      </c>
      <c r="H2245" s="426" t="s">
        <v>341</v>
      </c>
      <c r="I2245" s="427">
        <v>1</v>
      </c>
      <c r="J2245" s="428" t="s">
        <v>294</v>
      </c>
      <c r="K2245" s="429">
        <v>39673</v>
      </c>
      <c r="L2245" s="429">
        <v>40678</v>
      </c>
      <c r="M2245" s="430">
        <v>11200.97</v>
      </c>
      <c r="N2245" s="431">
        <v>11200.97</v>
      </c>
      <c r="O2245" s="432">
        <v>11200.97</v>
      </c>
      <c r="P2245" s="827"/>
      <c r="Q2245" s="828"/>
      <c r="R2245" s="851"/>
      <c r="S2245" s="852"/>
      <c r="T2245" s="433" t="s">
        <v>341</v>
      </c>
      <c r="U2245" s="363">
        <v>7</v>
      </c>
      <c r="V2245" s="434" t="s">
        <v>341</v>
      </c>
    </row>
    <row r="2246" spans="1:22" s="32" customFormat="1" ht="112.5" customHeight="1">
      <c r="A2246" s="31" t="s">
        <v>2967</v>
      </c>
      <c r="B2246" s="423">
        <v>3</v>
      </c>
      <c r="C2246" s="612" t="s">
        <v>807</v>
      </c>
      <c r="D2246" s="612"/>
      <c r="E2246" s="424" t="s">
        <v>1070</v>
      </c>
      <c r="F2246" s="424" t="s">
        <v>345</v>
      </c>
      <c r="G2246" s="425">
        <v>0.5</v>
      </c>
      <c r="H2246" s="426" t="s">
        <v>341</v>
      </c>
      <c r="I2246" s="427">
        <v>1</v>
      </c>
      <c r="J2246" s="428" t="s">
        <v>294</v>
      </c>
      <c r="K2246" s="429">
        <v>38265</v>
      </c>
      <c r="L2246" s="429">
        <v>38872</v>
      </c>
      <c r="M2246" s="430">
        <v>2822.69</v>
      </c>
      <c r="N2246" s="431">
        <v>1411.345</v>
      </c>
      <c r="O2246" s="432"/>
      <c r="P2246" s="820"/>
      <c r="Q2246" s="826"/>
      <c r="R2246" s="851"/>
      <c r="S2246" s="852"/>
      <c r="T2246" s="433" t="s">
        <v>341</v>
      </c>
      <c r="U2246" s="363">
        <v>1</v>
      </c>
      <c r="V2246" s="434" t="s">
        <v>341</v>
      </c>
    </row>
    <row r="2247" spans="1:22" s="32" customFormat="1" ht="130.5" customHeight="1">
      <c r="A2247" s="31" t="s">
        <v>2968</v>
      </c>
      <c r="B2247" s="423">
        <v>4</v>
      </c>
      <c r="C2247" s="612" t="s">
        <v>1071</v>
      </c>
      <c r="D2247" s="612" t="s">
        <v>1072</v>
      </c>
      <c r="E2247" s="424" t="s">
        <v>1073</v>
      </c>
      <c r="F2247" s="424" t="s">
        <v>376</v>
      </c>
      <c r="G2247" s="425">
        <v>1</v>
      </c>
      <c r="H2247" s="426" t="s">
        <v>674</v>
      </c>
      <c r="I2247" s="427">
        <v>2</v>
      </c>
      <c r="J2247" s="428" t="s">
        <v>295</v>
      </c>
      <c r="K2247" s="597">
        <v>29445</v>
      </c>
      <c r="L2247" s="597">
        <v>31232</v>
      </c>
      <c r="M2247" s="430">
        <v>4411.67</v>
      </c>
      <c r="N2247" s="431">
        <v>4411.67</v>
      </c>
      <c r="O2247" s="432" t="s">
        <v>1403</v>
      </c>
      <c r="P2247" s="827"/>
      <c r="Q2247" s="828"/>
      <c r="R2247" s="746"/>
      <c r="S2247" s="747"/>
      <c r="T2247" s="433" t="s">
        <v>341</v>
      </c>
      <c r="U2247" s="363">
        <v>139</v>
      </c>
      <c r="V2247" s="434" t="s">
        <v>341</v>
      </c>
    </row>
    <row r="2248" spans="1:22" s="32" customFormat="1" ht="60" customHeight="1">
      <c r="A2248" s="31" t="s">
        <v>2969</v>
      </c>
      <c r="B2248" s="423">
        <v>5</v>
      </c>
      <c r="C2248" s="612" t="s">
        <v>627</v>
      </c>
      <c r="D2248" s="612" t="s">
        <v>1074</v>
      </c>
      <c r="E2248" s="424" t="s">
        <v>1075</v>
      </c>
      <c r="F2248" s="424" t="s">
        <v>376</v>
      </c>
      <c r="G2248" s="425">
        <v>1</v>
      </c>
      <c r="H2248" s="426" t="s">
        <v>341</v>
      </c>
      <c r="I2248" s="427">
        <v>2</v>
      </c>
      <c r="J2248" s="428" t="s">
        <v>295</v>
      </c>
      <c r="K2248" s="429">
        <v>27728</v>
      </c>
      <c r="L2248" s="429">
        <v>29066</v>
      </c>
      <c r="M2248" s="430">
        <v>2674.31</v>
      </c>
      <c r="N2248" s="431">
        <v>2674.31</v>
      </c>
      <c r="O2248" s="432">
        <v>2674.31</v>
      </c>
      <c r="P2248" s="827"/>
      <c r="Q2248" s="828"/>
      <c r="R2248" s="746"/>
      <c r="S2248" s="747"/>
      <c r="T2248" s="433" t="s">
        <v>341</v>
      </c>
      <c r="U2248" s="363">
        <v>2</v>
      </c>
      <c r="V2248" s="434" t="s">
        <v>341</v>
      </c>
    </row>
    <row r="2249" spans="1:22" s="32" customFormat="1" ht="19.95" customHeight="1">
      <c r="A2249" s="31" t="s">
        <v>2970</v>
      </c>
      <c r="B2249" s="423" t="s">
        <v>1403</v>
      </c>
      <c r="C2249" s="612"/>
      <c r="D2249" s="612"/>
      <c r="E2249" s="424"/>
      <c r="F2249" s="424"/>
      <c r="G2249" s="425"/>
      <c r="H2249" s="426"/>
      <c r="I2249" s="427"/>
      <c r="J2249" s="428" t="s">
        <v>1403</v>
      </c>
      <c r="K2249" s="429"/>
      <c r="L2249" s="429"/>
      <c r="M2249" s="430"/>
      <c r="N2249" s="431" t="s">
        <v>1403</v>
      </c>
      <c r="O2249" s="432" t="s">
        <v>1403</v>
      </c>
      <c r="P2249" s="731"/>
      <c r="Q2249" s="732"/>
      <c r="R2249" s="746"/>
      <c r="S2249" s="747"/>
      <c r="T2249" s="433"/>
      <c r="U2249" s="363"/>
      <c r="V2249" s="434"/>
    </row>
    <row r="2250" spans="1:22" s="32" customFormat="1" ht="19.95" customHeight="1">
      <c r="A2250" s="31" t="s">
        <v>2971</v>
      </c>
      <c r="B2250" s="423" t="s">
        <v>1403</v>
      </c>
      <c r="C2250" s="612"/>
      <c r="D2250" s="612"/>
      <c r="E2250" s="424"/>
      <c r="F2250" s="424"/>
      <c r="G2250" s="425"/>
      <c r="H2250" s="426"/>
      <c r="I2250" s="427"/>
      <c r="J2250" s="428" t="s">
        <v>1403</v>
      </c>
      <c r="K2250" s="429"/>
      <c r="L2250" s="429"/>
      <c r="M2250" s="430"/>
      <c r="N2250" s="435" t="s">
        <v>1403</v>
      </c>
      <c r="O2250" s="432" t="s">
        <v>1403</v>
      </c>
      <c r="P2250" s="731"/>
      <c r="Q2250" s="732"/>
      <c r="R2250" s="746"/>
      <c r="S2250" s="747"/>
      <c r="T2250" s="433"/>
      <c r="U2250" s="363"/>
      <c r="V2250" s="434"/>
    </row>
    <row r="2251" spans="1:22" s="32" customFormat="1" ht="19.95" customHeight="1">
      <c r="A2251" s="31" t="s">
        <v>2972</v>
      </c>
      <c r="B2251" s="423" t="s">
        <v>1403</v>
      </c>
      <c r="C2251" s="612"/>
      <c r="D2251" s="612"/>
      <c r="E2251" s="424"/>
      <c r="F2251" s="424"/>
      <c r="G2251" s="425"/>
      <c r="H2251" s="426"/>
      <c r="I2251" s="427"/>
      <c r="J2251" s="428" t="s">
        <v>1403</v>
      </c>
      <c r="K2251" s="429"/>
      <c r="L2251" s="429"/>
      <c r="M2251" s="436"/>
      <c r="N2251" s="435" t="s">
        <v>1403</v>
      </c>
      <c r="O2251" s="432" t="s">
        <v>1403</v>
      </c>
      <c r="P2251" s="731"/>
      <c r="Q2251" s="732"/>
      <c r="R2251" s="746"/>
      <c r="S2251" s="747"/>
      <c r="T2251" s="433"/>
      <c r="U2251" s="363"/>
      <c r="V2251" s="434"/>
    </row>
    <row r="2252" spans="1:22" s="32" customFormat="1" ht="19.95" customHeight="1">
      <c r="A2252" s="31" t="s">
        <v>2973</v>
      </c>
      <c r="B2252" s="423" t="s">
        <v>1403</v>
      </c>
      <c r="C2252" s="612"/>
      <c r="D2252" s="612"/>
      <c r="E2252" s="424"/>
      <c r="F2252" s="424"/>
      <c r="G2252" s="425"/>
      <c r="H2252" s="426"/>
      <c r="I2252" s="427"/>
      <c r="J2252" s="428" t="s">
        <v>1403</v>
      </c>
      <c r="K2252" s="429"/>
      <c r="L2252" s="429"/>
      <c r="M2252" s="436"/>
      <c r="N2252" s="435" t="s">
        <v>1403</v>
      </c>
      <c r="O2252" s="432" t="s">
        <v>1403</v>
      </c>
      <c r="P2252" s="731"/>
      <c r="Q2252" s="732"/>
      <c r="R2252" s="746"/>
      <c r="S2252" s="747"/>
      <c r="T2252" s="433"/>
      <c r="U2252" s="363"/>
      <c r="V2252" s="434"/>
    </row>
    <row r="2253" spans="1:22" s="32" customFormat="1" ht="19.95" customHeight="1" thickBot="1">
      <c r="A2253" s="31" t="s">
        <v>2974</v>
      </c>
      <c r="B2253" s="437" t="s">
        <v>1403</v>
      </c>
      <c r="C2253" s="613"/>
      <c r="D2253" s="613"/>
      <c r="E2253" s="438"/>
      <c r="F2253" s="438"/>
      <c r="G2253" s="439"/>
      <c r="H2253" s="440"/>
      <c r="I2253" s="441"/>
      <c r="J2253" s="442" t="s">
        <v>1403</v>
      </c>
      <c r="K2253" s="443"/>
      <c r="L2253" s="443"/>
      <c r="M2253" s="444"/>
      <c r="N2253" s="435" t="s">
        <v>1403</v>
      </c>
      <c r="O2253" s="432" t="s">
        <v>1403</v>
      </c>
      <c r="P2253" s="731"/>
      <c r="Q2253" s="732"/>
      <c r="R2253" s="746"/>
      <c r="S2253" s="747"/>
      <c r="T2253" s="433"/>
      <c r="U2253" s="363"/>
      <c r="V2253" s="434"/>
    </row>
    <row r="2254" spans="1:22" s="23" customFormat="1" ht="10.199999999999999" customHeight="1">
      <c r="A2254" s="31"/>
      <c r="B2254" s="459"/>
      <c r="C2254" s="614"/>
      <c r="D2254" s="614"/>
      <c r="E2254" s="445"/>
      <c r="F2254" s="445"/>
      <c r="G2254" s="445"/>
      <c r="H2254" s="445"/>
      <c r="I2254" s="445"/>
      <c r="J2254" s="445"/>
      <c r="K2254" s="445"/>
      <c r="L2254" s="445"/>
      <c r="M2254" s="445"/>
      <c r="N2254" s="445"/>
      <c r="O2254" s="460"/>
      <c r="P2254" s="445"/>
      <c r="Q2254" s="445"/>
      <c r="R2254" s="460"/>
      <c r="S2254" s="445"/>
      <c r="T2254" s="445"/>
      <c r="U2254" s="461"/>
      <c r="V2254" s="464"/>
    </row>
    <row r="2255" spans="1:22" s="23" customFormat="1" ht="19.95" customHeight="1" thickBot="1">
      <c r="A2255" s="31" t="s">
        <v>2975</v>
      </c>
      <c r="B2255" s="505"/>
      <c r="C2255" s="615"/>
      <c r="D2255" s="615"/>
      <c r="E2255" s="506"/>
      <c r="F2255" s="506"/>
      <c r="G2255" s="506"/>
      <c r="H2255" s="506"/>
      <c r="I2255" s="506"/>
      <c r="J2255" s="506"/>
      <c r="K2255" s="506"/>
      <c r="L2255" s="506"/>
      <c r="M2255" s="506"/>
      <c r="N2255" s="507" t="s">
        <v>346</v>
      </c>
      <c r="O2255" s="508">
        <v>5415.8833333333332</v>
      </c>
      <c r="P2255" s="506"/>
      <c r="Q2255" s="506"/>
      <c r="R2255" s="509"/>
      <c r="S2255" s="509"/>
      <c r="T2255" s="510"/>
      <c r="U2255" s="506"/>
      <c r="V2255" s="511"/>
    </row>
    <row r="2256" spans="1:22" ht="19.95" customHeight="1">
      <c r="B2256" s="446"/>
      <c r="C2256" s="34"/>
      <c r="D2256" s="34"/>
      <c r="E2256" s="446"/>
      <c r="F2256" s="446"/>
      <c r="G2256" s="446"/>
      <c r="H2256" s="446"/>
      <c r="I2256" s="446"/>
      <c r="J2256" s="446"/>
      <c r="K2256" s="446"/>
      <c r="L2256" s="446"/>
      <c r="M2256" s="446"/>
      <c r="N2256" s="446"/>
      <c r="O2256" s="446"/>
      <c r="P2256" s="446"/>
      <c r="Q2256" s="446"/>
      <c r="R2256" s="446"/>
      <c r="S2256" s="446"/>
      <c r="T2256" s="446"/>
      <c r="U2256" s="446"/>
      <c r="V2256" s="446"/>
    </row>
    <row r="2257" spans="1:22" s="23" customFormat="1" ht="19.95" customHeight="1" thickBot="1">
      <c r="A2257" s="22"/>
      <c r="B2257" s="733" t="s">
        <v>347</v>
      </c>
      <c r="C2257" s="733"/>
      <c r="D2257" s="733"/>
      <c r="E2257" s="733"/>
      <c r="F2257" s="733"/>
      <c r="G2257" s="733"/>
      <c r="H2257" s="733"/>
      <c r="I2257" s="733"/>
      <c r="J2257" s="733"/>
      <c r="K2257" s="733"/>
      <c r="L2257" s="733"/>
      <c r="M2257" s="733"/>
      <c r="N2257" s="733"/>
      <c r="O2257" s="733"/>
      <c r="P2257" s="733"/>
      <c r="Q2257" s="733"/>
      <c r="R2257" s="733"/>
      <c r="S2257" s="733"/>
      <c r="T2257" s="733"/>
      <c r="U2257" s="733"/>
      <c r="V2257" s="733"/>
    </row>
    <row r="2258" spans="1:22" s="26" customFormat="1" ht="19.95" customHeight="1">
      <c r="A2258" s="83" t="s">
        <v>2976</v>
      </c>
      <c r="B2258" s="743" t="s">
        <v>348</v>
      </c>
      <c r="C2258" s="734" t="s">
        <v>349</v>
      </c>
      <c r="D2258" s="735"/>
      <c r="E2258" s="735"/>
      <c r="F2258" s="735"/>
      <c r="G2258" s="735"/>
      <c r="H2258" s="735"/>
      <c r="I2258" s="735"/>
      <c r="J2258" s="735"/>
      <c r="K2258" s="735"/>
      <c r="L2258" s="735"/>
      <c r="M2258" s="736"/>
      <c r="N2258" s="518"/>
      <c r="O2258" s="519"/>
      <c r="P2258" s="734" t="s">
        <v>350</v>
      </c>
      <c r="Q2258" s="735"/>
      <c r="R2258" s="735"/>
      <c r="S2258" s="736"/>
      <c r="T2258" s="769" t="s">
        <v>351</v>
      </c>
      <c r="U2258" s="736"/>
      <c r="V2258" s="788" t="s">
        <v>1197</v>
      </c>
    </row>
    <row r="2259" spans="1:22" s="26" customFormat="1" ht="25.2" customHeight="1">
      <c r="A2259" s="83" t="s">
        <v>2977</v>
      </c>
      <c r="B2259" s="744"/>
      <c r="C2259" s="740" t="s">
        <v>352</v>
      </c>
      <c r="D2259" s="741"/>
      <c r="E2259" s="742"/>
      <c r="F2259" s="514">
        <v>2</v>
      </c>
      <c r="G2259" s="774" t="s">
        <v>353</v>
      </c>
      <c r="H2259" s="748" t="s">
        <v>354</v>
      </c>
      <c r="I2259" s="748"/>
      <c r="J2259" s="740" t="s">
        <v>355</v>
      </c>
      <c r="K2259" s="795"/>
      <c r="L2259" s="515"/>
      <c r="M2259" s="515"/>
      <c r="N2259" s="520"/>
      <c r="O2259" s="521"/>
      <c r="P2259" s="737"/>
      <c r="Q2259" s="738"/>
      <c r="R2259" s="738"/>
      <c r="S2259" s="739"/>
      <c r="T2259" s="770"/>
      <c r="U2259" s="771"/>
      <c r="V2259" s="789"/>
    </row>
    <row r="2260" spans="1:22" s="26" customFormat="1" ht="30" customHeight="1" thickBot="1">
      <c r="A2260" s="83" t="s">
        <v>2978</v>
      </c>
      <c r="B2260" s="744"/>
      <c r="C2260" s="741" t="s">
        <v>356</v>
      </c>
      <c r="D2260" s="742"/>
      <c r="E2260" s="516" t="s">
        <v>357</v>
      </c>
      <c r="F2260" s="512" t="s">
        <v>358</v>
      </c>
      <c r="G2260" s="774"/>
      <c r="H2260" s="748"/>
      <c r="I2260" s="748"/>
      <c r="J2260" s="500" t="s">
        <v>359</v>
      </c>
      <c r="K2260" s="513" t="s">
        <v>360</v>
      </c>
      <c r="L2260" s="517" t="s">
        <v>361</v>
      </c>
      <c r="M2260" s="517"/>
      <c r="N2260" s="522" t="s">
        <v>362</v>
      </c>
      <c r="O2260" s="523"/>
      <c r="P2260" s="529" t="s">
        <v>363</v>
      </c>
      <c r="Q2260" s="447">
        <v>5</v>
      </c>
      <c r="R2260" s="530" t="s">
        <v>364</v>
      </c>
      <c r="S2260" s="447">
        <v>3</v>
      </c>
      <c r="T2260" s="791"/>
      <c r="U2260" s="792"/>
      <c r="V2260" s="790"/>
    </row>
    <row r="2261" spans="1:22" s="26" customFormat="1" ht="19.95" customHeight="1">
      <c r="A2261" s="83" t="s">
        <v>2979</v>
      </c>
      <c r="B2261" s="744"/>
      <c r="C2261" s="623">
        <v>1</v>
      </c>
      <c r="D2261" s="616" t="s">
        <v>294</v>
      </c>
      <c r="E2261" s="448">
        <v>0.5</v>
      </c>
      <c r="F2261" s="449">
        <v>13573.34</v>
      </c>
      <c r="G2261" s="449">
        <v>3541.03</v>
      </c>
      <c r="H2261" s="778" t="s">
        <v>1197</v>
      </c>
      <c r="I2261" s="779"/>
      <c r="J2261" s="450" t="s">
        <v>1197</v>
      </c>
      <c r="K2261" s="81" t="s">
        <v>1403</v>
      </c>
      <c r="L2261" s="393" t="s">
        <v>34</v>
      </c>
      <c r="M2261" s="394" t="s">
        <v>1423</v>
      </c>
      <c r="N2261" s="345" t="s">
        <v>341</v>
      </c>
      <c r="O2261" s="807" t="s">
        <v>130</v>
      </c>
      <c r="P2261" s="808"/>
      <c r="Q2261" s="798">
        <v>75</v>
      </c>
      <c r="R2261" s="801" t="s">
        <v>365</v>
      </c>
      <c r="S2261" s="802"/>
      <c r="T2261" s="769" t="s">
        <v>366</v>
      </c>
      <c r="U2261" s="735"/>
      <c r="V2261" s="736"/>
    </row>
    <row r="2262" spans="1:22" s="26" customFormat="1" ht="19.95" customHeight="1" thickBot="1">
      <c r="A2262" s="83" t="s">
        <v>2980</v>
      </c>
      <c r="B2262" s="744"/>
      <c r="C2262" s="623">
        <v>2</v>
      </c>
      <c r="D2262" s="616" t="s">
        <v>295</v>
      </c>
      <c r="E2262" s="448">
        <v>0.5</v>
      </c>
      <c r="F2262" s="449">
        <v>2674.31</v>
      </c>
      <c r="G2262" s="449">
        <v>3541.03</v>
      </c>
      <c r="H2262" s="778" t="s">
        <v>1238</v>
      </c>
      <c r="I2262" s="779"/>
      <c r="J2262" s="450" t="s">
        <v>1197</v>
      </c>
      <c r="K2262" s="81" t="s">
        <v>1403</v>
      </c>
      <c r="L2262" s="393" t="s">
        <v>365</v>
      </c>
      <c r="M2262" s="394" t="s">
        <v>1421</v>
      </c>
      <c r="N2262" s="345" t="s">
        <v>341</v>
      </c>
      <c r="O2262" s="807"/>
      <c r="P2262" s="808"/>
      <c r="Q2262" s="799"/>
      <c r="R2262" s="803"/>
      <c r="S2262" s="804"/>
      <c r="T2262" s="791"/>
      <c r="U2262" s="796"/>
      <c r="V2262" s="792"/>
    </row>
    <row r="2263" spans="1:22" s="26" customFormat="1" ht="19.95" customHeight="1">
      <c r="A2263" s="83" t="s">
        <v>2981</v>
      </c>
      <c r="B2263" s="744"/>
      <c r="C2263" s="623">
        <v>3</v>
      </c>
      <c r="D2263" s="616" t="s">
        <v>1403</v>
      </c>
      <c r="E2263" s="448" t="s">
        <v>1403</v>
      </c>
      <c r="F2263" s="449" t="s">
        <v>1403</v>
      </c>
      <c r="G2263" s="449" t="s">
        <v>1403</v>
      </c>
      <c r="H2263" s="778" t="s">
        <v>1403</v>
      </c>
      <c r="I2263" s="779"/>
      <c r="J2263" s="450" t="s">
        <v>1403</v>
      </c>
      <c r="K2263" s="81" t="s">
        <v>1403</v>
      </c>
      <c r="L2263" s="393"/>
      <c r="M2263" s="394" t="s">
        <v>1403</v>
      </c>
      <c r="N2263" s="345"/>
      <c r="O2263" s="809"/>
      <c r="P2263" s="810"/>
      <c r="Q2263" s="800"/>
      <c r="R2263" s="805"/>
      <c r="S2263" s="806"/>
      <c r="T2263" s="451"/>
      <c r="U2263" s="451"/>
      <c r="V2263" s="452"/>
    </row>
    <row r="2264" spans="1:22" s="26" customFormat="1" ht="19.95" customHeight="1">
      <c r="A2264" s="83" t="s">
        <v>2982</v>
      </c>
      <c r="B2264" s="744"/>
      <c r="C2264" s="623">
        <v>4</v>
      </c>
      <c r="D2264" s="616" t="s">
        <v>1403</v>
      </c>
      <c r="E2264" s="448" t="s">
        <v>1403</v>
      </c>
      <c r="F2264" s="449" t="s">
        <v>1403</v>
      </c>
      <c r="G2264" s="449" t="s">
        <v>1403</v>
      </c>
      <c r="H2264" s="778" t="s">
        <v>1403</v>
      </c>
      <c r="I2264" s="779"/>
      <c r="J2264" s="450" t="s">
        <v>1403</v>
      </c>
      <c r="K2264" s="81" t="s">
        <v>1403</v>
      </c>
      <c r="L2264" s="393"/>
      <c r="M2264" s="394" t="s">
        <v>1403</v>
      </c>
      <c r="N2264" s="345"/>
      <c r="O2264" s="775" t="s">
        <v>368</v>
      </c>
      <c r="P2264" s="740" t="s">
        <v>369</v>
      </c>
      <c r="Q2264" s="741"/>
      <c r="R2264" s="741"/>
      <c r="S2264" s="742"/>
      <c r="T2264" s="453"/>
      <c r="U2264" s="453"/>
      <c r="V2264" s="454"/>
    </row>
    <row r="2265" spans="1:22" s="26" customFormat="1" ht="19.95" customHeight="1">
      <c r="A2265" s="83" t="s">
        <v>2983</v>
      </c>
      <c r="B2265" s="744"/>
      <c r="C2265" s="623">
        <v>5</v>
      </c>
      <c r="D2265" s="616" t="s">
        <v>1403</v>
      </c>
      <c r="E2265" s="448" t="s">
        <v>1403</v>
      </c>
      <c r="F2265" s="449" t="s">
        <v>1403</v>
      </c>
      <c r="G2265" s="449" t="s">
        <v>1403</v>
      </c>
      <c r="H2265" s="778" t="s">
        <v>1403</v>
      </c>
      <c r="I2265" s="779"/>
      <c r="J2265" s="450" t="s">
        <v>1403</v>
      </c>
      <c r="K2265" s="81" t="s">
        <v>1403</v>
      </c>
      <c r="L2265" s="393"/>
      <c r="M2265" s="394" t="s">
        <v>1403</v>
      </c>
      <c r="N2265" s="345"/>
      <c r="O2265" s="776"/>
      <c r="P2265" s="500" t="s">
        <v>370</v>
      </c>
      <c r="Q2265" s="500" t="s">
        <v>371</v>
      </c>
      <c r="R2265" s="748" t="s">
        <v>372</v>
      </c>
      <c r="S2265" s="748"/>
      <c r="T2265" s="453"/>
      <c r="U2265" s="453"/>
      <c r="V2265" s="454"/>
    </row>
    <row r="2266" spans="1:22" s="26" customFormat="1" ht="19.95" customHeight="1" thickBot="1">
      <c r="A2266" s="83" t="s">
        <v>2984</v>
      </c>
      <c r="B2266" s="744"/>
      <c r="C2266" s="624">
        <v>6</v>
      </c>
      <c r="D2266" s="617" t="s">
        <v>1403</v>
      </c>
      <c r="E2266" s="455" t="s">
        <v>1403</v>
      </c>
      <c r="F2266" s="449" t="s">
        <v>1403</v>
      </c>
      <c r="G2266" s="449" t="s">
        <v>1403</v>
      </c>
      <c r="H2266" s="778" t="s">
        <v>1403</v>
      </c>
      <c r="I2266" s="779"/>
      <c r="J2266" s="450" t="s">
        <v>1403</v>
      </c>
      <c r="K2266" s="81" t="s">
        <v>1403</v>
      </c>
      <c r="L2266" s="393"/>
      <c r="M2266" s="394" t="s">
        <v>1403</v>
      </c>
      <c r="N2266" s="391"/>
      <c r="O2266" s="293" t="s">
        <v>1197</v>
      </c>
      <c r="P2266" s="223">
        <v>1</v>
      </c>
      <c r="Q2266" s="456">
        <v>7082.0518531999996</v>
      </c>
      <c r="R2266" s="777">
        <v>17658.994999999999</v>
      </c>
      <c r="S2266" s="777"/>
      <c r="T2266" s="453"/>
      <c r="U2266" s="453"/>
      <c r="V2266" s="454"/>
    </row>
    <row r="2267" spans="1:22" s="26" customFormat="1" ht="25.2" customHeight="1" thickBot="1">
      <c r="A2267" s="83" t="s">
        <v>2985</v>
      </c>
      <c r="B2267" s="745"/>
      <c r="C2267" s="749" t="s">
        <v>373</v>
      </c>
      <c r="D2267" s="750"/>
      <c r="E2267" s="467"/>
      <c r="F2267" s="751" t="s">
        <v>1403</v>
      </c>
      <c r="G2267" s="752"/>
      <c r="H2267" s="793" t="s">
        <v>1197</v>
      </c>
      <c r="I2267" s="794"/>
      <c r="J2267" s="369" t="s">
        <v>1197</v>
      </c>
      <c r="K2267" s="293" t="s">
        <v>1197</v>
      </c>
      <c r="L2267" s="293" t="s">
        <v>1197</v>
      </c>
      <c r="M2267" s="528"/>
      <c r="N2267" s="524"/>
      <c r="O2267" s="797" t="s">
        <v>1403</v>
      </c>
      <c r="P2267" s="797"/>
      <c r="Q2267" s="797"/>
      <c r="R2267" s="797"/>
      <c r="S2267" s="797"/>
      <c r="T2267" s="525"/>
      <c r="U2267" s="526"/>
      <c r="V2267" s="527"/>
    </row>
    <row r="2268" spans="1:22" ht="19.95" customHeight="1"/>
    <row r="2269" spans="1:22" ht="19.95" customHeight="1"/>
    <row r="2270" spans="1:22" s="30" customFormat="1" ht="19.95" customHeight="1" thickBot="1">
      <c r="A2270" s="27">
        <v>76</v>
      </c>
      <c r="B2270" s="753" t="s">
        <v>312</v>
      </c>
      <c r="C2270" s="753"/>
      <c r="D2270" s="753"/>
      <c r="E2270" s="28">
        <v>76</v>
      </c>
      <c r="F2270" s="582" t="s">
        <v>120</v>
      </c>
      <c r="G2270" s="416"/>
      <c r="H2270" s="416"/>
      <c r="I2270" s="414"/>
      <c r="J2270" s="414"/>
      <c r="K2270" s="414"/>
      <c r="L2270" s="414"/>
      <c r="M2270" s="29"/>
      <c r="N2270" s="29"/>
      <c r="O2270" s="416"/>
      <c r="P2270" s="416"/>
      <c r="Q2270" s="416"/>
      <c r="R2270" s="416"/>
      <c r="S2270" s="416"/>
      <c r="T2270" s="416"/>
      <c r="U2270" s="416"/>
      <c r="V2270" s="416"/>
    </row>
    <row r="2271" spans="1:22" s="23" customFormat="1" ht="25.2" customHeight="1">
      <c r="A2271" s="22"/>
      <c r="B2271" s="755" t="s">
        <v>313</v>
      </c>
      <c r="C2271" s="621" t="s">
        <v>314</v>
      </c>
      <c r="D2271" s="609" t="s">
        <v>315</v>
      </c>
      <c r="E2271" s="498"/>
      <c r="F2271" s="498" t="s">
        <v>316</v>
      </c>
      <c r="G2271" s="499"/>
      <c r="H2271" s="497" t="s">
        <v>317</v>
      </c>
      <c r="I2271" s="772" t="s">
        <v>318</v>
      </c>
      <c r="J2271" s="754" t="s">
        <v>319</v>
      </c>
      <c r="K2271" s="754" t="s">
        <v>320</v>
      </c>
      <c r="L2271" s="754" t="s">
        <v>321</v>
      </c>
      <c r="M2271" s="754" t="s">
        <v>322</v>
      </c>
      <c r="N2271" s="765" t="s">
        <v>323</v>
      </c>
      <c r="O2271" s="766"/>
      <c r="P2271" s="767" t="s">
        <v>324</v>
      </c>
      <c r="Q2271" s="768"/>
      <c r="R2271" s="769" t="s">
        <v>325</v>
      </c>
      <c r="S2271" s="736"/>
      <c r="T2271" s="783" t="s">
        <v>326</v>
      </c>
      <c r="U2271" s="784"/>
      <c r="V2271" s="785"/>
    </row>
    <row r="2272" spans="1:22" s="23" customFormat="1" ht="90" customHeight="1">
      <c r="A2272" s="22"/>
      <c r="B2272" s="756"/>
      <c r="C2272" s="622" t="s">
        <v>327</v>
      </c>
      <c r="D2272" s="610" t="s">
        <v>42</v>
      </c>
      <c r="E2272" s="501" t="s">
        <v>328</v>
      </c>
      <c r="F2272" s="501" t="s">
        <v>329</v>
      </c>
      <c r="G2272" s="571" t="s">
        <v>330</v>
      </c>
      <c r="H2272" s="570" t="s">
        <v>331</v>
      </c>
      <c r="I2272" s="773"/>
      <c r="J2272" s="748"/>
      <c r="K2272" s="748"/>
      <c r="L2272" s="748"/>
      <c r="M2272" s="748"/>
      <c r="N2272" s="500" t="s">
        <v>332</v>
      </c>
      <c r="O2272" s="501" t="s">
        <v>333</v>
      </c>
      <c r="P2272" s="781"/>
      <c r="Q2272" s="782"/>
      <c r="R2272" s="770"/>
      <c r="S2272" s="771"/>
      <c r="T2272" s="502" t="s">
        <v>334</v>
      </c>
      <c r="U2272" s="503" t="s">
        <v>335</v>
      </c>
      <c r="V2272" s="504" t="s">
        <v>336</v>
      </c>
    </row>
    <row r="2273" spans="1:22" s="23" customFormat="1" ht="25.2" customHeight="1">
      <c r="A2273" s="22"/>
      <c r="B2273" s="417"/>
      <c r="C2273" s="611">
        <v>3</v>
      </c>
      <c r="D2273" s="611">
        <v>4</v>
      </c>
      <c r="E2273" s="418">
        <v>5</v>
      </c>
      <c r="F2273" s="418">
        <v>6</v>
      </c>
      <c r="G2273" s="418">
        <v>7</v>
      </c>
      <c r="H2273" s="418">
        <v>8</v>
      </c>
      <c r="I2273" s="418">
        <v>9</v>
      </c>
      <c r="J2273" s="469"/>
      <c r="K2273" s="469"/>
      <c r="L2273" s="435"/>
      <c r="M2273" s="418"/>
      <c r="N2273" s="418">
        <v>14</v>
      </c>
      <c r="O2273" s="418">
        <v>15</v>
      </c>
      <c r="P2273" s="419">
        <v>16</v>
      </c>
      <c r="Q2273" s="463">
        <v>17</v>
      </c>
      <c r="R2273" s="419">
        <v>18</v>
      </c>
      <c r="S2273" s="463">
        <v>19</v>
      </c>
      <c r="T2273" s="420">
        <v>20</v>
      </c>
      <c r="U2273" s="421">
        <v>21</v>
      </c>
      <c r="V2273" s="422">
        <v>22</v>
      </c>
    </row>
    <row r="2274" spans="1:22" s="32" customFormat="1" ht="48.75" customHeight="1">
      <c r="A2274" s="31" t="s">
        <v>2986</v>
      </c>
      <c r="B2274" s="423">
        <v>1</v>
      </c>
      <c r="C2274" s="612" t="s">
        <v>489</v>
      </c>
      <c r="D2274" s="612" t="s">
        <v>1076</v>
      </c>
      <c r="E2274" s="424" t="s">
        <v>1077</v>
      </c>
      <c r="F2274" s="424" t="s">
        <v>340</v>
      </c>
      <c r="G2274" s="425">
        <v>0.9</v>
      </c>
      <c r="H2274" s="426" t="s">
        <v>341</v>
      </c>
      <c r="I2274" s="427">
        <v>2</v>
      </c>
      <c r="J2274" s="428" t="s">
        <v>297</v>
      </c>
      <c r="K2274" s="429">
        <v>40157</v>
      </c>
      <c r="L2274" s="429">
        <v>41965</v>
      </c>
      <c r="M2274" s="430">
        <v>5102.6000000000004</v>
      </c>
      <c r="N2274" s="431">
        <v>4592.34</v>
      </c>
      <c r="O2274" s="432">
        <v>4592.34</v>
      </c>
      <c r="P2274" s="827"/>
      <c r="Q2274" s="828"/>
      <c r="R2274" s="851"/>
      <c r="S2274" s="852"/>
      <c r="T2274" s="433" t="s">
        <v>341</v>
      </c>
      <c r="U2274" s="363">
        <v>34</v>
      </c>
      <c r="V2274" s="434" t="s">
        <v>341</v>
      </c>
    </row>
    <row r="2275" spans="1:22" s="32" customFormat="1" ht="48.75" customHeight="1">
      <c r="A2275" s="31" t="s">
        <v>2987</v>
      </c>
      <c r="B2275" s="423">
        <v>2</v>
      </c>
      <c r="C2275" s="612" t="s">
        <v>380</v>
      </c>
      <c r="D2275" s="612" t="s">
        <v>1078</v>
      </c>
      <c r="E2275" s="424" t="s">
        <v>1079</v>
      </c>
      <c r="F2275" s="424" t="s">
        <v>376</v>
      </c>
      <c r="G2275" s="425">
        <v>1</v>
      </c>
      <c r="H2275" s="426" t="s">
        <v>341</v>
      </c>
      <c r="I2275" s="427">
        <v>1</v>
      </c>
      <c r="J2275" s="428" t="s">
        <v>296</v>
      </c>
      <c r="K2275" s="429">
        <v>31454</v>
      </c>
      <c r="L2275" s="429">
        <v>36037</v>
      </c>
      <c r="M2275" s="430">
        <v>16613.68</v>
      </c>
      <c r="N2275" s="431">
        <v>16613.68</v>
      </c>
      <c r="O2275" s="432">
        <v>16613.68</v>
      </c>
      <c r="P2275" s="827"/>
      <c r="Q2275" s="828"/>
      <c r="R2275" s="746"/>
      <c r="S2275" s="747"/>
      <c r="T2275" s="433" t="s">
        <v>341</v>
      </c>
      <c r="U2275" s="363">
        <v>52</v>
      </c>
      <c r="V2275" s="434" t="s">
        <v>341</v>
      </c>
    </row>
    <row r="2276" spans="1:22" s="32" customFormat="1" ht="19.95" customHeight="1">
      <c r="A2276" s="31" t="s">
        <v>2988</v>
      </c>
      <c r="B2276" s="423" t="s">
        <v>1403</v>
      </c>
      <c r="C2276" s="612"/>
      <c r="D2276" s="612"/>
      <c r="E2276" s="424"/>
      <c r="F2276" s="424"/>
      <c r="G2276" s="425"/>
      <c r="H2276" s="426"/>
      <c r="I2276" s="427"/>
      <c r="J2276" s="428" t="s">
        <v>1403</v>
      </c>
      <c r="K2276" s="429"/>
      <c r="L2276" s="429"/>
      <c r="M2276" s="430"/>
      <c r="N2276" s="431" t="s">
        <v>1403</v>
      </c>
      <c r="O2276" s="432" t="s">
        <v>1403</v>
      </c>
      <c r="P2276" s="731"/>
      <c r="Q2276" s="732"/>
      <c r="R2276" s="746"/>
      <c r="S2276" s="747"/>
      <c r="T2276" s="433"/>
      <c r="U2276" s="363"/>
      <c r="V2276" s="434"/>
    </row>
    <row r="2277" spans="1:22" s="32" customFormat="1" ht="19.95" customHeight="1">
      <c r="A2277" s="31" t="s">
        <v>2989</v>
      </c>
      <c r="B2277" s="423" t="s">
        <v>1403</v>
      </c>
      <c r="C2277" s="612"/>
      <c r="D2277" s="612"/>
      <c r="E2277" s="424"/>
      <c r="F2277" s="424"/>
      <c r="G2277" s="425"/>
      <c r="H2277" s="426"/>
      <c r="I2277" s="427"/>
      <c r="J2277" s="428" t="s">
        <v>1403</v>
      </c>
      <c r="K2277" s="429"/>
      <c r="L2277" s="429"/>
      <c r="M2277" s="430"/>
      <c r="N2277" s="431" t="s">
        <v>1403</v>
      </c>
      <c r="O2277" s="432" t="s">
        <v>1403</v>
      </c>
      <c r="P2277" s="731"/>
      <c r="Q2277" s="732"/>
      <c r="R2277" s="746"/>
      <c r="S2277" s="747"/>
      <c r="T2277" s="433"/>
      <c r="U2277" s="363"/>
      <c r="V2277" s="434"/>
    </row>
    <row r="2278" spans="1:22" s="32" customFormat="1" ht="19.95" customHeight="1">
      <c r="A2278" s="31" t="s">
        <v>2990</v>
      </c>
      <c r="B2278" s="423" t="s">
        <v>1403</v>
      </c>
      <c r="C2278" s="612"/>
      <c r="D2278" s="612"/>
      <c r="E2278" s="424"/>
      <c r="F2278" s="424"/>
      <c r="G2278" s="425"/>
      <c r="H2278" s="426"/>
      <c r="I2278" s="427"/>
      <c r="J2278" s="428" t="s">
        <v>1403</v>
      </c>
      <c r="K2278" s="429"/>
      <c r="L2278" s="429"/>
      <c r="M2278" s="430"/>
      <c r="N2278" s="431" t="s">
        <v>1403</v>
      </c>
      <c r="O2278" s="432" t="s">
        <v>1403</v>
      </c>
      <c r="P2278" s="731"/>
      <c r="Q2278" s="732"/>
      <c r="R2278" s="746"/>
      <c r="S2278" s="747"/>
      <c r="T2278" s="433"/>
      <c r="U2278" s="363"/>
      <c r="V2278" s="434"/>
    </row>
    <row r="2279" spans="1:22" s="32" customFormat="1" ht="19.95" customHeight="1">
      <c r="A2279" s="31" t="s">
        <v>2991</v>
      </c>
      <c r="B2279" s="423" t="s">
        <v>1403</v>
      </c>
      <c r="C2279" s="612"/>
      <c r="D2279" s="612"/>
      <c r="E2279" s="424"/>
      <c r="F2279" s="424"/>
      <c r="G2279" s="425"/>
      <c r="H2279" s="426"/>
      <c r="I2279" s="427"/>
      <c r="J2279" s="428" t="s">
        <v>1403</v>
      </c>
      <c r="K2279" s="429"/>
      <c r="L2279" s="429"/>
      <c r="M2279" s="430"/>
      <c r="N2279" s="431" t="s">
        <v>1403</v>
      </c>
      <c r="O2279" s="432" t="s">
        <v>1403</v>
      </c>
      <c r="P2279" s="731"/>
      <c r="Q2279" s="732"/>
      <c r="R2279" s="746"/>
      <c r="S2279" s="747"/>
      <c r="T2279" s="433"/>
      <c r="U2279" s="363"/>
      <c r="V2279" s="434"/>
    </row>
    <row r="2280" spans="1:22" s="32" customFormat="1" ht="19.95" customHeight="1">
      <c r="A2280" s="31" t="s">
        <v>2992</v>
      </c>
      <c r="B2280" s="423" t="s">
        <v>1403</v>
      </c>
      <c r="C2280" s="612"/>
      <c r="D2280" s="612"/>
      <c r="E2280" s="424"/>
      <c r="F2280" s="424"/>
      <c r="G2280" s="425"/>
      <c r="H2280" s="426"/>
      <c r="I2280" s="427"/>
      <c r="J2280" s="428" t="s">
        <v>1403</v>
      </c>
      <c r="K2280" s="429"/>
      <c r="L2280" s="429"/>
      <c r="M2280" s="430"/>
      <c r="N2280" s="435" t="s">
        <v>1403</v>
      </c>
      <c r="O2280" s="432" t="s">
        <v>1403</v>
      </c>
      <c r="P2280" s="731"/>
      <c r="Q2280" s="732"/>
      <c r="R2280" s="746"/>
      <c r="S2280" s="747"/>
      <c r="T2280" s="433"/>
      <c r="U2280" s="363"/>
      <c r="V2280" s="434"/>
    </row>
    <row r="2281" spans="1:22" s="32" customFormat="1" ht="19.95" customHeight="1">
      <c r="A2281" s="31" t="s">
        <v>2993</v>
      </c>
      <c r="B2281" s="423" t="s">
        <v>1403</v>
      </c>
      <c r="C2281" s="612"/>
      <c r="D2281" s="612"/>
      <c r="E2281" s="424"/>
      <c r="F2281" s="424"/>
      <c r="G2281" s="425"/>
      <c r="H2281" s="426"/>
      <c r="I2281" s="427"/>
      <c r="J2281" s="428" t="s">
        <v>1403</v>
      </c>
      <c r="K2281" s="429"/>
      <c r="L2281" s="429"/>
      <c r="M2281" s="436"/>
      <c r="N2281" s="435" t="s">
        <v>1403</v>
      </c>
      <c r="O2281" s="432" t="s">
        <v>1403</v>
      </c>
      <c r="P2281" s="731"/>
      <c r="Q2281" s="732"/>
      <c r="R2281" s="746"/>
      <c r="S2281" s="747"/>
      <c r="T2281" s="433"/>
      <c r="U2281" s="363"/>
      <c r="V2281" s="434"/>
    </row>
    <row r="2282" spans="1:22" s="32" customFormat="1" ht="19.95" customHeight="1">
      <c r="A2282" s="31" t="s">
        <v>2994</v>
      </c>
      <c r="B2282" s="423" t="s">
        <v>1403</v>
      </c>
      <c r="C2282" s="612"/>
      <c r="D2282" s="612"/>
      <c r="E2282" s="424"/>
      <c r="F2282" s="424"/>
      <c r="G2282" s="425"/>
      <c r="H2282" s="426"/>
      <c r="I2282" s="427"/>
      <c r="J2282" s="428" t="s">
        <v>1403</v>
      </c>
      <c r="K2282" s="429"/>
      <c r="L2282" s="429"/>
      <c r="M2282" s="436"/>
      <c r="N2282" s="435" t="s">
        <v>1403</v>
      </c>
      <c r="O2282" s="432" t="s">
        <v>1403</v>
      </c>
      <c r="P2282" s="731"/>
      <c r="Q2282" s="732"/>
      <c r="R2282" s="746"/>
      <c r="S2282" s="747"/>
      <c r="T2282" s="433"/>
      <c r="U2282" s="363"/>
      <c r="V2282" s="434"/>
    </row>
    <row r="2283" spans="1:22" s="32" customFormat="1" ht="19.95" customHeight="1" thickBot="1">
      <c r="A2283" s="31" t="s">
        <v>2995</v>
      </c>
      <c r="B2283" s="437" t="s">
        <v>1403</v>
      </c>
      <c r="C2283" s="613"/>
      <c r="D2283" s="613"/>
      <c r="E2283" s="438"/>
      <c r="F2283" s="438"/>
      <c r="G2283" s="439"/>
      <c r="H2283" s="440"/>
      <c r="I2283" s="441"/>
      <c r="J2283" s="442" t="s">
        <v>1403</v>
      </c>
      <c r="K2283" s="443"/>
      <c r="L2283" s="443"/>
      <c r="M2283" s="444"/>
      <c r="N2283" s="435" t="s">
        <v>1403</v>
      </c>
      <c r="O2283" s="432" t="s">
        <v>1403</v>
      </c>
      <c r="P2283" s="731"/>
      <c r="Q2283" s="732"/>
      <c r="R2283" s="746"/>
      <c r="S2283" s="747"/>
      <c r="T2283" s="433"/>
      <c r="U2283" s="363"/>
      <c r="V2283" s="434"/>
    </row>
    <row r="2284" spans="1:22" s="23" customFormat="1" ht="10.199999999999999" customHeight="1">
      <c r="A2284" s="31"/>
      <c r="B2284" s="459"/>
      <c r="C2284" s="614"/>
      <c r="D2284" s="614"/>
      <c r="E2284" s="445"/>
      <c r="F2284" s="445"/>
      <c r="G2284" s="445"/>
      <c r="H2284" s="445"/>
      <c r="I2284" s="445"/>
      <c r="J2284" s="445"/>
      <c r="K2284" s="445"/>
      <c r="L2284" s="445"/>
      <c r="M2284" s="445"/>
      <c r="N2284" s="445"/>
      <c r="O2284" s="460"/>
      <c r="P2284" s="445"/>
      <c r="Q2284" s="445"/>
      <c r="R2284" s="460"/>
      <c r="S2284" s="445"/>
      <c r="T2284" s="445"/>
      <c r="U2284" s="461"/>
      <c r="V2284" s="464"/>
    </row>
    <row r="2285" spans="1:22" s="23" customFormat="1" ht="19.95" customHeight="1" thickBot="1">
      <c r="A2285" s="31" t="s">
        <v>2996</v>
      </c>
      <c r="B2285" s="505"/>
      <c r="C2285" s="615"/>
      <c r="D2285" s="615"/>
      <c r="E2285" s="506"/>
      <c r="F2285" s="506"/>
      <c r="G2285" s="506"/>
      <c r="H2285" s="506"/>
      <c r="I2285" s="506"/>
      <c r="J2285" s="506"/>
      <c r="K2285" s="506"/>
      <c r="L2285" s="506"/>
      <c r="M2285" s="506"/>
      <c r="N2285" s="507" t="s">
        <v>346</v>
      </c>
      <c r="O2285" s="508">
        <v>10603.01</v>
      </c>
      <c r="P2285" s="506"/>
      <c r="Q2285" s="506"/>
      <c r="R2285" s="509"/>
      <c r="S2285" s="509"/>
      <c r="T2285" s="510"/>
      <c r="U2285" s="506"/>
      <c r="V2285" s="511"/>
    </row>
    <row r="2286" spans="1:22" ht="19.95" customHeight="1">
      <c r="B2286" s="446"/>
      <c r="C2286" s="34"/>
      <c r="D2286" s="34"/>
      <c r="E2286" s="446"/>
      <c r="F2286" s="446"/>
      <c r="G2286" s="446"/>
      <c r="H2286" s="446"/>
      <c r="I2286" s="446"/>
      <c r="J2286" s="446"/>
      <c r="K2286" s="446"/>
      <c r="L2286" s="446"/>
      <c r="M2286" s="446"/>
      <c r="N2286" s="446"/>
      <c r="O2286" s="446"/>
      <c r="P2286" s="446"/>
      <c r="Q2286" s="446"/>
      <c r="R2286" s="446"/>
      <c r="S2286" s="446"/>
      <c r="T2286" s="446"/>
      <c r="U2286" s="446"/>
      <c r="V2286" s="446"/>
    </row>
    <row r="2287" spans="1:22" s="23" customFormat="1" ht="19.95" customHeight="1" thickBot="1">
      <c r="A2287" s="22"/>
      <c r="B2287" s="733" t="s">
        <v>347</v>
      </c>
      <c r="C2287" s="733"/>
      <c r="D2287" s="733"/>
      <c r="E2287" s="733"/>
      <c r="F2287" s="733"/>
      <c r="G2287" s="733"/>
      <c r="H2287" s="733"/>
      <c r="I2287" s="733"/>
      <c r="J2287" s="733"/>
      <c r="K2287" s="733"/>
      <c r="L2287" s="733"/>
      <c r="M2287" s="733"/>
      <c r="N2287" s="733"/>
      <c r="O2287" s="733"/>
      <c r="P2287" s="733"/>
      <c r="Q2287" s="733"/>
      <c r="R2287" s="733"/>
      <c r="S2287" s="733"/>
      <c r="T2287" s="733"/>
      <c r="U2287" s="733"/>
      <c r="V2287" s="733"/>
    </row>
    <row r="2288" spans="1:22" s="26" customFormat="1" ht="19.95" customHeight="1">
      <c r="A2288" s="83" t="s">
        <v>2997</v>
      </c>
      <c r="B2288" s="743" t="s">
        <v>348</v>
      </c>
      <c r="C2288" s="734" t="s">
        <v>349</v>
      </c>
      <c r="D2288" s="735"/>
      <c r="E2288" s="735"/>
      <c r="F2288" s="735"/>
      <c r="G2288" s="735"/>
      <c r="H2288" s="735"/>
      <c r="I2288" s="735"/>
      <c r="J2288" s="735"/>
      <c r="K2288" s="735"/>
      <c r="L2288" s="735"/>
      <c r="M2288" s="736"/>
      <c r="N2288" s="518"/>
      <c r="O2288" s="519"/>
      <c r="P2288" s="734" t="s">
        <v>350</v>
      </c>
      <c r="Q2288" s="735"/>
      <c r="R2288" s="735"/>
      <c r="S2288" s="736"/>
      <c r="T2288" s="769" t="s">
        <v>351</v>
      </c>
      <c r="U2288" s="736"/>
      <c r="V2288" s="788" t="s">
        <v>1197</v>
      </c>
    </row>
    <row r="2289" spans="1:22" s="26" customFormat="1" ht="25.2" customHeight="1">
      <c r="A2289" s="83" t="s">
        <v>2998</v>
      </c>
      <c r="B2289" s="744"/>
      <c r="C2289" s="740" t="s">
        <v>352</v>
      </c>
      <c r="D2289" s="741"/>
      <c r="E2289" s="742"/>
      <c r="F2289" s="514">
        <v>2</v>
      </c>
      <c r="G2289" s="774" t="s">
        <v>353</v>
      </c>
      <c r="H2289" s="748" t="s">
        <v>354</v>
      </c>
      <c r="I2289" s="748"/>
      <c r="J2289" s="740" t="s">
        <v>355</v>
      </c>
      <c r="K2289" s="795"/>
      <c r="L2289" s="515"/>
      <c r="M2289" s="515"/>
      <c r="N2289" s="520"/>
      <c r="O2289" s="521"/>
      <c r="P2289" s="737"/>
      <c r="Q2289" s="738"/>
      <c r="R2289" s="738"/>
      <c r="S2289" s="739"/>
      <c r="T2289" s="770"/>
      <c r="U2289" s="771"/>
      <c r="V2289" s="789"/>
    </row>
    <row r="2290" spans="1:22" s="26" customFormat="1" ht="30" customHeight="1" thickBot="1">
      <c r="A2290" s="83" t="s">
        <v>2999</v>
      </c>
      <c r="B2290" s="744"/>
      <c r="C2290" s="741" t="s">
        <v>356</v>
      </c>
      <c r="D2290" s="742"/>
      <c r="E2290" s="516" t="s">
        <v>357</v>
      </c>
      <c r="F2290" s="512" t="s">
        <v>358</v>
      </c>
      <c r="G2290" s="774"/>
      <c r="H2290" s="748"/>
      <c r="I2290" s="748"/>
      <c r="J2290" s="500" t="s">
        <v>359</v>
      </c>
      <c r="K2290" s="513" t="s">
        <v>360</v>
      </c>
      <c r="L2290" s="517" t="s">
        <v>361</v>
      </c>
      <c r="M2290" s="517"/>
      <c r="N2290" s="522" t="s">
        <v>362</v>
      </c>
      <c r="O2290" s="523"/>
      <c r="P2290" s="529" t="s">
        <v>363</v>
      </c>
      <c r="Q2290" s="447">
        <v>2</v>
      </c>
      <c r="R2290" s="530" t="s">
        <v>364</v>
      </c>
      <c r="S2290" s="447">
        <v>2</v>
      </c>
      <c r="T2290" s="791"/>
      <c r="U2290" s="792"/>
      <c r="V2290" s="790"/>
    </row>
    <row r="2291" spans="1:22" s="26" customFormat="1" ht="19.95" customHeight="1">
      <c r="A2291" s="83" t="s">
        <v>3000</v>
      </c>
      <c r="B2291" s="744"/>
      <c r="C2291" s="623">
        <v>1</v>
      </c>
      <c r="D2291" s="616" t="s">
        <v>296</v>
      </c>
      <c r="E2291" s="448">
        <v>0.9</v>
      </c>
      <c r="F2291" s="449">
        <v>16613.68</v>
      </c>
      <c r="G2291" s="449">
        <v>3541.03</v>
      </c>
      <c r="H2291" s="778" t="s">
        <v>1197</v>
      </c>
      <c r="I2291" s="779"/>
      <c r="J2291" s="450" t="s">
        <v>1197</v>
      </c>
      <c r="K2291" s="81" t="s">
        <v>1403</v>
      </c>
      <c r="L2291" s="393" t="s">
        <v>472</v>
      </c>
      <c r="M2291" s="394" t="s">
        <v>1676</v>
      </c>
      <c r="N2291" s="345" t="s">
        <v>341</v>
      </c>
      <c r="O2291" s="807" t="s">
        <v>130</v>
      </c>
      <c r="P2291" s="808"/>
      <c r="Q2291" s="798">
        <v>76</v>
      </c>
      <c r="R2291" s="801" t="s">
        <v>365</v>
      </c>
      <c r="S2291" s="802"/>
      <c r="T2291" s="769" t="s">
        <v>366</v>
      </c>
      <c r="U2291" s="735"/>
      <c r="V2291" s="736"/>
    </row>
    <row r="2292" spans="1:22" s="26" customFormat="1" ht="19.95" customHeight="1" thickBot="1">
      <c r="A2292" s="83" t="s">
        <v>3001</v>
      </c>
      <c r="B2292" s="744"/>
      <c r="C2292" s="623">
        <v>2</v>
      </c>
      <c r="D2292" s="616" t="s">
        <v>297</v>
      </c>
      <c r="E2292" s="448">
        <v>0.1</v>
      </c>
      <c r="F2292" s="449">
        <v>4592.34</v>
      </c>
      <c r="G2292" s="449">
        <v>3541.03</v>
      </c>
      <c r="H2292" s="778" t="s">
        <v>1197</v>
      </c>
      <c r="I2292" s="779"/>
      <c r="J2292" s="450" t="s">
        <v>1197</v>
      </c>
      <c r="K2292" s="81" t="s">
        <v>1403</v>
      </c>
      <c r="L2292" s="393" t="s">
        <v>34</v>
      </c>
      <c r="M2292" s="394" t="s">
        <v>1423</v>
      </c>
      <c r="N2292" s="345" t="s">
        <v>341</v>
      </c>
      <c r="O2292" s="807"/>
      <c r="P2292" s="808"/>
      <c r="Q2292" s="799"/>
      <c r="R2292" s="803"/>
      <c r="S2292" s="804"/>
      <c r="T2292" s="791"/>
      <c r="U2292" s="796"/>
      <c r="V2292" s="792"/>
    </row>
    <row r="2293" spans="1:22" s="26" customFormat="1" ht="19.95" customHeight="1">
      <c r="A2293" s="83" t="s">
        <v>3002</v>
      </c>
      <c r="B2293" s="744"/>
      <c r="C2293" s="623">
        <v>3</v>
      </c>
      <c r="D2293" s="616" t="s">
        <v>1403</v>
      </c>
      <c r="E2293" s="448" t="s">
        <v>1403</v>
      </c>
      <c r="F2293" s="449" t="s">
        <v>1403</v>
      </c>
      <c r="G2293" s="449" t="s">
        <v>1403</v>
      </c>
      <c r="H2293" s="778" t="s">
        <v>1403</v>
      </c>
      <c r="I2293" s="779"/>
      <c r="J2293" s="450" t="s">
        <v>1403</v>
      </c>
      <c r="K2293" s="81" t="s">
        <v>1403</v>
      </c>
      <c r="L2293" s="393"/>
      <c r="M2293" s="394" t="s">
        <v>1403</v>
      </c>
      <c r="N2293" s="345"/>
      <c r="O2293" s="809"/>
      <c r="P2293" s="810"/>
      <c r="Q2293" s="800"/>
      <c r="R2293" s="805"/>
      <c r="S2293" s="806"/>
      <c r="T2293" s="451"/>
      <c r="U2293" s="451"/>
      <c r="V2293" s="452"/>
    </row>
    <row r="2294" spans="1:22" s="26" customFormat="1" ht="19.95" customHeight="1">
      <c r="A2294" s="83" t="s">
        <v>3003</v>
      </c>
      <c r="B2294" s="744"/>
      <c r="C2294" s="623">
        <v>4</v>
      </c>
      <c r="D2294" s="616" t="s">
        <v>1403</v>
      </c>
      <c r="E2294" s="448" t="s">
        <v>1403</v>
      </c>
      <c r="F2294" s="449" t="s">
        <v>1403</v>
      </c>
      <c r="G2294" s="449" t="s">
        <v>1403</v>
      </c>
      <c r="H2294" s="778" t="s">
        <v>1403</v>
      </c>
      <c r="I2294" s="779"/>
      <c r="J2294" s="450" t="s">
        <v>1403</v>
      </c>
      <c r="K2294" s="81" t="s">
        <v>1403</v>
      </c>
      <c r="L2294" s="393"/>
      <c r="M2294" s="394" t="s">
        <v>1403</v>
      </c>
      <c r="N2294" s="345"/>
      <c r="O2294" s="775" t="s">
        <v>368</v>
      </c>
      <c r="P2294" s="740" t="s">
        <v>369</v>
      </c>
      <c r="Q2294" s="741"/>
      <c r="R2294" s="741"/>
      <c r="S2294" s="742"/>
      <c r="T2294" s="453"/>
      <c r="U2294" s="453"/>
      <c r="V2294" s="454"/>
    </row>
    <row r="2295" spans="1:22" s="26" customFormat="1" ht="19.95" customHeight="1">
      <c r="A2295" s="83" t="s">
        <v>3004</v>
      </c>
      <c r="B2295" s="744"/>
      <c r="C2295" s="623">
        <v>5</v>
      </c>
      <c r="D2295" s="616" t="s">
        <v>1403</v>
      </c>
      <c r="E2295" s="448" t="s">
        <v>1403</v>
      </c>
      <c r="F2295" s="449" t="s">
        <v>1403</v>
      </c>
      <c r="G2295" s="449" t="s">
        <v>1403</v>
      </c>
      <c r="H2295" s="778" t="s">
        <v>1403</v>
      </c>
      <c r="I2295" s="779"/>
      <c r="J2295" s="450" t="s">
        <v>1403</v>
      </c>
      <c r="K2295" s="81" t="s">
        <v>1403</v>
      </c>
      <c r="L2295" s="393"/>
      <c r="M2295" s="394" t="s">
        <v>1403</v>
      </c>
      <c r="N2295" s="345"/>
      <c r="O2295" s="776"/>
      <c r="P2295" s="500" t="s">
        <v>370</v>
      </c>
      <c r="Q2295" s="500" t="s">
        <v>371</v>
      </c>
      <c r="R2295" s="748" t="s">
        <v>372</v>
      </c>
      <c r="S2295" s="748"/>
      <c r="T2295" s="453"/>
      <c r="U2295" s="453"/>
      <c r="V2295" s="454"/>
    </row>
    <row r="2296" spans="1:22" s="26" customFormat="1" ht="19.95" customHeight="1" thickBot="1">
      <c r="A2296" s="83" t="s">
        <v>3005</v>
      </c>
      <c r="B2296" s="744"/>
      <c r="C2296" s="624">
        <v>6</v>
      </c>
      <c r="D2296" s="617" t="s">
        <v>1403</v>
      </c>
      <c r="E2296" s="455" t="s">
        <v>1403</v>
      </c>
      <c r="F2296" s="449" t="s">
        <v>1403</v>
      </c>
      <c r="G2296" s="449" t="s">
        <v>1403</v>
      </c>
      <c r="H2296" s="778" t="s">
        <v>1403</v>
      </c>
      <c r="I2296" s="779"/>
      <c r="J2296" s="450" t="s">
        <v>1403</v>
      </c>
      <c r="K2296" s="81" t="s">
        <v>1403</v>
      </c>
      <c r="L2296" s="393"/>
      <c r="M2296" s="394" t="s">
        <v>1403</v>
      </c>
      <c r="N2296" s="391"/>
      <c r="O2296" s="293" t="s">
        <v>1197</v>
      </c>
      <c r="P2296" s="223">
        <v>1</v>
      </c>
      <c r="Q2296" s="456">
        <v>7082.0518531999996</v>
      </c>
      <c r="R2296" s="777">
        <v>21206.02</v>
      </c>
      <c r="S2296" s="777"/>
      <c r="T2296" s="453"/>
      <c r="U2296" s="453"/>
      <c r="V2296" s="454"/>
    </row>
    <row r="2297" spans="1:22" s="26" customFormat="1" ht="25.2" customHeight="1" thickBot="1">
      <c r="A2297" s="83" t="s">
        <v>3006</v>
      </c>
      <c r="B2297" s="745"/>
      <c r="C2297" s="749" t="s">
        <v>373</v>
      </c>
      <c r="D2297" s="750"/>
      <c r="E2297" s="467"/>
      <c r="F2297" s="751" t="s">
        <v>1403</v>
      </c>
      <c r="G2297" s="752"/>
      <c r="H2297" s="793" t="s">
        <v>1197</v>
      </c>
      <c r="I2297" s="794"/>
      <c r="J2297" s="369" t="s">
        <v>1197</v>
      </c>
      <c r="K2297" s="293" t="s">
        <v>1197</v>
      </c>
      <c r="L2297" s="293" t="s">
        <v>1197</v>
      </c>
      <c r="M2297" s="528"/>
      <c r="N2297" s="524"/>
      <c r="O2297" s="797" t="s">
        <v>1403</v>
      </c>
      <c r="P2297" s="797"/>
      <c r="Q2297" s="797"/>
      <c r="R2297" s="797"/>
      <c r="S2297" s="797"/>
      <c r="T2297" s="525"/>
      <c r="U2297" s="526"/>
      <c r="V2297" s="527"/>
    </row>
    <row r="2298" spans="1:22" ht="19.95" customHeight="1"/>
    <row r="2299" spans="1:22" ht="19.95" customHeight="1"/>
    <row r="2300" spans="1:22" s="30" customFormat="1" ht="19.95" customHeight="1" thickBot="1">
      <c r="A2300" s="27">
        <v>77</v>
      </c>
      <c r="B2300" s="753" t="s">
        <v>312</v>
      </c>
      <c r="C2300" s="753"/>
      <c r="D2300" s="753"/>
      <c r="E2300" s="28">
        <v>77</v>
      </c>
      <c r="F2300" s="582" t="s">
        <v>121</v>
      </c>
      <c r="G2300" s="416"/>
      <c r="H2300" s="416"/>
      <c r="I2300" s="414"/>
      <c r="J2300" s="414"/>
      <c r="K2300" s="414"/>
      <c r="L2300" s="414"/>
      <c r="M2300" s="29"/>
      <c r="N2300" s="29"/>
      <c r="O2300" s="416"/>
      <c r="P2300" s="416"/>
      <c r="Q2300" s="416"/>
      <c r="R2300" s="416"/>
      <c r="S2300" s="416"/>
      <c r="T2300" s="416"/>
      <c r="U2300" s="416"/>
      <c r="V2300" s="416"/>
    </row>
    <row r="2301" spans="1:22" s="23" customFormat="1" ht="25.2" customHeight="1">
      <c r="A2301" s="22"/>
      <c r="B2301" s="755" t="s">
        <v>313</v>
      </c>
      <c r="C2301" s="621" t="s">
        <v>314</v>
      </c>
      <c r="D2301" s="609" t="s">
        <v>315</v>
      </c>
      <c r="E2301" s="498"/>
      <c r="F2301" s="498" t="s">
        <v>316</v>
      </c>
      <c r="G2301" s="499"/>
      <c r="H2301" s="497" t="s">
        <v>317</v>
      </c>
      <c r="I2301" s="772" t="s">
        <v>318</v>
      </c>
      <c r="J2301" s="754" t="s">
        <v>319</v>
      </c>
      <c r="K2301" s="754" t="s">
        <v>320</v>
      </c>
      <c r="L2301" s="754" t="s">
        <v>321</v>
      </c>
      <c r="M2301" s="754" t="s">
        <v>322</v>
      </c>
      <c r="N2301" s="765" t="s">
        <v>323</v>
      </c>
      <c r="O2301" s="766"/>
      <c r="P2301" s="767" t="s">
        <v>324</v>
      </c>
      <c r="Q2301" s="768"/>
      <c r="R2301" s="769" t="s">
        <v>325</v>
      </c>
      <c r="S2301" s="736"/>
      <c r="T2301" s="783" t="s">
        <v>326</v>
      </c>
      <c r="U2301" s="784"/>
      <c r="V2301" s="785"/>
    </row>
    <row r="2302" spans="1:22" s="23" customFormat="1" ht="90" customHeight="1">
      <c r="A2302" s="22"/>
      <c r="B2302" s="756"/>
      <c r="C2302" s="622" t="s">
        <v>327</v>
      </c>
      <c r="D2302" s="610" t="s">
        <v>42</v>
      </c>
      <c r="E2302" s="501" t="s">
        <v>328</v>
      </c>
      <c r="F2302" s="501" t="s">
        <v>329</v>
      </c>
      <c r="G2302" s="571" t="s">
        <v>330</v>
      </c>
      <c r="H2302" s="570" t="s">
        <v>331</v>
      </c>
      <c r="I2302" s="773"/>
      <c r="J2302" s="748"/>
      <c r="K2302" s="748"/>
      <c r="L2302" s="748"/>
      <c r="M2302" s="748"/>
      <c r="N2302" s="500" t="s">
        <v>332</v>
      </c>
      <c r="O2302" s="501" t="s">
        <v>333</v>
      </c>
      <c r="P2302" s="781"/>
      <c r="Q2302" s="782"/>
      <c r="R2302" s="770"/>
      <c r="S2302" s="771"/>
      <c r="T2302" s="502" t="s">
        <v>334</v>
      </c>
      <c r="U2302" s="503" t="s">
        <v>335</v>
      </c>
      <c r="V2302" s="504" t="s">
        <v>336</v>
      </c>
    </row>
    <row r="2303" spans="1:22" s="23" customFormat="1" ht="25.2" customHeight="1">
      <c r="A2303" s="22"/>
      <c r="B2303" s="417"/>
      <c r="C2303" s="611">
        <v>3</v>
      </c>
      <c r="D2303" s="611">
        <v>4</v>
      </c>
      <c r="E2303" s="418">
        <v>5</v>
      </c>
      <c r="F2303" s="418">
        <v>6</v>
      </c>
      <c r="G2303" s="418">
        <v>7</v>
      </c>
      <c r="H2303" s="418">
        <v>8</v>
      </c>
      <c r="I2303" s="418">
        <v>9</v>
      </c>
      <c r="J2303" s="469"/>
      <c r="K2303" s="469"/>
      <c r="L2303" s="435"/>
      <c r="M2303" s="418"/>
      <c r="N2303" s="418">
        <v>14</v>
      </c>
      <c r="O2303" s="418">
        <v>15</v>
      </c>
      <c r="P2303" s="419">
        <v>16</v>
      </c>
      <c r="Q2303" s="463">
        <v>17</v>
      </c>
      <c r="R2303" s="419">
        <v>18</v>
      </c>
      <c r="S2303" s="463">
        <v>19</v>
      </c>
      <c r="T2303" s="420">
        <v>20</v>
      </c>
      <c r="U2303" s="421">
        <v>21</v>
      </c>
      <c r="V2303" s="422">
        <v>22</v>
      </c>
    </row>
    <row r="2304" spans="1:22" s="32" customFormat="1" ht="44.25" customHeight="1">
      <c r="A2304" s="31" t="s">
        <v>3007</v>
      </c>
      <c r="B2304" s="423">
        <v>1</v>
      </c>
      <c r="C2304" s="612" t="s">
        <v>1081</v>
      </c>
      <c r="D2304" s="612" t="s">
        <v>1082</v>
      </c>
      <c r="E2304" s="424" t="s">
        <v>1083</v>
      </c>
      <c r="F2304" s="424" t="s">
        <v>435</v>
      </c>
      <c r="G2304" s="425">
        <v>1</v>
      </c>
      <c r="H2304" s="426" t="s">
        <v>341</v>
      </c>
      <c r="I2304" s="427">
        <v>1</v>
      </c>
      <c r="J2304" s="428" t="s">
        <v>298</v>
      </c>
      <c r="K2304" s="429">
        <v>43313</v>
      </c>
      <c r="L2304" s="429">
        <v>44712</v>
      </c>
      <c r="M2304" s="430">
        <v>12558.14</v>
      </c>
      <c r="N2304" s="431">
        <v>12558.14</v>
      </c>
      <c r="O2304" s="432">
        <v>12558.14</v>
      </c>
      <c r="P2304" s="827"/>
      <c r="Q2304" s="828"/>
      <c r="R2304" s="746"/>
      <c r="S2304" s="747"/>
      <c r="T2304" s="433" t="s">
        <v>341</v>
      </c>
      <c r="U2304" s="363">
        <v>329</v>
      </c>
      <c r="V2304" s="434" t="s">
        <v>341</v>
      </c>
    </row>
    <row r="2305" spans="1:22" s="32" customFormat="1" ht="47.25" customHeight="1">
      <c r="A2305" s="31" t="s">
        <v>3008</v>
      </c>
      <c r="B2305" s="423">
        <v>2</v>
      </c>
      <c r="C2305" s="612" t="s">
        <v>1084</v>
      </c>
      <c r="D2305" s="612" t="s">
        <v>1085</v>
      </c>
      <c r="E2305" s="424" t="s">
        <v>1086</v>
      </c>
      <c r="F2305" s="424" t="s">
        <v>376</v>
      </c>
      <c r="G2305" s="425">
        <v>1</v>
      </c>
      <c r="H2305" s="426" t="s">
        <v>341</v>
      </c>
      <c r="I2305" s="427">
        <v>2</v>
      </c>
      <c r="J2305" s="428" t="s">
        <v>299</v>
      </c>
      <c r="K2305" s="429">
        <v>42598</v>
      </c>
      <c r="L2305" s="429">
        <v>44112</v>
      </c>
      <c r="M2305" s="430">
        <v>10675.59</v>
      </c>
      <c r="N2305" s="431">
        <v>10675.59</v>
      </c>
      <c r="O2305" s="432">
        <v>10675.59</v>
      </c>
      <c r="P2305" s="827"/>
      <c r="Q2305" s="828"/>
      <c r="R2305" s="851"/>
      <c r="S2305" s="852"/>
      <c r="T2305" s="433" t="s">
        <v>341</v>
      </c>
      <c r="U2305" s="363">
        <v>250</v>
      </c>
      <c r="V2305" s="434" t="s">
        <v>341</v>
      </c>
    </row>
    <row r="2306" spans="1:22" s="32" customFormat="1" ht="19.95" customHeight="1">
      <c r="A2306" s="31" t="s">
        <v>3009</v>
      </c>
      <c r="B2306" s="423" t="s">
        <v>1403</v>
      </c>
      <c r="C2306" s="612"/>
      <c r="D2306" s="612"/>
      <c r="E2306" s="424"/>
      <c r="F2306" s="424"/>
      <c r="G2306" s="425"/>
      <c r="H2306" s="426"/>
      <c r="I2306" s="427"/>
      <c r="J2306" s="428" t="s">
        <v>1403</v>
      </c>
      <c r="K2306" s="429"/>
      <c r="L2306" s="429"/>
      <c r="M2306" s="430"/>
      <c r="N2306" s="431" t="s">
        <v>1403</v>
      </c>
      <c r="O2306" s="432" t="s">
        <v>1403</v>
      </c>
      <c r="P2306" s="731"/>
      <c r="Q2306" s="732"/>
      <c r="R2306" s="746"/>
      <c r="S2306" s="747"/>
      <c r="T2306" s="433"/>
      <c r="U2306" s="363"/>
      <c r="V2306" s="434"/>
    </row>
    <row r="2307" spans="1:22" s="32" customFormat="1" ht="19.95" customHeight="1">
      <c r="A2307" s="31" t="s">
        <v>3010</v>
      </c>
      <c r="B2307" s="423" t="s">
        <v>1403</v>
      </c>
      <c r="C2307" s="612"/>
      <c r="D2307" s="612"/>
      <c r="E2307" s="424"/>
      <c r="F2307" s="424"/>
      <c r="G2307" s="425"/>
      <c r="H2307" s="426"/>
      <c r="I2307" s="427"/>
      <c r="J2307" s="428" t="s">
        <v>1403</v>
      </c>
      <c r="K2307" s="429"/>
      <c r="L2307" s="429"/>
      <c r="M2307" s="430"/>
      <c r="N2307" s="431" t="s">
        <v>1403</v>
      </c>
      <c r="O2307" s="432" t="s">
        <v>1403</v>
      </c>
      <c r="P2307" s="731"/>
      <c r="Q2307" s="732"/>
      <c r="R2307" s="746"/>
      <c r="S2307" s="747"/>
      <c r="T2307" s="433"/>
      <c r="U2307" s="363"/>
      <c r="V2307" s="434"/>
    </row>
    <row r="2308" spans="1:22" s="32" customFormat="1" ht="19.95" customHeight="1">
      <c r="A2308" s="31" t="s">
        <v>3011</v>
      </c>
      <c r="B2308" s="423" t="s">
        <v>1403</v>
      </c>
      <c r="C2308" s="612"/>
      <c r="D2308" s="612"/>
      <c r="E2308" s="424"/>
      <c r="F2308" s="424"/>
      <c r="G2308" s="425"/>
      <c r="H2308" s="426"/>
      <c r="I2308" s="427"/>
      <c r="J2308" s="428" t="s">
        <v>1403</v>
      </c>
      <c r="K2308" s="429"/>
      <c r="L2308" s="429"/>
      <c r="M2308" s="430"/>
      <c r="N2308" s="431" t="s">
        <v>1403</v>
      </c>
      <c r="O2308" s="432" t="s">
        <v>1403</v>
      </c>
      <c r="P2308" s="731"/>
      <c r="Q2308" s="732"/>
      <c r="R2308" s="746"/>
      <c r="S2308" s="747"/>
      <c r="T2308" s="433"/>
      <c r="U2308" s="363"/>
      <c r="V2308" s="434"/>
    </row>
    <row r="2309" spans="1:22" s="32" customFormat="1" ht="19.95" customHeight="1">
      <c r="A2309" s="31" t="s">
        <v>3012</v>
      </c>
      <c r="B2309" s="423" t="s">
        <v>1403</v>
      </c>
      <c r="C2309" s="612"/>
      <c r="D2309" s="612"/>
      <c r="E2309" s="424"/>
      <c r="F2309" s="424"/>
      <c r="G2309" s="425"/>
      <c r="H2309" s="426"/>
      <c r="I2309" s="427"/>
      <c r="J2309" s="428" t="s">
        <v>1403</v>
      </c>
      <c r="K2309" s="429"/>
      <c r="L2309" s="429"/>
      <c r="M2309" s="430"/>
      <c r="N2309" s="431" t="s">
        <v>1403</v>
      </c>
      <c r="O2309" s="432" t="s">
        <v>1403</v>
      </c>
      <c r="P2309" s="731"/>
      <c r="Q2309" s="732"/>
      <c r="R2309" s="746"/>
      <c r="S2309" s="747"/>
      <c r="T2309" s="433"/>
      <c r="U2309" s="363"/>
      <c r="V2309" s="434"/>
    </row>
    <row r="2310" spans="1:22" s="32" customFormat="1" ht="19.95" customHeight="1">
      <c r="A2310" s="31" t="s">
        <v>3013</v>
      </c>
      <c r="B2310" s="423" t="s">
        <v>1403</v>
      </c>
      <c r="C2310" s="612"/>
      <c r="D2310" s="612"/>
      <c r="E2310" s="424"/>
      <c r="F2310" s="424"/>
      <c r="G2310" s="425"/>
      <c r="H2310" s="426"/>
      <c r="I2310" s="427"/>
      <c r="J2310" s="428" t="s">
        <v>1403</v>
      </c>
      <c r="K2310" s="429"/>
      <c r="L2310" s="429"/>
      <c r="M2310" s="430"/>
      <c r="N2310" s="435" t="s">
        <v>1403</v>
      </c>
      <c r="O2310" s="432" t="s">
        <v>1403</v>
      </c>
      <c r="P2310" s="731"/>
      <c r="Q2310" s="732"/>
      <c r="R2310" s="746"/>
      <c r="S2310" s="747"/>
      <c r="T2310" s="433"/>
      <c r="U2310" s="363"/>
      <c r="V2310" s="434"/>
    </row>
    <row r="2311" spans="1:22" s="32" customFormat="1" ht="19.95" customHeight="1">
      <c r="A2311" s="31" t="s">
        <v>3014</v>
      </c>
      <c r="B2311" s="423" t="s">
        <v>1403</v>
      </c>
      <c r="C2311" s="612"/>
      <c r="D2311" s="612"/>
      <c r="E2311" s="424"/>
      <c r="F2311" s="424"/>
      <c r="G2311" s="425"/>
      <c r="H2311" s="426"/>
      <c r="I2311" s="427"/>
      <c r="J2311" s="428" t="s">
        <v>1403</v>
      </c>
      <c r="K2311" s="429"/>
      <c r="L2311" s="429"/>
      <c r="M2311" s="436"/>
      <c r="N2311" s="435" t="s">
        <v>1403</v>
      </c>
      <c r="O2311" s="432" t="s">
        <v>1403</v>
      </c>
      <c r="P2311" s="731"/>
      <c r="Q2311" s="732"/>
      <c r="R2311" s="746"/>
      <c r="S2311" s="747"/>
      <c r="T2311" s="433"/>
      <c r="U2311" s="363"/>
      <c r="V2311" s="434"/>
    </row>
    <row r="2312" spans="1:22" s="32" customFormat="1" ht="19.95" customHeight="1">
      <c r="A2312" s="31" t="s">
        <v>3015</v>
      </c>
      <c r="B2312" s="423" t="s">
        <v>1403</v>
      </c>
      <c r="C2312" s="612"/>
      <c r="D2312" s="612"/>
      <c r="E2312" s="424"/>
      <c r="F2312" s="424"/>
      <c r="G2312" s="425"/>
      <c r="H2312" s="426"/>
      <c r="I2312" s="427"/>
      <c r="J2312" s="428" t="s">
        <v>1403</v>
      </c>
      <c r="K2312" s="429"/>
      <c r="L2312" s="429"/>
      <c r="M2312" s="436"/>
      <c r="N2312" s="435" t="s">
        <v>1403</v>
      </c>
      <c r="O2312" s="432" t="s">
        <v>1403</v>
      </c>
      <c r="P2312" s="731"/>
      <c r="Q2312" s="732"/>
      <c r="R2312" s="746"/>
      <c r="S2312" s="747"/>
      <c r="T2312" s="433"/>
      <c r="U2312" s="363"/>
      <c r="V2312" s="434"/>
    </row>
    <row r="2313" spans="1:22" s="32" customFormat="1" ht="19.95" customHeight="1" thickBot="1">
      <c r="A2313" s="31" t="s">
        <v>3016</v>
      </c>
      <c r="B2313" s="437" t="s">
        <v>1403</v>
      </c>
      <c r="C2313" s="613"/>
      <c r="D2313" s="613"/>
      <c r="E2313" s="438"/>
      <c r="F2313" s="438"/>
      <c r="G2313" s="439"/>
      <c r="H2313" s="440"/>
      <c r="I2313" s="441"/>
      <c r="J2313" s="442" t="s">
        <v>1403</v>
      </c>
      <c r="K2313" s="443"/>
      <c r="L2313" s="443"/>
      <c r="M2313" s="444"/>
      <c r="N2313" s="435" t="s">
        <v>1403</v>
      </c>
      <c r="O2313" s="432" t="s">
        <v>1403</v>
      </c>
      <c r="P2313" s="731"/>
      <c r="Q2313" s="732"/>
      <c r="R2313" s="746"/>
      <c r="S2313" s="747"/>
      <c r="T2313" s="433"/>
      <c r="U2313" s="363"/>
      <c r="V2313" s="434"/>
    </row>
    <row r="2314" spans="1:22" s="23" customFormat="1" ht="10.199999999999999" customHeight="1">
      <c r="A2314" s="31"/>
      <c r="B2314" s="459"/>
      <c r="C2314" s="614"/>
      <c r="D2314" s="614"/>
      <c r="E2314" s="445"/>
      <c r="F2314" s="445"/>
      <c r="G2314" s="445"/>
      <c r="H2314" s="445"/>
      <c r="I2314" s="445"/>
      <c r="J2314" s="445"/>
      <c r="K2314" s="445"/>
      <c r="L2314" s="445"/>
      <c r="M2314" s="445"/>
      <c r="N2314" s="445"/>
      <c r="O2314" s="460"/>
      <c r="P2314" s="445"/>
      <c r="Q2314" s="445"/>
      <c r="R2314" s="460"/>
      <c r="S2314" s="445"/>
      <c r="T2314" s="445"/>
      <c r="U2314" s="461"/>
      <c r="V2314" s="464"/>
    </row>
    <row r="2315" spans="1:22" s="23" customFormat="1" ht="19.95" customHeight="1" thickBot="1">
      <c r="A2315" s="31" t="s">
        <v>3017</v>
      </c>
      <c r="B2315" s="505"/>
      <c r="C2315" s="615"/>
      <c r="D2315" s="615"/>
      <c r="E2315" s="506"/>
      <c r="F2315" s="506"/>
      <c r="G2315" s="506"/>
      <c r="H2315" s="506"/>
      <c r="I2315" s="506"/>
      <c r="J2315" s="506"/>
      <c r="K2315" s="506"/>
      <c r="L2315" s="506"/>
      <c r="M2315" s="506"/>
      <c r="N2315" s="507" t="s">
        <v>346</v>
      </c>
      <c r="O2315" s="508">
        <v>11616.865</v>
      </c>
      <c r="P2315" s="506"/>
      <c r="Q2315" s="506"/>
      <c r="R2315" s="509"/>
      <c r="S2315" s="509"/>
      <c r="T2315" s="510"/>
      <c r="U2315" s="506"/>
      <c r="V2315" s="511"/>
    </row>
    <row r="2316" spans="1:22" ht="19.95" customHeight="1">
      <c r="B2316" s="446"/>
      <c r="C2316" s="34"/>
      <c r="D2316" s="34"/>
      <c r="E2316" s="446"/>
      <c r="F2316" s="446"/>
      <c r="G2316" s="446"/>
      <c r="H2316" s="446"/>
      <c r="I2316" s="446"/>
      <c r="J2316" s="446"/>
      <c r="K2316" s="446"/>
      <c r="L2316" s="446"/>
      <c r="M2316" s="446"/>
      <c r="N2316" s="446"/>
      <c r="O2316" s="446"/>
      <c r="P2316" s="446"/>
      <c r="Q2316" s="446"/>
      <c r="R2316" s="446"/>
      <c r="S2316" s="446"/>
      <c r="T2316" s="446"/>
      <c r="U2316" s="446"/>
      <c r="V2316" s="446"/>
    </row>
    <row r="2317" spans="1:22" s="23" customFormat="1" ht="19.95" customHeight="1" thickBot="1">
      <c r="A2317" s="22"/>
      <c r="B2317" s="733" t="s">
        <v>347</v>
      </c>
      <c r="C2317" s="733"/>
      <c r="D2317" s="733"/>
      <c r="E2317" s="733"/>
      <c r="F2317" s="733"/>
      <c r="G2317" s="733"/>
      <c r="H2317" s="733"/>
      <c r="I2317" s="733"/>
      <c r="J2317" s="733"/>
      <c r="K2317" s="733"/>
      <c r="L2317" s="733"/>
      <c r="M2317" s="733"/>
      <c r="N2317" s="733"/>
      <c r="O2317" s="733"/>
      <c r="P2317" s="733"/>
      <c r="Q2317" s="733"/>
      <c r="R2317" s="733"/>
      <c r="S2317" s="733"/>
      <c r="T2317" s="733"/>
      <c r="U2317" s="733"/>
      <c r="V2317" s="733"/>
    </row>
    <row r="2318" spans="1:22" s="26" customFormat="1" ht="19.95" customHeight="1">
      <c r="A2318" s="83" t="s">
        <v>3018</v>
      </c>
      <c r="B2318" s="743" t="s">
        <v>348</v>
      </c>
      <c r="C2318" s="734" t="s">
        <v>349</v>
      </c>
      <c r="D2318" s="735"/>
      <c r="E2318" s="735"/>
      <c r="F2318" s="735"/>
      <c r="G2318" s="735"/>
      <c r="H2318" s="735"/>
      <c r="I2318" s="735"/>
      <c r="J2318" s="735"/>
      <c r="K2318" s="735"/>
      <c r="L2318" s="735"/>
      <c r="M2318" s="736"/>
      <c r="N2318" s="518"/>
      <c r="O2318" s="519"/>
      <c r="P2318" s="734" t="s">
        <v>350</v>
      </c>
      <c r="Q2318" s="735"/>
      <c r="R2318" s="735"/>
      <c r="S2318" s="736"/>
      <c r="T2318" s="769" t="s">
        <v>351</v>
      </c>
      <c r="U2318" s="736"/>
      <c r="V2318" s="788" t="s">
        <v>1197</v>
      </c>
    </row>
    <row r="2319" spans="1:22" s="26" customFormat="1" ht="25.2" customHeight="1">
      <c r="A2319" s="83" t="s">
        <v>3019</v>
      </c>
      <c r="B2319" s="744"/>
      <c r="C2319" s="740" t="s">
        <v>352</v>
      </c>
      <c r="D2319" s="741"/>
      <c r="E2319" s="742"/>
      <c r="F2319" s="514">
        <v>2</v>
      </c>
      <c r="G2319" s="774" t="s">
        <v>353</v>
      </c>
      <c r="H2319" s="748" t="s">
        <v>354</v>
      </c>
      <c r="I2319" s="748"/>
      <c r="J2319" s="740" t="s">
        <v>355</v>
      </c>
      <c r="K2319" s="795"/>
      <c r="L2319" s="515"/>
      <c r="M2319" s="515"/>
      <c r="N2319" s="520"/>
      <c r="O2319" s="521"/>
      <c r="P2319" s="737"/>
      <c r="Q2319" s="738"/>
      <c r="R2319" s="738"/>
      <c r="S2319" s="739"/>
      <c r="T2319" s="770"/>
      <c r="U2319" s="771"/>
      <c r="V2319" s="789"/>
    </row>
    <row r="2320" spans="1:22" s="26" customFormat="1" ht="30" customHeight="1" thickBot="1">
      <c r="A2320" s="83" t="s">
        <v>3020</v>
      </c>
      <c r="B2320" s="744"/>
      <c r="C2320" s="741" t="s">
        <v>356</v>
      </c>
      <c r="D2320" s="742"/>
      <c r="E2320" s="516" t="s">
        <v>357</v>
      </c>
      <c r="F2320" s="512" t="s">
        <v>358</v>
      </c>
      <c r="G2320" s="774"/>
      <c r="H2320" s="748"/>
      <c r="I2320" s="748"/>
      <c r="J2320" s="500" t="s">
        <v>359</v>
      </c>
      <c r="K2320" s="513" t="s">
        <v>360</v>
      </c>
      <c r="L2320" s="517" t="s">
        <v>361</v>
      </c>
      <c r="M2320" s="517"/>
      <c r="N2320" s="522" t="s">
        <v>362</v>
      </c>
      <c r="O2320" s="523"/>
      <c r="P2320" s="529" t="s">
        <v>363</v>
      </c>
      <c r="Q2320" s="447">
        <v>2</v>
      </c>
      <c r="R2320" s="530" t="s">
        <v>364</v>
      </c>
      <c r="S2320" s="447">
        <v>2</v>
      </c>
      <c r="T2320" s="791"/>
      <c r="U2320" s="792"/>
      <c r="V2320" s="790"/>
    </row>
    <row r="2321" spans="1:22" s="26" customFormat="1" ht="19.95" customHeight="1">
      <c r="A2321" s="83" t="s">
        <v>3021</v>
      </c>
      <c r="B2321" s="744"/>
      <c r="C2321" s="623">
        <v>1</v>
      </c>
      <c r="D2321" s="616" t="s">
        <v>298</v>
      </c>
      <c r="E2321" s="448">
        <v>0.5</v>
      </c>
      <c r="F2321" s="449">
        <v>12558.14</v>
      </c>
      <c r="G2321" s="449">
        <v>3541.03</v>
      </c>
      <c r="H2321" s="778" t="s">
        <v>1197</v>
      </c>
      <c r="I2321" s="779"/>
      <c r="J2321" s="450" t="s">
        <v>1197</v>
      </c>
      <c r="K2321" s="81" t="s">
        <v>1403</v>
      </c>
      <c r="L2321" s="393" t="s">
        <v>365</v>
      </c>
      <c r="M2321" s="394" t="s">
        <v>1421</v>
      </c>
      <c r="N2321" s="345" t="s">
        <v>341</v>
      </c>
      <c r="O2321" s="807" t="s">
        <v>130</v>
      </c>
      <c r="P2321" s="808"/>
      <c r="Q2321" s="798">
        <v>77</v>
      </c>
      <c r="R2321" s="801" t="s">
        <v>365</v>
      </c>
      <c r="S2321" s="802"/>
      <c r="T2321" s="769" t="s">
        <v>366</v>
      </c>
      <c r="U2321" s="735"/>
      <c r="V2321" s="736"/>
    </row>
    <row r="2322" spans="1:22" s="26" customFormat="1" ht="19.95" customHeight="1" thickBot="1">
      <c r="A2322" s="83" t="s">
        <v>3022</v>
      </c>
      <c r="B2322" s="744"/>
      <c r="C2322" s="623">
        <v>2</v>
      </c>
      <c r="D2322" s="616" t="s">
        <v>299</v>
      </c>
      <c r="E2322" s="448">
        <v>0.5</v>
      </c>
      <c r="F2322" s="449">
        <v>10675.59</v>
      </c>
      <c r="G2322" s="449">
        <v>3541.03</v>
      </c>
      <c r="H2322" s="778" t="s">
        <v>1197</v>
      </c>
      <c r="I2322" s="779"/>
      <c r="J2322" s="450" t="s">
        <v>1197</v>
      </c>
      <c r="K2322" s="81" t="s">
        <v>1403</v>
      </c>
      <c r="L2322" s="393" t="s">
        <v>34</v>
      </c>
      <c r="M2322" s="394" t="s">
        <v>1423</v>
      </c>
      <c r="N2322" s="345" t="s">
        <v>341</v>
      </c>
      <c r="O2322" s="807"/>
      <c r="P2322" s="808"/>
      <c r="Q2322" s="799"/>
      <c r="R2322" s="803"/>
      <c r="S2322" s="804"/>
      <c r="T2322" s="791"/>
      <c r="U2322" s="796"/>
      <c r="V2322" s="792"/>
    </row>
    <row r="2323" spans="1:22" s="26" customFormat="1" ht="19.95" customHeight="1">
      <c r="A2323" s="83" t="s">
        <v>3023</v>
      </c>
      <c r="B2323" s="744"/>
      <c r="C2323" s="623">
        <v>3</v>
      </c>
      <c r="D2323" s="616" t="s">
        <v>1403</v>
      </c>
      <c r="E2323" s="448" t="s">
        <v>1403</v>
      </c>
      <c r="F2323" s="449" t="s">
        <v>1403</v>
      </c>
      <c r="G2323" s="449" t="s">
        <v>1403</v>
      </c>
      <c r="H2323" s="778" t="s">
        <v>1403</v>
      </c>
      <c r="I2323" s="779"/>
      <c r="J2323" s="450" t="s">
        <v>1403</v>
      </c>
      <c r="K2323" s="81" t="s">
        <v>1403</v>
      </c>
      <c r="L2323" s="393"/>
      <c r="M2323" s="394" t="s">
        <v>1403</v>
      </c>
      <c r="N2323" s="345"/>
      <c r="O2323" s="809"/>
      <c r="P2323" s="810"/>
      <c r="Q2323" s="800"/>
      <c r="R2323" s="805"/>
      <c r="S2323" s="806"/>
      <c r="T2323" s="451"/>
      <c r="U2323" s="451"/>
      <c r="V2323" s="452"/>
    </row>
    <row r="2324" spans="1:22" s="26" customFormat="1" ht="19.95" customHeight="1">
      <c r="A2324" s="83" t="s">
        <v>3024</v>
      </c>
      <c r="B2324" s="744"/>
      <c r="C2324" s="623">
        <v>4</v>
      </c>
      <c r="D2324" s="616" t="s">
        <v>1403</v>
      </c>
      <c r="E2324" s="448" t="s">
        <v>1403</v>
      </c>
      <c r="F2324" s="449" t="s">
        <v>1403</v>
      </c>
      <c r="G2324" s="449" t="s">
        <v>1403</v>
      </c>
      <c r="H2324" s="778" t="s">
        <v>1403</v>
      </c>
      <c r="I2324" s="779"/>
      <c r="J2324" s="450" t="s">
        <v>1403</v>
      </c>
      <c r="K2324" s="81" t="s">
        <v>1403</v>
      </c>
      <c r="L2324" s="393"/>
      <c r="M2324" s="394" t="s">
        <v>1403</v>
      </c>
      <c r="N2324" s="345"/>
      <c r="O2324" s="775" t="s">
        <v>368</v>
      </c>
      <c r="P2324" s="740" t="s">
        <v>369</v>
      </c>
      <c r="Q2324" s="741"/>
      <c r="R2324" s="741"/>
      <c r="S2324" s="742"/>
      <c r="T2324" s="453"/>
      <c r="U2324" s="453"/>
      <c r="V2324" s="454"/>
    </row>
    <row r="2325" spans="1:22" s="26" customFormat="1" ht="19.95" customHeight="1">
      <c r="A2325" s="83" t="s">
        <v>3025</v>
      </c>
      <c r="B2325" s="744"/>
      <c r="C2325" s="623">
        <v>5</v>
      </c>
      <c r="D2325" s="616" t="s">
        <v>1403</v>
      </c>
      <c r="E2325" s="448" t="s">
        <v>1403</v>
      </c>
      <c r="F2325" s="449" t="s">
        <v>1403</v>
      </c>
      <c r="G2325" s="449" t="s">
        <v>1403</v>
      </c>
      <c r="H2325" s="778" t="s">
        <v>1403</v>
      </c>
      <c r="I2325" s="779"/>
      <c r="J2325" s="450" t="s">
        <v>1403</v>
      </c>
      <c r="K2325" s="81" t="s">
        <v>1403</v>
      </c>
      <c r="L2325" s="393"/>
      <c r="M2325" s="394" t="s">
        <v>1403</v>
      </c>
      <c r="N2325" s="345"/>
      <c r="O2325" s="776"/>
      <c r="P2325" s="500" t="s">
        <v>370</v>
      </c>
      <c r="Q2325" s="500" t="s">
        <v>371</v>
      </c>
      <c r="R2325" s="748" t="s">
        <v>372</v>
      </c>
      <c r="S2325" s="748"/>
      <c r="T2325" s="453"/>
      <c r="U2325" s="453"/>
      <c r="V2325" s="454"/>
    </row>
    <row r="2326" spans="1:22" s="26" customFormat="1" ht="19.95" customHeight="1" thickBot="1">
      <c r="A2326" s="83" t="s">
        <v>3026</v>
      </c>
      <c r="B2326" s="744"/>
      <c r="C2326" s="624">
        <v>6</v>
      </c>
      <c r="D2326" s="617" t="s">
        <v>1403</v>
      </c>
      <c r="E2326" s="455" t="s">
        <v>1403</v>
      </c>
      <c r="F2326" s="449" t="s">
        <v>1403</v>
      </c>
      <c r="G2326" s="449" t="s">
        <v>1403</v>
      </c>
      <c r="H2326" s="778" t="s">
        <v>1403</v>
      </c>
      <c r="I2326" s="779"/>
      <c r="J2326" s="450" t="s">
        <v>1403</v>
      </c>
      <c r="K2326" s="81" t="s">
        <v>1403</v>
      </c>
      <c r="L2326" s="393"/>
      <c r="M2326" s="394" t="s">
        <v>1403</v>
      </c>
      <c r="N2326" s="391"/>
      <c r="O2326" s="293" t="s">
        <v>1197</v>
      </c>
      <c r="P2326" s="223">
        <v>1</v>
      </c>
      <c r="Q2326" s="456">
        <v>7082.0518531999996</v>
      </c>
      <c r="R2326" s="777">
        <v>23233.73</v>
      </c>
      <c r="S2326" s="777"/>
      <c r="T2326" s="453"/>
      <c r="U2326" s="453"/>
      <c r="V2326" s="454"/>
    </row>
    <row r="2327" spans="1:22" s="26" customFormat="1" ht="25.2" customHeight="1" thickBot="1">
      <c r="A2327" s="83" t="s">
        <v>3027</v>
      </c>
      <c r="B2327" s="745"/>
      <c r="C2327" s="749" t="s">
        <v>373</v>
      </c>
      <c r="D2327" s="750"/>
      <c r="E2327" s="467"/>
      <c r="F2327" s="751" t="s">
        <v>1403</v>
      </c>
      <c r="G2327" s="752"/>
      <c r="H2327" s="793" t="s">
        <v>1197</v>
      </c>
      <c r="I2327" s="794"/>
      <c r="J2327" s="369" t="s">
        <v>1197</v>
      </c>
      <c r="K2327" s="293" t="s">
        <v>1197</v>
      </c>
      <c r="L2327" s="293" t="s">
        <v>1197</v>
      </c>
      <c r="M2327" s="528"/>
      <c r="N2327" s="524"/>
      <c r="O2327" s="797" t="s">
        <v>1403</v>
      </c>
      <c r="P2327" s="797"/>
      <c r="Q2327" s="797"/>
      <c r="R2327" s="797"/>
      <c r="S2327" s="797"/>
      <c r="T2327" s="525"/>
      <c r="U2327" s="526"/>
      <c r="V2327" s="527"/>
    </row>
    <row r="2328" spans="1:22" ht="19.95" customHeight="1"/>
    <row r="2329" spans="1:22" ht="19.95" customHeight="1"/>
    <row r="2330" spans="1:22" s="30" customFormat="1" ht="19.95" customHeight="1" thickBot="1">
      <c r="A2330" s="27">
        <v>78</v>
      </c>
      <c r="B2330" s="753" t="s">
        <v>312</v>
      </c>
      <c r="C2330" s="753"/>
      <c r="D2330" s="753"/>
      <c r="E2330" s="28">
        <v>78</v>
      </c>
      <c r="F2330" s="582" t="s">
        <v>122</v>
      </c>
      <c r="G2330" s="416"/>
      <c r="H2330" s="416"/>
      <c r="I2330" s="414"/>
      <c r="J2330" s="414"/>
      <c r="K2330" s="414"/>
      <c r="L2330" s="414"/>
      <c r="M2330" s="29"/>
      <c r="N2330" s="29"/>
      <c r="O2330" s="416"/>
      <c r="P2330" s="416"/>
      <c r="Q2330" s="416"/>
      <c r="R2330" s="416"/>
      <c r="S2330" s="416"/>
      <c r="T2330" s="416"/>
      <c r="U2330" s="416"/>
      <c r="V2330" s="416"/>
    </row>
    <row r="2331" spans="1:22" s="23" customFormat="1" ht="25.2" customHeight="1">
      <c r="A2331" s="22"/>
      <c r="B2331" s="755" t="s">
        <v>313</v>
      </c>
      <c r="C2331" s="621" t="s">
        <v>314</v>
      </c>
      <c r="D2331" s="609" t="s">
        <v>315</v>
      </c>
      <c r="E2331" s="498"/>
      <c r="F2331" s="498" t="s">
        <v>316</v>
      </c>
      <c r="G2331" s="499"/>
      <c r="H2331" s="497" t="s">
        <v>317</v>
      </c>
      <c r="I2331" s="772" t="s">
        <v>318</v>
      </c>
      <c r="J2331" s="754" t="s">
        <v>319</v>
      </c>
      <c r="K2331" s="754" t="s">
        <v>320</v>
      </c>
      <c r="L2331" s="754" t="s">
        <v>321</v>
      </c>
      <c r="M2331" s="754" t="s">
        <v>322</v>
      </c>
      <c r="N2331" s="765" t="s">
        <v>323</v>
      </c>
      <c r="O2331" s="766"/>
      <c r="P2331" s="767" t="s">
        <v>324</v>
      </c>
      <c r="Q2331" s="768"/>
      <c r="R2331" s="769" t="s">
        <v>325</v>
      </c>
      <c r="S2331" s="736"/>
      <c r="T2331" s="783" t="s">
        <v>326</v>
      </c>
      <c r="U2331" s="784"/>
      <c r="V2331" s="785"/>
    </row>
    <row r="2332" spans="1:22" s="23" customFormat="1" ht="90" customHeight="1">
      <c r="A2332" s="22"/>
      <c r="B2332" s="756"/>
      <c r="C2332" s="622" t="s">
        <v>327</v>
      </c>
      <c r="D2332" s="610" t="s">
        <v>42</v>
      </c>
      <c r="E2332" s="501" t="s">
        <v>328</v>
      </c>
      <c r="F2332" s="501" t="s">
        <v>329</v>
      </c>
      <c r="G2332" s="571" t="s">
        <v>330</v>
      </c>
      <c r="H2332" s="570" t="s">
        <v>331</v>
      </c>
      <c r="I2332" s="773"/>
      <c r="J2332" s="748"/>
      <c r="K2332" s="748"/>
      <c r="L2332" s="748"/>
      <c r="M2332" s="748"/>
      <c r="N2332" s="500" t="s">
        <v>332</v>
      </c>
      <c r="O2332" s="501" t="s">
        <v>333</v>
      </c>
      <c r="P2332" s="781"/>
      <c r="Q2332" s="782"/>
      <c r="R2332" s="770"/>
      <c r="S2332" s="771"/>
      <c r="T2332" s="502" t="s">
        <v>334</v>
      </c>
      <c r="U2332" s="503" t="s">
        <v>335</v>
      </c>
      <c r="V2332" s="504" t="s">
        <v>336</v>
      </c>
    </row>
    <row r="2333" spans="1:22" s="23" customFormat="1" ht="25.2" customHeight="1">
      <c r="A2333" s="22"/>
      <c r="B2333" s="417"/>
      <c r="C2333" s="611">
        <v>3</v>
      </c>
      <c r="D2333" s="611">
        <v>4</v>
      </c>
      <c r="E2333" s="418">
        <v>5</v>
      </c>
      <c r="F2333" s="418">
        <v>6</v>
      </c>
      <c r="G2333" s="418">
        <v>7</v>
      </c>
      <c r="H2333" s="418">
        <v>8</v>
      </c>
      <c r="I2333" s="418">
        <v>9</v>
      </c>
      <c r="J2333" s="469"/>
      <c r="K2333" s="469"/>
      <c r="L2333" s="435"/>
      <c r="M2333" s="418"/>
      <c r="N2333" s="418">
        <v>14</v>
      </c>
      <c r="O2333" s="418">
        <v>15</v>
      </c>
      <c r="P2333" s="419">
        <v>16</v>
      </c>
      <c r="Q2333" s="463">
        <v>17</v>
      </c>
      <c r="R2333" s="419">
        <v>18</v>
      </c>
      <c r="S2333" s="463">
        <v>19</v>
      </c>
      <c r="T2333" s="420">
        <v>20</v>
      </c>
      <c r="U2333" s="421">
        <v>21</v>
      </c>
      <c r="V2333" s="422">
        <v>22</v>
      </c>
    </row>
    <row r="2334" spans="1:22" s="32" customFormat="1" ht="43.5" customHeight="1">
      <c r="A2334" s="31" t="s">
        <v>3028</v>
      </c>
      <c r="B2334" s="423">
        <v>1</v>
      </c>
      <c r="C2334" s="612" t="s">
        <v>380</v>
      </c>
      <c r="D2334" s="612" t="s">
        <v>1087</v>
      </c>
      <c r="E2334" s="424" t="s">
        <v>1088</v>
      </c>
      <c r="F2334" s="424" t="s">
        <v>340</v>
      </c>
      <c r="G2334" s="425">
        <v>0.75</v>
      </c>
      <c r="H2334" s="426" t="s">
        <v>341</v>
      </c>
      <c r="I2334" s="427">
        <v>1</v>
      </c>
      <c r="J2334" s="428" t="s">
        <v>300</v>
      </c>
      <c r="K2334" s="429">
        <v>38610</v>
      </c>
      <c r="L2334" s="429">
        <v>39081</v>
      </c>
      <c r="M2334" s="430">
        <v>2196.63</v>
      </c>
      <c r="N2334" s="431">
        <v>1647.4725000000001</v>
      </c>
      <c r="O2334" s="432">
        <v>1647.4725000000001</v>
      </c>
      <c r="P2334" s="827"/>
      <c r="Q2334" s="828"/>
      <c r="R2334" s="746"/>
      <c r="S2334" s="747"/>
      <c r="T2334" s="433" t="s">
        <v>341</v>
      </c>
      <c r="U2334" s="363">
        <v>25</v>
      </c>
      <c r="V2334" s="434" t="s">
        <v>341</v>
      </c>
    </row>
    <row r="2335" spans="1:22" s="32" customFormat="1" ht="43.5" customHeight="1">
      <c r="A2335" s="31" t="s">
        <v>3029</v>
      </c>
      <c r="B2335" s="423">
        <v>2</v>
      </c>
      <c r="C2335" s="612" t="s">
        <v>380</v>
      </c>
      <c r="D2335" s="612" t="s">
        <v>1089</v>
      </c>
      <c r="E2335" s="424" t="s">
        <v>1090</v>
      </c>
      <c r="F2335" s="424" t="s">
        <v>340</v>
      </c>
      <c r="G2335" s="425">
        <v>0.13</v>
      </c>
      <c r="H2335" s="426" t="s">
        <v>341</v>
      </c>
      <c r="I2335" s="427">
        <v>1</v>
      </c>
      <c r="J2335" s="428" t="s">
        <v>300</v>
      </c>
      <c r="K2335" s="429">
        <v>38664</v>
      </c>
      <c r="L2335" s="429">
        <v>39624</v>
      </c>
      <c r="M2335" s="430">
        <v>2989.26</v>
      </c>
      <c r="N2335" s="431">
        <v>388.60380000000004</v>
      </c>
      <c r="O2335" s="432">
        <v>388.60379999999998</v>
      </c>
      <c r="P2335" s="827"/>
      <c r="Q2335" s="828"/>
      <c r="R2335" s="746"/>
      <c r="S2335" s="747"/>
      <c r="T2335" s="433" t="s">
        <v>341</v>
      </c>
      <c r="U2335" s="363">
        <v>26</v>
      </c>
      <c r="V2335" s="434" t="s">
        <v>341</v>
      </c>
    </row>
    <row r="2336" spans="1:22" s="32" customFormat="1" ht="43.5" customHeight="1">
      <c r="A2336" s="31" t="s">
        <v>3030</v>
      </c>
      <c r="B2336" s="423">
        <v>3</v>
      </c>
      <c r="C2336" s="612" t="s">
        <v>337</v>
      </c>
      <c r="D2336" s="612" t="s">
        <v>1091</v>
      </c>
      <c r="E2336" s="424" t="s">
        <v>1092</v>
      </c>
      <c r="F2336" s="424" t="s">
        <v>340</v>
      </c>
      <c r="G2336" s="425">
        <v>0.5</v>
      </c>
      <c r="H2336" s="426" t="s">
        <v>341</v>
      </c>
      <c r="I2336" s="427">
        <v>1</v>
      </c>
      <c r="J2336" s="428" t="s">
        <v>300</v>
      </c>
      <c r="K2336" s="429">
        <v>40427</v>
      </c>
      <c r="L2336" s="429">
        <v>40882</v>
      </c>
      <c r="M2336" s="430">
        <v>4024.7</v>
      </c>
      <c r="N2336" s="431">
        <v>2012.35</v>
      </c>
      <c r="O2336" s="432">
        <v>2012.35</v>
      </c>
      <c r="P2336" s="827"/>
      <c r="Q2336" s="828"/>
      <c r="R2336" s="746"/>
      <c r="S2336" s="747"/>
      <c r="T2336" s="433" t="s">
        <v>341</v>
      </c>
      <c r="U2336" s="363">
        <v>40</v>
      </c>
      <c r="V2336" s="434" t="s">
        <v>341</v>
      </c>
    </row>
    <row r="2337" spans="1:22" s="32" customFormat="1" ht="43.5" customHeight="1">
      <c r="A2337" s="31" t="s">
        <v>3031</v>
      </c>
      <c r="B2337" s="423">
        <v>4</v>
      </c>
      <c r="C2337" s="612" t="s">
        <v>380</v>
      </c>
      <c r="D2337" s="612" t="s">
        <v>1093</v>
      </c>
      <c r="E2337" s="424" t="s">
        <v>1094</v>
      </c>
      <c r="F2337" s="424" t="s">
        <v>340</v>
      </c>
      <c r="G2337" s="425">
        <v>0.4</v>
      </c>
      <c r="H2337" s="426" t="s">
        <v>341</v>
      </c>
      <c r="I2337" s="427">
        <v>1</v>
      </c>
      <c r="J2337" s="428" t="s">
        <v>300</v>
      </c>
      <c r="K2337" s="429">
        <v>41564</v>
      </c>
      <c r="L2337" s="429">
        <v>42582</v>
      </c>
      <c r="M2337" s="430">
        <v>6919.93</v>
      </c>
      <c r="N2337" s="431">
        <v>2767.9720000000002</v>
      </c>
      <c r="O2337" s="432">
        <v>2767.9720000000002</v>
      </c>
      <c r="P2337" s="827"/>
      <c r="Q2337" s="828"/>
      <c r="R2337" s="746"/>
      <c r="S2337" s="747"/>
      <c r="T2337" s="433" t="s">
        <v>341</v>
      </c>
      <c r="U2337" s="363">
        <v>106</v>
      </c>
      <c r="V2337" s="434" t="s">
        <v>341</v>
      </c>
    </row>
    <row r="2338" spans="1:22" s="32" customFormat="1" ht="43.5" customHeight="1">
      <c r="A2338" s="31" t="s">
        <v>3032</v>
      </c>
      <c r="B2338" s="423">
        <v>5</v>
      </c>
      <c r="C2338" s="612" t="s">
        <v>380</v>
      </c>
      <c r="D2338" s="612" t="s">
        <v>1095</v>
      </c>
      <c r="E2338" s="424" t="s">
        <v>1096</v>
      </c>
      <c r="F2338" s="424" t="s">
        <v>340</v>
      </c>
      <c r="G2338" s="425">
        <v>0.4</v>
      </c>
      <c r="H2338" s="426" t="s">
        <v>341</v>
      </c>
      <c r="I2338" s="427">
        <v>1</v>
      </c>
      <c r="J2338" s="428" t="s">
        <v>300</v>
      </c>
      <c r="K2338" s="429">
        <v>42339</v>
      </c>
      <c r="L2338" s="429">
        <v>43312</v>
      </c>
      <c r="M2338" s="430">
        <v>5753.33</v>
      </c>
      <c r="N2338" s="431">
        <v>2301.3319999999999</v>
      </c>
      <c r="O2338" s="432">
        <v>2301.3319999999999</v>
      </c>
      <c r="P2338" s="827"/>
      <c r="Q2338" s="828"/>
      <c r="R2338" s="746"/>
      <c r="S2338" s="747"/>
      <c r="T2338" s="433" t="s">
        <v>341</v>
      </c>
      <c r="U2338" s="363">
        <v>121</v>
      </c>
      <c r="V2338" s="434" t="s">
        <v>341</v>
      </c>
    </row>
    <row r="2339" spans="1:22" s="32" customFormat="1" ht="86.25" customHeight="1">
      <c r="A2339" s="31" t="s">
        <v>3033</v>
      </c>
      <c r="B2339" s="423">
        <v>6</v>
      </c>
      <c r="C2339" s="612" t="s">
        <v>414</v>
      </c>
      <c r="D2339" s="612" t="s">
        <v>1097</v>
      </c>
      <c r="E2339" s="424" t="s">
        <v>1098</v>
      </c>
      <c r="F2339" s="424" t="s">
        <v>340</v>
      </c>
      <c r="G2339" s="425">
        <v>0.5</v>
      </c>
      <c r="H2339" s="426" t="s">
        <v>341</v>
      </c>
      <c r="I2339" s="427">
        <v>2</v>
      </c>
      <c r="J2339" s="428" t="s">
        <v>301</v>
      </c>
      <c r="K2339" s="429">
        <v>39595</v>
      </c>
      <c r="L2339" s="429">
        <v>43555</v>
      </c>
      <c r="M2339" s="430">
        <v>89924.34</v>
      </c>
      <c r="N2339" s="431">
        <v>44962.17</v>
      </c>
      <c r="O2339" s="432">
        <v>44962.17</v>
      </c>
      <c r="P2339" s="827"/>
      <c r="Q2339" s="828"/>
      <c r="R2339" s="746"/>
      <c r="S2339" s="747"/>
      <c r="T2339" s="433" t="s">
        <v>341</v>
      </c>
      <c r="U2339" s="363">
        <v>116</v>
      </c>
      <c r="V2339" s="434" t="s">
        <v>341</v>
      </c>
    </row>
    <row r="2340" spans="1:22" s="32" customFormat="1" ht="19.95" customHeight="1">
      <c r="A2340" s="31" t="s">
        <v>3034</v>
      </c>
      <c r="B2340" s="423" t="s">
        <v>1403</v>
      </c>
      <c r="C2340" s="612"/>
      <c r="D2340" s="612"/>
      <c r="E2340" s="424"/>
      <c r="F2340" s="424"/>
      <c r="G2340" s="425"/>
      <c r="H2340" s="426"/>
      <c r="I2340" s="427"/>
      <c r="J2340" s="428" t="s">
        <v>1403</v>
      </c>
      <c r="K2340" s="429"/>
      <c r="L2340" s="429"/>
      <c r="M2340" s="430"/>
      <c r="N2340" s="435" t="s">
        <v>1403</v>
      </c>
      <c r="O2340" s="432" t="s">
        <v>1403</v>
      </c>
      <c r="P2340" s="731"/>
      <c r="Q2340" s="732"/>
      <c r="R2340" s="746"/>
      <c r="S2340" s="747"/>
      <c r="T2340" s="433"/>
      <c r="U2340" s="363"/>
      <c r="V2340" s="434"/>
    </row>
    <row r="2341" spans="1:22" s="32" customFormat="1" ht="19.95" customHeight="1">
      <c r="A2341" s="31" t="s">
        <v>3035</v>
      </c>
      <c r="B2341" s="423" t="s">
        <v>1403</v>
      </c>
      <c r="C2341" s="612"/>
      <c r="D2341" s="612"/>
      <c r="E2341" s="424"/>
      <c r="F2341" s="424"/>
      <c r="G2341" s="425"/>
      <c r="H2341" s="426"/>
      <c r="I2341" s="427"/>
      <c r="J2341" s="428" t="s">
        <v>1403</v>
      </c>
      <c r="K2341" s="429"/>
      <c r="L2341" s="429"/>
      <c r="M2341" s="436"/>
      <c r="N2341" s="435" t="s">
        <v>1403</v>
      </c>
      <c r="O2341" s="432" t="s">
        <v>1403</v>
      </c>
      <c r="P2341" s="731"/>
      <c r="Q2341" s="732"/>
      <c r="R2341" s="746"/>
      <c r="S2341" s="747"/>
      <c r="T2341" s="433"/>
      <c r="U2341" s="363"/>
      <c r="V2341" s="434"/>
    </row>
    <row r="2342" spans="1:22" s="32" customFormat="1" ht="19.95" customHeight="1">
      <c r="A2342" s="31" t="s">
        <v>3036</v>
      </c>
      <c r="B2342" s="423" t="s">
        <v>1403</v>
      </c>
      <c r="C2342" s="612"/>
      <c r="D2342" s="612"/>
      <c r="E2342" s="424"/>
      <c r="F2342" s="424"/>
      <c r="G2342" s="425"/>
      <c r="H2342" s="426"/>
      <c r="I2342" s="427"/>
      <c r="J2342" s="428" t="s">
        <v>1403</v>
      </c>
      <c r="K2342" s="429"/>
      <c r="L2342" s="429"/>
      <c r="M2342" s="436"/>
      <c r="N2342" s="435" t="s">
        <v>1403</v>
      </c>
      <c r="O2342" s="432" t="s">
        <v>1403</v>
      </c>
      <c r="P2342" s="731"/>
      <c r="Q2342" s="732"/>
      <c r="R2342" s="746"/>
      <c r="S2342" s="747"/>
      <c r="T2342" s="433"/>
      <c r="U2342" s="363"/>
      <c r="V2342" s="434"/>
    </row>
    <row r="2343" spans="1:22" s="32" customFormat="1" ht="19.95" customHeight="1" thickBot="1">
      <c r="A2343" s="31" t="s">
        <v>3037</v>
      </c>
      <c r="B2343" s="437" t="s">
        <v>1403</v>
      </c>
      <c r="C2343" s="613"/>
      <c r="D2343" s="613"/>
      <c r="E2343" s="438"/>
      <c r="F2343" s="438"/>
      <c r="G2343" s="439"/>
      <c r="H2343" s="440"/>
      <c r="I2343" s="441"/>
      <c r="J2343" s="442" t="s">
        <v>1403</v>
      </c>
      <c r="K2343" s="443"/>
      <c r="L2343" s="443"/>
      <c r="M2343" s="444"/>
      <c r="N2343" s="435" t="s">
        <v>1403</v>
      </c>
      <c r="O2343" s="432" t="s">
        <v>1403</v>
      </c>
      <c r="P2343" s="731"/>
      <c r="Q2343" s="732"/>
      <c r="R2343" s="746"/>
      <c r="S2343" s="747"/>
      <c r="T2343" s="433"/>
      <c r="U2343" s="363"/>
      <c r="V2343" s="434"/>
    </row>
    <row r="2344" spans="1:22" s="23" customFormat="1" ht="10.199999999999999" customHeight="1">
      <c r="A2344" s="31"/>
      <c r="B2344" s="459"/>
      <c r="C2344" s="614"/>
      <c r="D2344" s="614"/>
      <c r="E2344" s="445"/>
      <c r="F2344" s="445"/>
      <c r="G2344" s="445"/>
      <c r="H2344" s="445"/>
      <c r="I2344" s="445"/>
      <c r="J2344" s="445"/>
      <c r="K2344" s="445"/>
      <c r="L2344" s="445"/>
      <c r="M2344" s="445"/>
      <c r="N2344" s="445"/>
      <c r="O2344" s="460"/>
      <c r="P2344" s="445"/>
      <c r="Q2344" s="445"/>
      <c r="R2344" s="460"/>
      <c r="S2344" s="445"/>
      <c r="T2344" s="445"/>
      <c r="U2344" s="461"/>
      <c r="V2344" s="464"/>
    </row>
    <row r="2345" spans="1:22" s="23" customFormat="1" ht="19.95" customHeight="1" thickBot="1">
      <c r="A2345" s="31" t="s">
        <v>3038</v>
      </c>
      <c r="B2345" s="505"/>
      <c r="C2345" s="615"/>
      <c r="D2345" s="615"/>
      <c r="E2345" s="506"/>
      <c r="F2345" s="506"/>
      <c r="G2345" s="506"/>
      <c r="H2345" s="506"/>
      <c r="I2345" s="506"/>
      <c r="J2345" s="506"/>
      <c r="K2345" s="506"/>
      <c r="L2345" s="506"/>
      <c r="M2345" s="506"/>
      <c r="N2345" s="507" t="s">
        <v>346</v>
      </c>
      <c r="O2345" s="508">
        <v>10815.98006</v>
      </c>
      <c r="P2345" s="506"/>
      <c r="Q2345" s="506"/>
      <c r="R2345" s="509"/>
      <c r="S2345" s="509"/>
      <c r="T2345" s="510"/>
      <c r="U2345" s="506"/>
      <c r="V2345" s="511"/>
    </row>
    <row r="2346" spans="1:22" ht="19.95" customHeight="1">
      <c r="B2346" s="446"/>
      <c r="C2346" s="34"/>
      <c r="D2346" s="34"/>
      <c r="E2346" s="446"/>
      <c r="F2346" s="446"/>
      <c r="G2346" s="446"/>
      <c r="H2346" s="446"/>
      <c r="I2346" s="446"/>
      <c r="J2346" s="446"/>
      <c r="K2346" s="446"/>
      <c r="L2346" s="446"/>
      <c r="M2346" s="446"/>
      <c r="N2346" s="446"/>
      <c r="O2346" s="446"/>
      <c r="P2346" s="446"/>
      <c r="Q2346" s="446"/>
      <c r="R2346" s="446"/>
      <c r="S2346" s="446"/>
      <c r="T2346" s="446"/>
      <c r="U2346" s="446"/>
      <c r="V2346" s="446"/>
    </row>
    <row r="2347" spans="1:22" s="23" customFormat="1" ht="19.95" customHeight="1" thickBot="1">
      <c r="A2347" s="22"/>
      <c r="B2347" s="733" t="s">
        <v>347</v>
      </c>
      <c r="C2347" s="733"/>
      <c r="D2347" s="733"/>
      <c r="E2347" s="733"/>
      <c r="F2347" s="733"/>
      <c r="G2347" s="733"/>
      <c r="H2347" s="733"/>
      <c r="I2347" s="733"/>
      <c r="J2347" s="733"/>
      <c r="K2347" s="733"/>
      <c r="L2347" s="733"/>
      <c r="M2347" s="733"/>
      <c r="N2347" s="733"/>
      <c r="O2347" s="733"/>
      <c r="P2347" s="733"/>
      <c r="Q2347" s="733"/>
      <c r="R2347" s="733"/>
      <c r="S2347" s="733"/>
      <c r="T2347" s="733"/>
      <c r="U2347" s="733"/>
      <c r="V2347" s="733"/>
    </row>
    <row r="2348" spans="1:22" s="26" customFormat="1" ht="19.95" customHeight="1">
      <c r="A2348" s="83" t="s">
        <v>3039</v>
      </c>
      <c r="B2348" s="743" t="s">
        <v>348</v>
      </c>
      <c r="C2348" s="734" t="s">
        <v>349</v>
      </c>
      <c r="D2348" s="735"/>
      <c r="E2348" s="735"/>
      <c r="F2348" s="735"/>
      <c r="G2348" s="735"/>
      <c r="H2348" s="735"/>
      <c r="I2348" s="735"/>
      <c r="J2348" s="735"/>
      <c r="K2348" s="735"/>
      <c r="L2348" s="735"/>
      <c r="M2348" s="736"/>
      <c r="N2348" s="518"/>
      <c r="O2348" s="519"/>
      <c r="P2348" s="734" t="s">
        <v>350</v>
      </c>
      <c r="Q2348" s="735"/>
      <c r="R2348" s="735"/>
      <c r="S2348" s="736"/>
      <c r="T2348" s="769" t="s">
        <v>351</v>
      </c>
      <c r="U2348" s="736"/>
      <c r="V2348" s="788" t="s">
        <v>1197</v>
      </c>
    </row>
    <row r="2349" spans="1:22" s="26" customFormat="1" ht="25.2" customHeight="1">
      <c r="A2349" s="83" t="s">
        <v>3040</v>
      </c>
      <c r="B2349" s="744"/>
      <c r="C2349" s="740" t="s">
        <v>352</v>
      </c>
      <c r="D2349" s="741"/>
      <c r="E2349" s="742"/>
      <c r="F2349" s="514">
        <v>2</v>
      </c>
      <c r="G2349" s="774" t="s">
        <v>353</v>
      </c>
      <c r="H2349" s="748" t="s">
        <v>354</v>
      </c>
      <c r="I2349" s="748"/>
      <c r="J2349" s="740" t="s">
        <v>355</v>
      </c>
      <c r="K2349" s="795"/>
      <c r="L2349" s="515"/>
      <c r="M2349" s="515"/>
      <c r="N2349" s="520"/>
      <c r="O2349" s="521"/>
      <c r="P2349" s="737"/>
      <c r="Q2349" s="738"/>
      <c r="R2349" s="738"/>
      <c r="S2349" s="739"/>
      <c r="T2349" s="770"/>
      <c r="U2349" s="771"/>
      <c r="V2349" s="789"/>
    </row>
    <row r="2350" spans="1:22" s="26" customFormat="1" ht="30" customHeight="1" thickBot="1">
      <c r="A2350" s="83" t="s">
        <v>3041</v>
      </c>
      <c r="B2350" s="744"/>
      <c r="C2350" s="741" t="s">
        <v>356</v>
      </c>
      <c r="D2350" s="742"/>
      <c r="E2350" s="516" t="s">
        <v>357</v>
      </c>
      <c r="F2350" s="512" t="s">
        <v>358</v>
      </c>
      <c r="G2350" s="774"/>
      <c r="H2350" s="748"/>
      <c r="I2350" s="748"/>
      <c r="J2350" s="500" t="s">
        <v>359</v>
      </c>
      <c r="K2350" s="513" t="s">
        <v>360</v>
      </c>
      <c r="L2350" s="517" t="s">
        <v>361</v>
      </c>
      <c r="M2350" s="517"/>
      <c r="N2350" s="522" t="s">
        <v>362</v>
      </c>
      <c r="O2350" s="523"/>
      <c r="P2350" s="529" t="s">
        <v>363</v>
      </c>
      <c r="Q2350" s="447">
        <v>6</v>
      </c>
      <c r="R2350" s="530" t="s">
        <v>364</v>
      </c>
      <c r="S2350" s="447">
        <v>6</v>
      </c>
      <c r="T2350" s="791"/>
      <c r="U2350" s="792"/>
      <c r="V2350" s="790"/>
    </row>
    <row r="2351" spans="1:22" s="26" customFormat="1" ht="19.95" customHeight="1">
      <c r="A2351" s="83" t="s">
        <v>3042</v>
      </c>
      <c r="B2351" s="744"/>
      <c r="C2351" s="623">
        <v>1</v>
      </c>
      <c r="D2351" s="616" t="s">
        <v>300</v>
      </c>
      <c r="E2351" s="448">
        <v>0.5</v>
      </c>
      <c r="F2351" s="449">
        <v>9117.7303000000011</v>
      </c>
      <c r="G2351" s="449">
        <v>3541.03</v>
      </c>
      <c r="H2351" s="778" t="s">
        <v>1197</v>
      </c>
      <c r="I2351" s="779"/>
      <c r="J2351" s="450" t="s">
        <v>1197</v>
      </c>
      <c r="K2351" s="81" t="s">
        <v>1403</v>
      </c>
      <c r="L2351" s="393" t="s">
        <v>365</v>
      </c>
      <c r="M2351" s="394" t="s">
        <v>1421</v>
      </c>
      <c r="N2351" s="345" t="s">
        <v>341</v>
      </c>
      <c r="O2351" s="807" t="s">
        <v>130</v>
      </c>
      <c r="P2351" s="808"/>
      <c r="Q2351" s="798">
        <v>78</v>
      </c>
      <c r="R2351" s="801" t="s">
        <v>365</v>
      </c>
      <c r="S2351" s="802"/>
      <c r="T2351" s="769" t="s">
        <v>366</v>
      </c>
      <c r="U2351" s="735"/>
      <c r="V2351" s="736"/>
    </row>
    <row r="2352" spans="1:22" s="26" customFormat="1" ht="19.95" customHeight="1" thickBot="1">
      <c r="A2352" s="83" t="s">
        <v>3043</v>
      </c>
      <c r="B2352" s="744"/>
      <c r="C2352" s="623">
        <v>2</v>
      </c>
      <c r="D2352" s="616" t="s">
        <v>301</v>
      </c>
      <c r="E2352" s="448">
        <v>0.5</v>
      </c>
      <c r="F2352" s="449">
        <v>44962.17</v>
      </c>
      <c r="G2352" s="449">
        <v>3541.03</v>
      </c>
      <c r="H2352" s="778" t="s">
        <v>1197</v>
      </c>
      <c r="I2352" s="779"/>
      <c r="J2352" s="450" t="s">
        <v>1197</v>
      </c>
      <c r="K2352" s="81" t="s">
        <v>1403</v>
      </c>
      <c r="L2352" s="393" t="s">
        <v>365</v>
      </c>
      <c r="M2352" s="394" t="s">
        <v>1421</v>
      </c>
      <c r="N2352" s="345" t="s">
        <v>341</v>
      </c>
      <c r="O2352" s="807"/>
      <c r="P2352" s="808"/>
      <c r="Q2352" s="799"/>
      <c r="R2352" s="803"/>
      <c r="S2352" s="804"/>
      <c r="T2352" s="791"/>
      <c r="U2352" s="796"/>
      <c r="V2352" s="792"/>
    </row>
    <row r="2353" spans="1:22" s="26" customFormat="1" ht="19.95" customHeight="1">
      <c r="A2353" s="83" t="s">
        <v>3044</v>
      </c>
      <c r="B2353" s="744"/>
      <c r="C2353" s="623">
        <v>3</v>
      </c>
      <c r="D2353" s="616" t="s">
        <v>1403</v>
      </c>
      <c r="E2353" s="448" t="s">
        <v>1403</v>
      </c>
      <c r="F2353" s="449" t="s">
        <v>1403</v>
      </c>
      <c r="G2353" s="449" t="s">
        <v>1403</v>
      </c>
      <c r="H2353" s="778" t="s">
        <v>1403</v>
      </c>
      <c r="I2353" s="779"/>
      <c r="J2353" s="450" t="s">
        <v>1403</v>
      </c>
      <c r="K2353" s="81" t="s">
        <v>1403</v>
      </c>
      <c r="L2353" s="393"/>
      <c r="M2353" s="394" t="s">
        <v>1403</v>
      </c>
      <c r="N2353" s="345"/>
      <c r="O2353" s="809"/>
      <c r="P2353" s="810"/>
      <c r="Q2353" s="800"/>
      <c r="R2353" s="805"/>
      <c r="S2353" s="806"/>
      <c r="T2353" s="451"/>
      <c r="U2353" s="451"/>
      <c r="V2353" s="452"/>
    </row>
    <row r="2354" spans="1:22" s="26" customFormat="1" ht="19.95" customHeight="1">
      <c r="A2354" s="83" t="s">
        <v>3045</v>
      </c>
      <c r="B2354" s="744"/>
      <c r="C2354" s="623">
        <v>4</v>
      </c>
      <c r="D2354" s="616" t="s">
        <v>1403</v>
      </c>
      <c r="E2354" s="448" t="s">
        <v>1403</v>
      </c>
      <c r="F2354" s="449" t="s">
        <v>1403</v>
      </c>
      <c r="G2354" s="449" t="s">
        <v>1403</v>
      </c>
      <c r="H2354" s="778" t="s">
        <v>1403</v>
      </c>
      <c r="I2354" s="779"/>
      <c r="J2354" s="450" t="s">
        <v>1403</v>
      </c>
      <c r="K2354" s="81" t="s">
        <v>1403</v>
      </c>
      <c r="L2354" s="393"/>
      <c r="M2354" s="394" t="s">
        <v>1403</v>
      </c>
      <c r="N2354" s="345"/>
      <c r="O2354" s="775" t="s">
        <v>368</v>
      </c>
      <c r="P2354" s="740" t="s">
        <v>369</v>
      </c>
      <c r="Q2354" s="741"/>
      <c r="R2354" s="741"/>
      <c r="S2354" s="742"/>
      <c r="T2354" s="453"/>
      <c r="U2354" s="453"/>
      <c r="V2354" s="454"/>
    </row>
    <row r="2355" spans="1:22" s="26" customFormat="1" ht="19.95" customHeight="1">
      <c r="A2355" s="83" t="s">
        <v>3046</v>
      </c>
      <c r="B2355" s="744"/>
      <c r="C2355" s="623">
        <v>5</v>
      </c>
      <c r="D2355" s="616" t="s">
        <v>1403</v>
      </c>
      <c r="E2355" s="448" t="s">
        <v>1403</v>
      </c>
      <c r="F2355" s="449" t="s">
        <v>1403</v>
      </c>
      <c r="G2355" s="449" t="s">
        <v>1403</v>
      </c>
      <c r="H2355" s="778" t="s">
        <v>1403</v>
      </c>
      <c r="I2355" s="779"/>
      <c r="J2355" s="450" t="s">
        <v>1403</v>
      </c>
      <c r="K2355" s="81" t="s">
        <v>1403</v>
      </c>
      <c r="L2355" s="393"/>
      <c r="M2355" s="394" t="s">
        <v>1403</v>
      </c>
      <c r="N2355" s="345"/>
      <c r="O2355" s="776"/>
      <c r="P2355" s="500" t="s">
        <v>370</v>
      </c>
      <c r="Q2355" s="500" t="s">
        <v>371</v>
      </c>
      <c r="R2355" s="748" t="s">
        <v>372</v>
      </c>
      <c r="S2355" s="748"/>
      <c r="T2355" s="453"/>
      <c r="U2355" s="453"/>
      <c r="V2355" s="454"/>
    </row>
    <row r="2356" spans="1:22" s="26" customFormat="1" ht="19.95" customHeight="1" thickBot="1">
      <c r="A2356" s="83" t="s">
        <v>3047</v>
      </c>
      <c r="B2356" s="744"/>
      <c r="C2356" s="624">
        <v>6</v>
      </c>
      <c r="D2356" s="617" t="s">
        <v>1403</v>
      </c>
      <c r="E2356" s="455" t="s">
        <v>1403</v>
      </c>
      <c r="F2356" s="449" t="s">
        <v>1403</v>
      </c>
      <c r="G2356" s="449" t="s">
        <v>1403</v>
      </c>
      <c r="H2356" s="778" t="s">
        <v>1403</v>
      </c>
      <c r="I2356" s="779"/>
      <c r="J2356" s="450" t="s">
        <v>1403</v>
      </c>
      <c r="K2356" s="81" t="s">
        <v>1403</v>
      </c>
      <c r="L2356" s="393"/>
      <c r="M2356" s="394" t="s">
        <v>1403</v>
      </c>
      <c r="N2356" s="391"/>
      <c r="O2356" s="293" t="s">
        <v>1197</v>
      </c>
      <c r="P2356" s="223">
        <v>1</v>
      </c>
      <c r="Q2356" s="456">
        <v>7082.0518531999996</v>
      </c>
      <c r="R2356" s="777">
        <v>54079.900300000001</v>
      </c>
      <c r="S2356" s="777"/>
      <c r="T2356" s="453"/>
      <c r="U2356" s="453"/>
      <c r="V2356" s="454"/>
    </row>
    <row r="2357" spans="1:22" s="26" customFormat="1" ht="25.2" customHeight="1" thickBot="1">
      <c r="A2357" s="83" t="s">
        <v>3048</v>
      </c>
      <c r="B2357" s="745"/>
      <c r="C2357" s="749" t="s">
        <v>373</v>
      </c>
      <c r="D2357" s="750"/>
      <c r="E2357" s="467"/>
      <c r="F2357" s="751" t="s">
        <v>1403</v>
      </c>
      <c r="G2357" s="752"/>
      <c r="H2357" s="793" t="s">
        <v>1197</v>
      </c>
      <c r="I2357" s="794"/>
      <c r="J2357" s="369" t="s">
        <v>1197</v>
      </c>
      <c r="K2357" s="293" t="s">
        <v>1197</v>
      </c>
      <c r="L2357" s="293" t="s">
        <v>1197</v>
      </c>
      <c r="M2357" s="528"/>
      <c r="N2357" s="524"/>
      <c r="O2357" s="797" t="s">
        <v>1403</v>
      </c>
      <c r="P2357" s="797"/>
      <c r="Q2357" s="797"/>
      <c r="R2357" s="797"/>
      <c r="S2357" s="797"/>
      <c r="T2357" s="525"/>
      <c r="U2357" s="526"/>
      <c r="V2357" s="527"/>
    </row>
    <row r="2358" spans="1:22" ht="19.95" customHeight="1"/>
    <row r="2359" spans="1:22" ht="19.95" customHeight="1"/>
    <row r="2360" spans="1:22" s="30" customFormat="1" ht="19.95" customHeight="1" thickBot="1">
      <c r="A2360" s="27">
        <v>79</v>
      </c>
      <c r="B2360" s="753" t="s">
        <v>312</v>
      </c>
      <c r="C2360" s="753"/>
      <c r="D2360" s="753"/>
      <c r="E2360" s="28">
        <v>79</v>
      </c>
      <c r="F2360" s="582" t="s">
        <v>123</v>
      </c>
      <c r="G2360" s="416"/>
      <c r="H2360" s="416"/>
      <c r="I2360" s="414"/>
      <c r="J2360" s="414"/>
      <c r="K2360" s="414"/>
      <c r="L2360" s="414"/>
      <c r="M2360" s="29"/>
      <c r="N2360" s="29"/>
      <c r="O2360" s="416"/>
      <c r="P2360" s="416"/>
      <c r="Q2360" s="416"/>
      <c r="R2360" s="416"/>
      <c r="S2360" s="416"/>
      <c r="T2360" s="416"/>
      <c r="U2360" s="416"/>
      <c r="V2360" s="416"/>
    </row>
    <row r="2361" spans="1:22" s="23" customFormat="1" ht="25.2" customHeight="1">
      <c r="A2361" s="22"/>
      <c r="B2361" s="755" t="s">
        <v>313</v>
      </c>
      <c r="C2361" s="621" t="s">
        <v>314</v>
      </c>
      <c r="D2361" s="609" t="s">
        <v>315</v>
      </c>
      <c r="E2361" s="498"/>
      <c r="F2361" s="498" t="s">
        <v>316</v>
      </c>
      <c r="G2361" s="499"/>
      <c r="H2361" s="497" t="s">
        <v>317</v>
      </c>
      <c r="I2361" s="772" t="s">
        <v>318</v>
      </c>
      <c r="J2361" s="754" t="s">
        <v>319</v>
      </c>
      <c r="K2361" s="754" t="s">
        <v>320</v>
      </c>
      <c r="L2361" s="754" t="s">
        <v>321</v>
      </c>
      <c r="M2361" s="754" t="s">
        <v>322</v>
      </c>
      <c r="N2361" s="765" t="s">
        <v>323</v>
      </c>
      <c r="O2361" s="766"/>
      <c r="P2361" s="767" t="s">
        <v>324</v>
      </c>
      <c r="Q2361" s="768"/>
      <c r="R2361" s="769" t="s">
        <v>325</v>
      </c>
      <c r="S2361" s="736"/>
      <c r="T2361" s="783" t="s">
        <v>326</v>
      </c>
      <c r="U2361" s="784"/>
      <c r="V2361" s="785"/>
    </row>
    <row r="2362" spans="1:22" s="23" customFormat="1" ht="90" customHeight="1">
      <c r="A2362" s="22"/>
      <c r="B2362" s="756"/>
      <c r="C2362" s="622" t="s">
        <v>327</v>
      </c>
      <c r="D2362" s="610" t="s">
        <v>42</v>
      </c>
      <c r="E2362" s="501" t="s">
        <v>328</v>
      </c>
      <c r="F2362" s="501" t="s">
        <v>329</v>
      </c>
      <c r="G2362" s="571" t="s">
        <v>330</v>
      </c>
      <c r="H2362" s="570" t="s">
        <v>331</v>
      </c>
      <c r="I2362" s="773"/>
      <c r="J2362" s="748"/>
      <c r="K2362" s="748"/>
      <c r="L2362" s="748"/>
      <c r="M2362" s="748"/>
      <c r="N2362" s="500" t="s">
        <v>332</v>
      </c>
      <c r="O2362" s="501" t="s">
        <v>333</v>
      </c>
      <c r="P2362" s="781"/>
      <c r="Q2362" s="782"/>
      <c r="R2362" s="770"/>
      <c r="S2362" s="771"/>
      <c r="T2362" s="502" t="s">
        <v>334</v>
      </c>
      <c r="U2362" s="503" t="s">
        <v>335</v>
      </c>
      <c r="V2362" s="504" t="s">
        <v>336</v>
      </c>
    </row>
    <row r="2363" spans="1:22" s="23" customFormat="1" ht="25.2" customHeight="1">
      <c r="A2363" s="22"/>
      <c r="B2363" s="417"/>
      <c r="C2363" s="611">
        <v>3</v>
      </c>
      <c r="D2363" s="611">
        <v>4</v>
      </c>
      <c r="E2363" s="418">
        <v>5</v>
      </c>
      <c r="F2363" s="418">
        <v>6</v>
      </c>
      <c r="G2363" s="418">
        <v>7</v>
      </c>
      <c r="H2363" s="418">
        <v>8</v>
      </c>
      <c r="I2363" s="418">
        <v>9</v>
      </c>
      <c r="J2363" s="469"/>
      <c r="K2363" s="469"/>
      <c r="L2363" s="435"/>
      <c r="M2363" s="418"/>
      <c r="N2363" s="418">
        <v>14</v>
      </c>
      <c r="O2363" s="418">
        <v>15</v>
      </c>
      <c r="P2363" s="419">
        <v>16</v>
      </c>
      <c r="Q2363" s="463">
        <v>17</v>
      </c>
      <c r="R2363" s="419">
        <v>18</v>
      </c>
      <c r="S2363" s="463">
        <v>19</v>
      </c>
      <c r="T2363" s="420">
        <v>20</v>
      </c>
      <c r="U2363" s="421">
        <v>21</v>
      </c>
      <c r="V2363" s="422">
        <v>22</v>
      </c>
    </row>
    <row r="2364" spans="1:22" s="32" customFormat="1" ht="78" customHeight="1">
      <c r="A2364" s="31" t="s">
        <v>3049</v>
      </c>
      <c r="B2364" s="423">
        <v>1</v>
      </c>
      <c r="C2364" s="612" t="s">
        <v>1099</v>
      </c>
      <c r="D2364" s="612" t="s">
        <v>1100</v>
      </c>
      <c r="E2364" s="424" t="s">
        <v>1101</v>
      </c>
      <c r="F2364" s="424" t="s">
        <v>376</v>
      </c>
      <c r="G2364" s="425">
        <v>1</v>
      </c>
      <c r="H2364" s="426" t="s">
        <v>341</v>
      </c>
      <c r="I2364" s="427">
        <v>1</v>
      </c>
      <c r="J2364" s="428" t="s">
        <v>302</v>
      </c>
      <c r="K2364" s="429">
        <v>38058</v>
      </c>
      <c r="L2364" s="429">
        <v>39071</v>
      </c>
      <c r="M2364" s="430">
        <v>5411.76</v>
      </c>
      <c r="N2364" s="431">
        <v>5411.76</v>
      </c>
      <c r="O2364" s="432">
        <v>5411.76</v>
      </c>
      <c r="P2364" s="827"/>
      <c r="Q2364" s="828"/>
      <c r="R2364" s="746"/>
      <c r="S2364" s="747"/>
      <c r="T2364" s="433" t="s">
        <v>341</v>
      </c>
      <c r="U2364" s="363">
        <v>116</v>
      </c>
      <c r="V2364" s="434" t="s">
        <v>341</v>
      </c>
    </row>
    <row r="2365" spans="1:22" s="32" customFormat="1" ht="112.5" customHeight="1">
      <c r="A2365" s="31" t="s">
        <v>3050</v>
      </c>
      <c r="B2365" s="423">
        <v>2</v>
      </c>
      <c r="C2365" s="612" t="s">
        <v>1099</v>
      </c>
      <c r="D2365" s="612" t="s">
        <v>1102</v>
      </c>
      <c r="E2365" s="424" t="s">
        <v>1103</v>
      </c>
      <c r="F2365" s="424" t="s">
        <v>376</v>
      </c>
      <c r="G2365" s="425">
        <v>1</v>
      </c>
      <c r="H2365" s="426" t="s">
        <v>674</v>
      </c>
      <c r="I2365" s="427">
        <v>3</v>
      </c>
      <c r="J2365" s="428" t="s">
        <v>304</v>
      </c>
      <c r="K2365" s="429">
        <v>35808</v>
      </c>
      <c r="L2365" s="429">
        <v>36804</v>
      </c>
      <c r="M2365" s="430">
        <v>20265.28</v>
      </c>
      <c r="N2365" s="431">
        <v>20265.28</v>
      </c>
      <c r="O2365" s="432" t="s">
        <v>1403</v>
      </c>
      <c r="P2365" s="827"/>
      <c r="Q2365" s="828"/>
      <c r="R2365" s="851"/>
      <c r="S2365" s="852"/>
      <c r="T2365" s="433" t="s">
        <v>341</v>
      </c>
      <c r="U2365" s="363">
        <v>44</v>
      </c>
      <c r="V2365" s="434" t="s">
        <v>674</v>
      </c>
    </row>
    <row r="2366" spans="1:22" s="32" customFormat="1" ht="78.75" customHeight="1">
      <c r="A2366" s="31" t="s">
        <v>3051</v>
      </c>
      <c r="B2366" s="423">
        <v>3</v>
      </c>
      <c r="C2366" s="612" t="s">
        <v>1099</v>
      </c>
      <c r="D2366" s="612" t="s">
        <v>1104</v>
      </c>
      <c r="E2366" s="424" t="s">
        <v>1105</v>
      </c>
      <c r="F2366" s="424" t="s">
        <v>376</v>
      </c>
      <c r="G2366" s="425">
        <v>1</v>
      </c>
      <c r="H2366" s="426" t="s">
        <v>341</v>
      </c>
      <c r="I2366" s="427">
        <v>3</v>
      </c>
      <c r="J2366" s="428" t="s">
        <v>304</v>
      </c>
      <c r="K2366" s="429">
        <v>38051</v>
      </c>
      <c r="L2366" s="429">
        <v>38643</v>
      </c>
      <c r="M2366" s="430">
        <v>7893.26</v>
      </c>
      <c r="N2366" s="431">
        <v>7893.26</v>
      </c>
      <c r="O2366" s="432">
        <v>7893.26</v>
      </c>
      <c r="P2366" s="827"/>
      <c r="Q2366" s="828"/>
      <c r="R2366" s="853"/>
      <c r="S2366" s="854"/>
      <c r="T2366" s="433" t="s">
        <v>341</v>
      </c>
      <c r="U2366" s="363">
        <v>114</v>
      </c>
      <c r="V2366" s="434" t="s">
        <v>341</v>
      </c>
    </row>
    <row r="2367" spans="1:22" s="32" customFormat="1" ht="19.95" customHeight="1">
      <c r="A2367" s="31" t="s">
        <v>3052</v>
      </c>
      <c r="B2367" s="423" t="s">
        <v>1403</v>
      </c>
      <c r="C2367" s="612"/>
      <c r="D2367" s="612"/>
      <c r="E2367" s="424"/>
      <c r="F2367" s="424"/>
      <c r="G2367" s="425"/>
      <c r="H2367" s="426"/>
      <c r="I2367" s="427"/>
      <c r="J2367" s="428" t="s">
        <v>1403</v>
      </c>
      <c r="K2367" s="429"/>
      <c r="L2367" s="429"/>
      <c r="M2367" s="430"/>
      <c r="N2367" s="431" t="s">
        <v>1403</v>
      </c>
      <c r="O2367" s="432" t="s">
        <v>1403</v>
      </c>
      <c r="P2367" s="731"/>
      <c r="Q2367" s="732"/>
      <c r="R2367" s="746"/>
      <c r="S2367" s="747"/>
      <c r="T2367" s="433"/>
      <c r="U2367" s="363"/>
      <c r="V2367" s="434"/>
    </row>
    <row r="2368" spans="1:22" s="32" customFormat="1" ht="19.95" customHeight="1">
      <c r="A2368" s="31" t="s">
        <v>3053</v>
      </c>
      <c r="B2368" s="423" t="s">
        <v>1403</v>
      </c>
      <c r="C2368" s="612"/>
      <c r="D2368" s="612"/>
      <c r="E2368" s="424"/>
      <c r="F2368" s="424"/>
      <c r="G2368" s="425"/>
      <c r="H2368" s="426"/>
      <c r="I2368" s="427"/>
      <c r="J2368" s="428" t="s">
        <v>1403</v>
      </c>
      <c r="K2368" s="429"/>
      <c r="L2368" s="429"/>
      <c r="M2368" s="430"/>
      <c r="N2368" s="431" t="s">
        <v>1403</v>
      </c>
      <c r="O2368" s="432" t="s">
        <v>1403</v>
      </c>
      <c r="P2368" s="731"/>
      <c r="Q2368" s="732"/>
      <c r="R2368" s="746"/>
      <c r="S2368" s="747"/>
      <c r="T2368" s="433"/>
      <c r="U2368" s="363"/>
      <c r="V2368" s="434"/>
    </row>
    <row r="2369" spans="1:22" s="32" customFormat="1" ht="19.95" customHeight="1">
      <c r="A2369" s="31" t="s">
        <v>3054</v>
      </c>
      <c r="B2369" s="423" t="s">
        <v>1403</v>
      </c>
      <c r="C2369" s="612"/>
      <c r="D2369" s="612"/>
      <c r="E2369" s="424"/>
      <c r="F2369" s="424"/>
      <c r="G2369" s="425"/>
      <c r="H2369" s="426"/>
      <c r="I2369" s="427"/>
      <c r="J2369" s="428" t="s">
        <v>1403</v>
      </c>
      <c r="K2369" s="429"/>
      <c r="L2369" s="429"/>
      <c r="M2369" s="430"/>
      <c r="N2369" s="431" t="s">
        <v>1403</v>
      </c>
      <c r="O2369" s="432" t="s">
        <v>1403</v>
      </c>
      <c r="P2369" s="731"/>
      <c r="Q2369" s="732"/>
      <c r="R2369" s="746"/>
      <c r="S2369" s="747"/>
      <c r="T2369" s="433"/>
      <c r="U2369" s="363"/>
      <c r="V2369" s="434"/>
    </row>
    <row r="2370" spans="1:22" s="32" customFormat="1" ht="19.95" customHeight="1">
      <c r="A2370" s="31" t="s">
        <v>3055</v>
      </c>
      <c r="B2370" s="423" t="s">
        <v>1403</v>
      </c>
      <c r="C2370" s="612"/>
      <c r="D2370" s="612"/>
      <c r="E2370" s="424"/>
      <c r="F2370" s="424"/>
      <c r="G2370" s="425"/>
      <c r="H2370" s="426"/>
      <c r="I2370" s="427"/>
      <c r="J2370" s="428" t="s">
        <v>1403</v>
      </c>
      <c r="K2370" s="429"/>
      <c r="L2370" s="429"/>
      <c r="M2370" s="430"/>
      <c r="N2370" s="435" t="s">
        <v>1403</v>
      </c>
      <c r="O2370" s="432" t="s">
        <v>1403</v>
      </c>
      <c r="P2370" s="731"/>
      <c r="Q2370" s="732"/>
      <c r="R2370" s="746"/>
      <c r="S2370" s="747"/>
      <c r="T2370" s="433"/>
      <c r="U2370" s="363"/>
      <c r="V2370" s="434"/>
    </row>
    <row r="2371" spans="1:22" s="32" customFormat="1" ht="19.95" customHeight="1">
      <c r="A2371" s="31" t="s">
        <v>3056</v>
      </c>
      <c r="B2371" s="423" t="s">
        <v>1403</v>
      </c>
      <c r="C2371" s="612"/>
      <c r="D2371" s="612"/>
      <c r="E2371" s="424"/>
      <c r="F2371" s="424"/>
      <c r="G2371" s="425"/>
      <c r="H2371" s="426"/>
      <c r="I2371" s="427"/>
      <c r="J2371" s="428" t="s">
        <v>1403</v>
      </c>
      <c r="K2371" s="429"/>
      <c r="L2371" s="429"/>
      <c r="M2371" s="436"/>
      <c r="N2371" s="435" t="s">
        <v>1403</v>
      </c>
      <c r="O2371" s="432" t="s">
        <v>1403</v>
      </c>
      <c r="P2371" s="731"/>
      <c r="Q2371" s="732"/>
      <c r="R2371" s="746"/>
      <c r="S2371" s="747"/>
      <c r="T2371" s="433"/>
      <c r="U2371" s="363"/>
      <c r="V2371" s="434"/>
    </row>
    <row r="2372" spans="1:22" s="32" customFormat="1" ht="19.95" customHeight="1">
      <c r="A2372" s="31" t="s">
        <v>3057</v>
      </c>
      <c r="B2372" s="423" t="s">
        <v>1403</v>
      </c>
      <c r="C2372" s="612"/>
      <c r="D2372" s="612"/>
      <c r="E2372" s="424"/>
      <c r="F2372" s="424"/>
      <c r="G2372" s="425"/>
      <c r="H2372" s="426"/>
      <c r="I2372" s="427"/>
      <c r="J2372" s="428" t="s">
        <v>1403</v>
      </c>
      <c r="K2372" s="429"/>
      <c r="L2372" s="429"/>
      <c r="M2372" s="436"/>
      <c r="N2372" s="435" t="s">
        <v>1403</v>
      </c>
      <c r="O2372" s="432" t="s">
        <v>1403</v>
      </c>
      <c r="P2372" s="731"/>
      <c r="Q2372" s="732"/>
      <c r="R2372" s="746"/>
      <c r="S2372" s="747"/>
      <c r="T2372" s="433"/>
      <c r="U2372" s="363"/>
      <c r="V2372" s="434"/>
    </row>
    <row r="2373" spans="1:22" s="32" customFormat="1" ht="19.95" customHeight="1" thickBot="1">
      <c r="A2373" s="31" t="s">
        <v>3058</v>
      </c>
      <c r="B2373" s="437" t="s">
        <v>1403</v>
      </c>
      <c r="C2373" s="613"/>
      <c r="D2373" s="613"/>
      <c r="E2373" s="438"/>
      <c r="F2373" s="438"/>
      <c r="G2373" s="439"/>
      <c r="H2373" s="440"/>
      <c r="I2373" s="441"/>
      <c r="J2373" s="442" t="s">
        <v>1403</v>
      </c>
      <c r="K2373" s="443"/>
      <c r="L2373" s="443"/>
      <c r="M2373" s="444"/>
      <c r="N2373" s="435" t="s">
        <v>1403</v>
      </c>
      <c r="O2373" s="432" t="s">
        <v>1403</v>
      </c>
      <c r="P2373" s="731"/>
      <c r="Q2373" s="732"/>
      <c r="R2373" s="746"/>
      <c r="S2373" s="747"/>
      <c r="T2373" s="433"/>
      <c r="U2373" s="363"/>
      <c r="V2373" s="434"/>
    </row>
    <row r="2374" spans="1:22" s="23" customFormat="1" ht="10.199999999999999" customHeight="1">
      <c r="A2374" s="31"/>
      <c r="B2374" s="459"/>
      <c r="C2374" s="614"/>
      <c r="D2374" s="614"/>
      <c r="E2374" s="445"/>
      <c r="F2374" s="445"/>
      <c r="G2374" s="445"/>
      <c r="H2374" s="445"/>
      <c r="I2374" s="445"/>
      <c r="J2374" s="445"/>
      <c r="K2374" s="445"/>
      <c r="L2374" s="445"/>
      <c r="M2374" s="445"/>
      <c r="N2374" s="445"/>
      <c r="O2374" s="460"/>
      <c r="P2374" s="445"/>
      <c r="Q2374" s="445"/>
      <c r="R2374" s="460"/>
      <c r="S2374" s="445"/>
      <c r="T2374" s="445"/>
      <c r="U2374" s="461"/>
      <c r="V2374" s="464"/>
    </row>
    <row r="2375" spans="1:22" s="23" customFormat="1" ht="19.95" customHeight="1" thickBot="1">
      <c r="A2375" s="31" t="s">
        <v>3059</v>
      </c>
      <c r="B2375" s="505"/>
      <c r="C2375" s="615"/>
      <c r="D2375" s="615"/>
      <c r="E2375" s="506"/>
      <c r="F2375" s="506"/>
      <c r="G2375" s="506"/>
      <c r="H2375" s="506"/>
      <c r="I2375" s="506"/>
      <c r="J2375" s="506"/>
      <c r="K2375" s="506"/>
      <c r="L2375" s="506"/>
      <c r="M2375" s="506"/>
      <c r="N2375" s="507" t="s">
        <v>346</v>
      </c>
      <c r="O2375" s="508">
        <v>6652.51</v>
      </c>
      <c r="P2375" s="506"/>
      <c r="Q2375" s="506"/>
      <c r="R2375" s="509"/>
      <c r="S2375" s="509"/>
      <c r="T2375" s="510"/>
      <c r="U2375" s="506"/>
      <c r="V2375" s="511"/>
    </row>
    <row r="2376" spans="1:22" ht="19.95" customHeight="1">
      <c r="B2376" s="446"/>
      <c r="C2376" s="34"/>
      <c r="D2376" s="34"/>
      <c r="E2376" s="446"/>
      <c r="F2376" s="446"/>
      <c r="G2376" s="446"/>
      <c r="H2376" s="446"/>
      <c r="I2376" s="446"/>
      <c r="J2376" s="446"/>
      <c r="K2376" s="446"/>
      <c r="L2376" s="446"/>
      <c r="M2376" s="446"/>
      <c r="N2376" s="446"/>
      <c r="O2376" s="446"/>
      <c r="P2376" s="446"/>
      <c r="Q2376" s="446"/>
      <c r="R2376" s="446"/>
      <c r="S2376" s="446"/>
      <c r="T2376" s="446"/>
      <c r="U2376" s="446"/>
      <c r="V2376" s="446"/>
    </row>
    <row r="2377" spans="1:22" s="23" customFormat="1" ht="19.95" customHeight="1" thickBot="1">
      <c r="A2377" s="22"/>
      <c r="B2377" s="733" t="s">
        <v>347</v>
      </c>
      <c r="C2377" s="733"/>
      <c r="D2377" s="733"/>
      <c r="E2377" s="733"/>
      <c r="F2377" s="733"/>
      <c r="G2377" s="733"/>
      <c r="H2377" s="733"/>
      <c r="I2377" s="733"/>
      <c r="J2377" s="733"/>
      <c r="K2377" s="733"/>
      <c r="L2377" s="733"/>
      <c r="M2377" s="733"/>
      <c r="N2377" s="733"/>
      <c r="O2377" s="733"/>
      <c r="P2377" s="733"/>
      <c r="Q2377" s="733"/>
      <c r="R2377" s="733"/>
      <c r="S2377" s="733"/>
      <c r="T2377" s="733"/>
      <c r="U2377" s="733"/>
      <c r="V2377" s="733"/>
    </row>
    <row r="2378" spans="1:22" s="26" customFormat="1" ht="19.95" customHeight="1">
      <c r="A2378" s="83" t="s">
        <v>3060</v>
      </c>
      <c r="B2378" s="743" t="s">
        <v>348</v>
      </c>
      <c r="C2378" s="734" t="s">
        <v>349</v>
      </c>
      <c r="D2378" s="735"/>
      <c r="E2378" s="735"/>
      <c r="F2378" s="735"/>
      <c r="G2378" s="735"/>
      <c r="H2378" s="735"/>
      <c r="I2378" s="735"/>
      <c r="J2378" s="735"/>
      <c r="K2378" s="735"/>
      <c r="L2378" s="735"/>
      <c r="M2378" s="736"/>
      <c r="N2378" s="518"/>
      <c r="O2378" s="519"/>
      <c r="P2378" s="734" t="s">
        <v>350</v>
      </c>
      <c r="Q2378" s="735"/>
      <c r="R2378" s="735"/>
      <c r="S2378" s="736"/>
      <c r="T2378" s="769" t="s">
        <v>351</v>
      </c>
      <c r="U2378" s="736"/>
      <c r="V2378" s="788" t="s">
        <v>1197</v>
      </c>
    </row>
    <row r="2379" spans="1:22" s="26" customFormat="1" ht="25.2" customHeight="1">
      <c r="A2379" s="83" t="s">
        <v>3061</v>
      </c>
      <c r="B2379" s="744"/>
      <c r="C2379" s="740" t="s">
        <v>352</v>
      </c>
      <c r="D2379" s="741"/>
      <c r="E2379" s="742"/>
      <c r="F2379" s="514">
        <v>3</v>
      </c>
      <c r="G2379" s="774" t="s">
        <v>353</v>
      </c>
      <c r="H2379" s="748" t="s">
        <v>354</v>
      </c>
      <c r="I2379" s="748"/>
      <c r="J2379" s="740" t="s">
        <v>355</v>
      </c>
      <c r="K2379" s="795"/>
      <c r="L2379" s="515"/>
      <c r="M2379" s="515"/>
      <c r="N2379" s="520"/>
      <c r="O2379" s="521"/>
      <c r="P2379" s="737"/>
      <c r="Q2379" s="738"/>
      <c r="R2379" s="738"/>
      <c r="S2379" s="739"/>
      <c r="T2379" s="770"/>
      <c r="U2379" s="771"/>
      <c r="V2379" s="789"/>
    </row>
    <row r="2380" spans="1:22" s="26" customFormat="1" ht="30" customHeight="1" thickBot="1">
      <c r="A2380" s="83" t="s">
        <v>3062</v>
      </c>
      <c r="B2380" s="744"/>
      <c r="C2380" s="741" t="s">
        <v>356</v>
      </c>
      <c r="D2380" s="742"/>
      <c r="E2380" s="516" t="s">
        <v>357</v>
      </c>
      <c r="F2380" s="512" t="s">
        <v>358</v>
      </c>
      <c r="G2380" s="774"/>
      <c r="H2380" s="748"/>
      <c r="I2380" s="748"/>
      <c r="J2380" s="500" t="s">
        <v>359</v>
      </c>
      <c r="K2380" s="513" t="s">
        <v>360</v>
      </c>
      <c r="L2380" s="517" t="s">
        <v>361</v>
      </c>
      <c r="M2380" s="517"/>
      <c r="N2380" s="522" t="s">
        <v>362</v>
      </c>
      <c r="O2380" s="523"/>
      <c r="P2380" s="529" t="s">
        <v>363</v>
      </c>
      <c r="Q2380" s="447">
        <v>3</v>
      </c>
      <c r="R2380" s="530" t="s">
        <v>364</v>
      </c>
      <c r="S2380" s="447">
        <v>2</v>
      </c>
      <c r="T2380" s="791"/>
      <c r="U2380" s="792"/>
      <c r="V2380" s="790"/>
    </row>
    <row r="2381" spans="1:22" s="26" customFormat="1" ht="19.95" customHeight="1">
      <c r="A2381" s="83" t="s">
        <v>3063</v>
      </c>
      <c r="B2381" s="744"/>
      <c r="C2381" s="623">
        <v>1</v>
      </c>
      <c r="D2381" s="616" t="s">
        <v>302</v>
      </c>
      <c r="E2381" s="448">
        <v>0.5</v>
      </c>
      <c r="F2381" s="449">
        <v>5411.76</v>
      </c>
      <c r="G2381" s="449">
        <v>3541.03</v>
      </c>
      <c r="H2381" s="778" t="s">
        <v>1197</v>
      </c>
      <c r="I2381" s="779"/>
      <c r="J2381" s="450" t="s">
        <v>1197</v>
      </c>
      <c r="K2381" s="81" t="s">
        <v>1403</v>
      </c>
      <c r="L2381" s="393" t="s">
        <v>34</v>
      </c>
      <c r="M2381" s="394" t="s">
        <v>1423</v>
      </c>
      <c r="N2381" s="345" t="s">
        <v>341</v>
      </c>
      <c r="O2381" s="807" t="s">
        <v>130</v>
      </c>
      <c r="P2381" s="808"/>
      <c r="Q2381" s="798">
        <v>79</v>
      </c>
      <c r="R2381" s="801" t="s">
        <v>365</v>
      </c>
      <c r="S2381" s="802"/>
      <c r="T2381" s="769" t="s">
        <v>366</v>
      </c>
      <c r="U2381" s="735"/>
      <c r="V2381" s="736"/>
    </row>
    <row r="2382" spans="1:22" s="26" customFormat="1" ht="19.95" customHeight="1" thickBot="1">
      <c r="A2382" s="83" t="s">
        <v>3064</v>
      </c>
      <c r="B2382" s="744"/>
      <c r="C2382" s="623">
        <v>2</v>
      </c>
      <c r="D2382" s="616" t="s">
        <v>303</v>
      </c>
      <c r="E2382" s="448">
        <v>0.1</v>
      </c>
      <c r="F2382" s="449" t="s">
        <v>1445</v>
      </c>
      <c r="G2382" s="449">
        <v>3541.03</v>
      </c>
      <c r="H2382" s="778" t="s">
        <v>1238</v>
      </c>
      <c r="I2382" s="779"/>
      <c r="J2382" s="450" t="s">
        <v>1197</v>
      </c>
      <c r="K2382" s="81" t="s">
        <v>1403</v>
      </c>
      <c r="L2382" s="393" t="s">
        <v>34</v>
      </c>
      <c r="M2382" s="394" t="s">
        <v>1423</v>
      </c>
      <c r="N2382" s="345" t="s">
        <v>341</v>
      </c>
      <c r="O2382" s="807"/>
      <c r="P2382" s="808"/>
      <c r="Q2382" s="799"/>
      <c r="R2382" s="803"/>
      <c r="S2382" s="804"/>
      <c r="T2382" s="791"/>
      <c r="U2382" s="796"/>
      <c r="V2382" s="792"/>
    </row>
    <row r="2383" spans="1:22" s="26" customFormat="1" ht="19.95" customHeight="1">
      <c r="A2383" s="83" t="s">
        <v>3065</v>
      </c>
      <c r="B2383" s="744"/>
      <c r="C2383" s="623">
        <v>3</v>
      </c>
      <c r="D2383" s="616" t="s">
        <v>304</v>
      </c>
      <c r="E2383" s="448">
        <v>0.4</v>
      </c>
      <c r="F2383" s="449">
        <v>7893.26</v>
      </c>
      <c r="G2383" s="449">
        <v>3541.03</v>
      </c>
      <c r="H2383" s="778" t="s">
        <v>1197</v>
      </c>
      <c r="I2383" s="779"/>
      <c r="J2383" s="450" t="s">
        <v>1197</v>
      </c>
      <c r="K2383" s="81" t="s">
        <v>1403</v>
      </c>
      <c r="L2383" s="393" t="s">
        <v>365</v>
      </c>
      <c r="M2383" s="394" t="s">
        <v>1421</v>
      </c>
      <c r="N2383" s="345" t="s">
        <v>341</v>
      </c>
      <c r="O2383" s="809"/>
      <c r="P2383" s="810"/>
      <c r="Q2383" s="800"/>
      <c r="R2383" s="805"/>
      <c r="S2383" s="806"/>
      <c r="T2383" s="451"/>
      <c r="U2383" s="451"/>
      <c r="V2383" s="452"/>
    </row>
    <row r="2384" spans="1:22" s="26" customFormat="1" ht="19.95" customHeight="1">
      <c r="A2384" s="83" t="s">
        <v>3066</v>
      </c>
      <c r="B2384" s="744"/>
      <c r="C2384" s="623">
        <v>4</v>
      </c>
      <c r="D2384" s="616" t="s">
        <v>1403</v>
      </c>
      <c r="E2384" s="448" t="s">
        <v>1403</v>
      </c>
      <c r="F2384" s="449" t="s">
        <v>1403</v>
      </c>
      <c r="G2384" s="449" t="s">
        <v>1403</v>
      </c>
      <c r="H2384" s="778" t="s">
        <v>1403</v>
      </c>
      <c r="I2384" s="779"/>
      <c r="J2384" s="450" t="s">
        <v>1403</v>
      </c>
      <c r="K2384" s="81" t="s">
        <v>1403</v>
      </c>
      <c r="L2384" s="393"/>
      <c r="M2384" s="394" t="s">
        <v>1403</v>
      </c>
      <c r="N2384" s="345"/>
      <c r="O2384" s="775" t="s">
        <v>368</v>
      </c>
      <c r="P2384" s="740" t="s">
        <v>369</v>
      </c>
      <c r="Q2384" s="741"/>
      <c r="R2384" s="741"/>
      <c r="S2384" s="742"/>
      <c r="T2384" s="453"/>
      <c r="U2384" s="453"/>
      <c r="V2384" s="454"/>
    </row>
    <row r="2385" spans="1:22" s="26" customFormat="1" ht="19.95" customHeight="1">
      <c r="A2385" s="83" t="s">
        <v>3067</v>
      </c>
      <c r="B2385" s="744"/>
      <c r="C2385" s="623">
        <v>5</v>
      </c>
      <c r="D2385" s="616" t="s">
        <v>1403</v>
      </c>
      <c r="E2385" s="448" t="s">
        <v>1403</v>
      </c>
      <c r="F2385" s="449" t="s">
        <v>1403</v>
      </c>
      <c r="G2385" s="449" t="s">
        <v>1403</v>
      </c>
      <c r="H2385" s="778" t="s">
        <v>1403</v>
      </c>
      <c r="I2385" s="779"/>
      <c r="J2385" s="450" t="s">
        <v>1403</v>
      </c>
      <c r="K2385" s="81" t="s">
        <v>1403</v>
      </c>
      <c r="L2385" s="393"/>
      <c r="M2385" s="394" t="s">
        <v>1403</v>
      </c>
      <c r="N2385" s="345"/>
      <c r="O2385" s="776"/>
      <c r="P2385" s="500" t="s">
        <v>370</v>
      </c>
      <c r="Q2385" s="500" t="s">
        <v>371</v>
      </c>
      <c r="R2385" s="748" t="s">
        <v>372</v>
      </c>
      <c r="S2385" s="748"/>
      <c r="T2385" s="453"/>
      <c r="U2385" s="453"/>
      <c r="V2385" s="454"/>
    </row>
    <row r="2386" spans="1:22" s="26" customFormat="1" ht="19.95" customHeight="1" thickBot="1">
      <c r="A2386" s="83" t="s">
        <v>3068</v>
      </c>
      <c r="B2386" s="744"/>
      <c r="C2386" s="624">
        <v>6</v>
      </c>
      <c r="D2386" s="617" t="s">
        <v>1403</v>
      </c>
      <c r="E2386" s="455" t="s">
        <v>1403</v>
      </c>
      <c r="F2386" s="449" t="s">
        <v>1403</v>
      </c>
      <c r="G2386" s="449" t="s">
        <v>1403</v>
      </c>
      <c r="H2386" s="778" t="s">
        <v>1403</v>
      </c>
      <c r="I2386" s="779"/>
      <c r="J2386" s="450" t="s">
        <v>1403</v>
      </c>
      <c r="K2386" s="81" t="s">
        <v>1403</v>
      </c>
      <c r="L2386" s="393"/>
      <c r="M2386" s="394" t="s">
        <v>1403</v>
      </c>
      <c r="N2386" s="391"/>
      <c r="O2386" s="293" t="s">
        <v>1197</v>
      </c>
      <c r="P2386" s="223">
        <v>1</v>
      </c>
      <c r="Q2386" s="456">
        <v>7082.0518531999996</v>
      </c>
      <c r="R2386" s="777">
        <v>13305.02</v>
      </c>
      <c r="S2386" s="777"/>
      <c r="T2386" s="453"/>
      <c r="U2386" s="453"/>
      <c r="V2386" s="454"/>
    </row>
    <row r="2387" spans="1:22" s="26" customFormat="1" ht="25.2" customHeight="1" thickBot="1">
      <c r="A2387" s="83" t="s">
        <v>3069</v>
      </c>
      <c r="B2387" s="745"/>
      <c r="C2387" s="749" t="s">
        <v>373</v>
      </c>
      <c r="D2387" s="750"/>
      <c r="E2387" s="467"/>
      <c r="F2387" s="751" t="s">
        <v>1403</v>
      </c>
      <c r="G2387" s="752"/>
      <c r="H2387" s="793" t="s">
        <v>1197</v>
      </c>
      <c r="I2387" s="794"/>
      <c r="J2387" s="369" t="s">
        <v>1197</v>
      </c>
      <c r="K2387" s="293" t="s">
        <v>1197</v>
      </c>
      <c r="L2387" s="293" t="s">
        <v>1197</v>
      </c>
      <c r="M2387" s="528"/>
      <c r="N2387" s="524"/>
      <c r="O2387" s="797" t="s">
        <v>1403</v>
      </c>
      <c r="P2387" s="797"/>
      <c r="Q2387" s="797"/>
      <c r="R2387" s="797"/>
      <c r="S2387" s="797"/>
      <c r="T2387" s="525"/>
      <c r="U2387" s="526"/>
      <c r="V2387" s="527"/>
    </row>
    <row r="2388" spans="1:22" ht="19.95" customHeight="1"/>
    <row r="2389" spans="1:22" ht="19.95" customHeight="1">
      <c r="F2389" s="583"/>
    </row>
    <row r="2390" spans="1:22" s="30" customFormat="1" ht="19.95" customHeight="1" thickBot="1">
      <c r="A2390" s="27">
        <v>80</v>
      </c>
      <c r="B2390" s="753" t="s">
        <v>312</v>
      </c>
      <c r="C2390" s="753"/>
      <c r="D2390" s="753"/>
      <c r="E2390" s="28">
        <v>80</v>
      </c>
      <c r="F2390" s="582" t="s">
        <v>124</v>
      </c>
      <c r="G2390" s="416"/>
      <c r="H2390" s="416"/>
      <c r="I2390" s="414"/>
      <c r="J2390" s="414"/>
      <c r="K2390" s="414"/>
      <c r="L2390" s="414"/>
      <c r="M2390" s="29"/>
      <c r="N2390" s="29"/>
      <c r="O2390" s="416"/>
      <c r="P2390" s="416"/>
      <c r="Q2390" s="416"/>
      <c r="R2390" s="416"/>
      <c r="S2390" s="416"/>
      <c r="T2390" s="416"/>
      <c r="U2390" s="416"/>
      <c r="V2390" s="416"/>
    </row>
    <row r="2391" spans="1:22" s="23" customFormat="1" ht="25.2" customHeight="1">
      <c r="A2391" s="22"/>
      <c r="B2391" s="755" t="s">
        <v>313</v>
      </c>
      <c r="C2391" s="621" t="s">
        <v>314</v>
      </c>
      <c r="D2391" s="609" t="s">
        <v>315</v>
      </c>
      <c r="E2391" s="498"/>
      <c r="F2391" s="498" t="s">
        <v>316</v>
      </c>
      <c r="G2391" s="499"/>
      <c r="H2391" s="497" t="s">
        <v>317</v>
      </c>
      <c r="I2391" s="772" t="s">
        <v>318</v>
      </c>
      <c r="J2391" s="754" t="s">
        <v>319</v>
      </c>
      <c r="K2391" s="754" t="s">
        <v>320</v>
      </c>
      <c r="L2391" s="754" t="s">
        <v>321</v>
      </c>
      <c r="M2391" s="754" t="s">
        <v>322</v>
      </c>
      <c r="N2391" s="765" t="s">
        <v>323</v>
      </c>
      <c r="O2391" s="766"/>
      <c r="P2391" s="767" t="s">
        <v>324</v>
      </c>
      <c r="Q2391" s="768"/>
      <c r="R2391" s="769" t="s">
        <v>325</v>
      </c>
      <c r="S2391" s="736"/>
      <c r="T2391" s="783" t="s">
        <v>326</v>
      </c>
      <c r="U2391" s="784"/>
      <c r="V2391" s="785"/>
    </row>
    <row r="2392" spans="1:22" s="23" customFormat="1" ht="90" customHeight="1">
      <c r="A2392" s="22"/>
      <c r="B2392" s="756"/>
      <c r="C2392" s="622" t="s">
        <v>327</v>
      </c>
      <c r="D2392" s="610" t="s">
        <v>42</v>
      </c>
      <c r="E2392" s="501" t="s">
        <v>328</v>
      </c>
      <c r="F2392" s="501" t="s">
        <v>329</v>
      </c>
      <c r="G2392" s="571" t="s">
        <v>330</v>
      </c>
      <c r="H2392" s="570" t="s">
        <v>331</v>
      </c>
      <c r="I2392" s="773"/>
      <c r="J2392" s="748"/>
      <c r="K2392" s="748"/>
      <c r="L2392" s="748"/>
      <c r="M2392" s="748"/>
      <c r="N2392" s="500" t="s">
        <v>332</v>
      </c>
      <c r="O2392" s="501" t="s">
        <v>333</v>
      </c>
      <c r="P2392" s="781"/>
      <c r="Q2392" s="782"/>
      <c r="R2392" s="770"/>
      <c r="S2392" s="771"/>
      <c r="T2392" s="502" t="s">
        <v>334</v>
      </c>
      <c r="U2392" s="503" t="s">
        <v>335</v>
      </c>
      <c r="V2392" s="504" t="s">
        <v>336</v>
      </c>
    </row>
    <row r="2393" spans="1:22" s="23" customFormat="1" ht="25.2" customHeight="1">
      <c r="A2393" s="22"/>
      <c r="B2393" s="417"/>
      <c r="C2393" s="611">
        <v>3</v>
      </c>
      <c r="D2393" s="611">
        <v>4</v>
      </c>
      <c r="E2393" s="418">
        <v>5</v>
      </c>
      <c r="F2393" s="418">
        <v>6</v>
      </c>
      <c r="G2393" s="418">
        <v>7</v>
      </c>
      <c r="H2393" s="418">
        <v>8</v>
      </c>
      <c r="I2393" s="418">
        <v>9</v>
      </c>
      <c r="J2393" s="469"/>
      <c r="K2393" s="469"/>
      <c r="L2393" s="435"/>
      <c r="M2393" s="418"/>
      <c r="N2393" s="418">
        <v>14</v>
      </c>
      <c r="O2393" s="418">
        <v>15</v>
      </c>
      <c r="P2393" s="419">
        <v>16</v>
      </c>
      <c r="Q2393" s="463">
        <v>17</v>
      </c>
      <c r="R2393" s="419">
        <v>18</v>
      </c>
      <c r="S2393" s="463">
        <v>19</v>
      </c>
      <c r="T2393" s="420">
        <v>20</v>
      </c>
      <c r="U2393" s="421">
        <v>21</v>
      </c>
      <c r="V2393" s="422">
        <v>22</v>
      </c>
    </row>
    <row r="2394" spans="1:22" s="32" customFormat="1" ht="158.25" customHeight="1">
      <c r="A2394" s="31" t="s">
        <v>3070</v>
      </c>
      <c r="B2394" s="423">
        <v>1</v>
      </c>
      <c r="C2394" s="612" t="s">
        <v>380</v>
      </c>
      <c r="D2394" s="612" t="s">
        <v>1106</v>
      </c>
      <c r="E2394" s="424" t="s">
        <v>1107</v>
      </c>
      <c r="F2394" s="424" t="s">
        <v>345</v>
      </c>
      <c r="G2394" s="425">
        <v>0.5</v>
      </c>
      <c r="H2394" s="426" t="s">
        <v>341</v>
      </c>
      <c r="I2394" s="427">
        <v>1</v>
      </c>
      <c r="J2394" s="428" t="s">
        <v>305</v>
      </c>
      <c r="K2394" s="598">
        <v>35019</v>
      </c>
      <c r="L2394" s="429">
        <v>35812</v>
      </c>
      <c r="M2394" s="599">
        <v>4631.75</v>
      </c>
      <c r="N2394" s="431">
        <v>2315.875</v>
      </c>
      <c r="O2394" s="432">
        <v>2315.875</v>
      </c>
      <c r="P2394" s="827"/>
      <c r="Q2394" s="828"/>
      <c r="R2394" s="853"/>
      <c r="S2394" s="854"/>
      <c r="T2394" s="433" t="s">
        <v>341</v>
      </c>
      <c r="U2394" s="363">
        <v>14</v>
      </c>
      <c r="V2394" s="434" t="s">
        <v>341</v>
      </c>
    </row>
    <row r="2395" spans="1:22" s="32" customFormat="1" ht="130.5" customHeight="1">
      <c r="A2395" s="31" t="s">
        <v>3071</v>
      </c>
      <c r="B2395" s="423">
        <v>2</v>
      </c>
      <c r="C2395" s="612" t="s">
        <v>1108</v>
      </c>
      <c r="D2395" s="612"/>
      <c r="E2395" s="424" t="s">
        <v>1109</v>
      </c>
      <c r="F2395" s="424" t="s">
        <v>755</v>
      </c>
      <c r="G2395" s="425">
        <v>0.7</v>
      </c>
      <c r="H2395" s="426" t="s">
        <v>674</v>
      </c>
      <c r="I2395" s="427">
        <v>2</v>
      </c>
      <c r="J2395" s="428" t="s">
        <v>306</v>
      </c>
      <c r="K2395" s="429">
        <v>37253</v>
      </c>
      <c r="L2395" s="429">
        <v>38273</v>
      </c>
      <c r="M2395" s="430">
        <v>25705.75</v>
      </c>
      <c r="N2395" s="431">
        <v>17994.024999999998</v>
      </c>
      <c r="O2395" s="432" t="s">
        <v>1403</v>
      </c>
      <c r="P2395" s="731"/>
      <c r="Q2395" s="732"/>
      <c r="R2395" s="746"/>
      <c r="S2395" s="747"/>
      <c r="T2395" s="433" t="s">
        <v>341</v>
      </c>
      <c r="U2395" s="363">
        <v>9</v>
      </c>
      <c r="V2395" s="434" t="s">
        <v>341</v>
      </c>
    </row>
    <row r="2396" spans="1:22" s="32" customFormat="1" ht="83.25" customHeight="1">
      <c r="A2396" s="31" t="s">
        <v>3072</v>
      </c>
      <c r="B2396" s="423">
        <v>3</v>
      </c>
      <c r="C2396" s="612" t="s">
        <v>1110</v>
      </c>
      <c r="D2396" s="612"/>
      <c r="E2396" s="424" t="s">
        <v>1111</v>
      </c>
      <c r="F2396" s="424" t="s">
        <v>340</v>
      </c>
      <c r="G2396" s="425">
        <v>0.78</v>
      </c>
      <c r="H2396" s="426" t="s">
        <v>341</v>
      </c>
      <c r="I2396" s="427">
        <v>2</v>
      </c>
      <c r="J2396" s="428" t="s">
        <v>306</v>
      </c>
      <c r="K2396" s="429">
        <v>38482</v>
      </c>
      <c r="L2396" s="429">
        <v>39365</v>
      </c>
      <c r="M2396" s="430">
        <v>25394.720000000001</v>
      </c>
      <c r="N2396" s="431">
        <v>19807.881600000001</v>
      </c>
      <c r="O2396" s="432">
        <v>19807.881600000001</v>
      </c>
      <c r="P2396" s="731"/>
      <c r="Q2396" s="732"/>
      <c r="R2396" s="746"/>
      <c r="S2396" s="747"/>
      <c r="T2396" s="433" t="s">
        <v>341</v>
      </c>
      <c r="U2396" s="363">
        <v>17</v>
      </c>
      <c r="V2396" s="434" t="s">
        <v>341</v>
      </c>
    </row>
    <row r="2397" spans="1:22" s="32" customFormat="1" ht="19.95" customHeight="1">
      <c r="A2397" s="31" t="s">
        <v>3073</v>
      </c>
      <c r="B2397" s="423" t="s">
        <v>1403</v>
      </c>
      <c r="C2397" s="612"/>
      <c r="D2397" s="612"/>
      <c r="E2397" s="424"/>
      <c r="F2397" s="424"/>
      <c r="G2397" s="425"/>
      <c r="H2397" s="426"/>
      <c r="I2397" s="427"/>
      <c r="J2397" s="428" t="s">
        <v>1403</v>
      </c>
      <c r="K2397" s="429"/>
      <c r="L2397" s="429"/>
      <c r="M2397" s="430"/>
      <c r="N2397" s="431" t="s">
        <v>1403</v>
      </c>
      <c r="O2397" s="432" t="s">
        <v>1403</v>
      </c>
      <c r="P2397" s="731"/>
      <c r="Q2397" s="732"/>
      <c r="R2397" s="746"/>
      <c r="S2397" s="747"/>
      <c r="T2397" s="433"/>
      <c r="U2397" s="363"/>
      <c r="V2397" s="434"/>
    </row>
    <row r="2398" spans="1:22" s="32" customFormat="1" ht="19.95" customHeight="1">
      <c r="A2398" s="31" t="s">
        <v>3074</v>
      </c>
      <c r="B2398" s="423" t="s">
        <v>1403</v>
      </c>
      <c r="C2398" s="612"/>
      <c r="D2398" s="612"/>
      <c r="E2398" s="424"/>
      <c r="F2398" s="424"/>
      <c r="G2398" s="425"/>
      <c r="H2398" s="426"/>
      <c r="I2398" s="427"/>
      <c r="J2398" s="428" t="s">
        <v>1403</v>
      </c>
      <c r="K2398" s="429"/>
      <c r="L2398" s="429"/>
      <c r="M2398" s="430"/>
      <c r="N2398" s="431" t="s">
        <v>1403</v>
      </c>
      <c r="O2398" s="432" t="s">
        <v>1403</v>
      </c>
      <c r="P2398" s="731"/>
      <c r="Q2398" s="732"/>
      <c r="R2398" s="746"/>
      <c r="S2398" s="747"/>
      <c r="T2398" s="433"/>
      <c r="U2398" s="363"/>
      <c r="V2398" s="434"/>
    </row>
    <row r="2399" spans="1:22" s="32" customFormat="1" ht="19.95" customHeight="1">
      <c r="A2399" s="31" t="s">
        <v>3075</v>
      </c>
      <c r="B2399" s="423" t="s">
        <v>1403</v>
      </c>
      <c r="C2399" s="612"/>
      <c r="D2399" s="612"/>
      <c r="E2399" s="424"/>
      <c r="F2399" s="424"/>
      <c r="G2399" s="425"/>
      <c r="H2399" s="426"/>
      <c r="I2399" s="427"/>
      <c r="J2399" s="428" t="s">
        <v>1403</v>
      </c>
      <c r="K2399" s="429"/>
      <c r="L2399" s="429"/>
      <c r="M2399" s="430"/>
      <c r="N2399" s="431" t="s">
        <v>1403</v>
      </c>
      <c r="O2399" s="432" t="s">
        <v>1403</v>
      </c>
      <c r="P2399" s="731"/>
      <c r="Q2399" s="732"/>
      <c r="R2399" s="746"/>
      <c r="S2399" s="747"/>
      <c r="T2399" s="433"/>
      <c r="U2399" s="363"/>
      <c r="V2399" s="434"/>
    </row>
    <row r="2400" spans="1:22" s="32" customFormat="1" ht="19.95" customHeight="1">
      <c r="A2400" s="31" t="s">
        <v>3076</v>
      </c>
      <c r="B2400" s="423" t="s">
        <v>1403</v>
      </c>
      <c r="C2400" s="612"/>
      <c r="D2400" s="612"/>
      <c r="E2400" s="424"/>
      <c r="F2400" s="424"/>
      <c r="G2400" s="425"/>
      <c r="H2400" s="426"/>
      <c r="I2400" s="427"/>
      <c r="J2400" s="428" t="s">
        <v>1403</v>
      </c>
      <c r="K2400" s="429"/>
      <c r="L2400" s="429"/>
      <c r="M2400" s="430"/>
      <c r="N2400" s="435" t="s">
        <v>1403</v>
      </c>
      <c r="O2400" s="432" t="s">
        <v>1403</v>
      </c>
      <c r="P2400" s="731"/>
      <c r="Q2400" s="732"/>
      <c r="R2400" s="746"/>
      <c r="S2400" s="747"/>
      <c r="T2400" s="433"/>
      <c r="U2400" s="363"/>
      <c r="V2400" s="434"/>
    </row>
    <row r="2401" spans="1:22" s="32" customFormat="1" ht="19.95" customHeight="1">
      <c r="A2401" s="31" t="s">
        <v>3077</v>
      </c>
      <c r="B2401" s="423" t="s">
        <v>1403</v>
      </c>
      <c r="C2401" s="612"/>
      <c r="D2401" s="612"/>
      <c r="E2401" s="424"/>
      <c r="F2401" s="424"/>
      <c r="G2401" s="425"/>
      <c r="H2401" s="426"/>
      <c r="I2401" s="427"/>
      <c r="J2401" s="428" t="s">
        <v>1403</v>
      </c>
      <c r="K2401" s="429"/>
      <c r="L2401" s="429"/>
      <c r="M2401" s="436"/>
      <c r="N2401" s="435" t="s">
        <v>1403</v>
      </c>
      <c r="O2401" s="432" t="s">
        <v>1403</v>
      </c>
      <c r="P2401" s="731"/>
      <c r="Q2401" s="732"/>
      <c r="R2401" s="746"/>
      <c r="S2401" s="747"/>
      <c r="T2401" s="433"/>
      <c r="U2401" s="363"/>
      <c r="V2401" s="434"/>
    </row>
    <row r="2402" spans="1:22" s="32" customFormat="1" ht="19.95" customHeight="1">
      <c r="A2402" s="31" t="s">
        <v>3078</v>
      </c>
      <c r="B2402" s="423" t="s">
        <v>1403</v>
      </c>
      <c r="C2402" s="612"/>
      <c r="D2402" s="612"/>
      <c r="E2402" s="424"/>
      <c r="F2402" s="424"/>
      <c r="G2402" s="425"/>
      <c r="H2402" s="426"/>
      <c r="I2402" s="427"/>
      <c r="J2402" s="428" t="s">
        <v>1403</v>
      </c>
      <c r="K2402" s="429"/>
      <c r="L2402" s="429"/>
      <c r="M2402" s="436"/>
      <c r="N2402" s="435" t="s">
        <v>1403</v>
      </c>
      <c r="O2402" s="432" t="s">
        <v>1403</v>
      </c>
      <c r="P2402" s="731"/>
      <c r="Q2402" s="732"/>
      <c r="R2402" s="746"/>
      <c r="S2402" s="747"/>
      <c r="T2402" s="433"/>
      <c r="U2402" s="363"/>
      <c r="V2402" s="434"/>
    </row>
    <row r="2403" spans="1:22" s="32" customFormat="1" ht="19.95" customHeight="1" thickBot="1">
      <c r="A2403" s="31" t="s">
        <v>3079</v>
      </c>
      <c r="B2403" s="437" t="s">
        <v>1403</v>
      </c>
      <c r="C2403" s="613"/>
      <c r="D2403" s="613"/>
      <c r="E2403" s="438"/>
      <c r="F2403" s="438"/>
      <c r="G2403" s="439"/>
      <c r="H2403" s="440"/>
      <c r="I2403" s="441"/>
      <c r="J2403" s="442" t="s">
        <v>1403</v>
      </c>
      <c r="K2403" s="443"/>
      <c r="L2403" s="443"/>
      <c r="M2403" s="444"/>
      <c r="N2403" s="435" t="s">
        <v>1403</v>
      </c>
      <c r="O2403" s="432" t="s">
        <v>1403</v>
      </c>
      <c r="P2403" s="731"/>
      <c r="Q2403" s="732"/>
      <c r="R2403" s="746"/>
      <c r="S2403" s="747"/>
      <c r="T2403" s="433"/>
      <c r="U2403" s="363"/>
      <c r="V2403" s="434"/>
    </row>
    <row r="2404" spans="1:22" s="23" customFormat="1" ht="10.199999999999999" customHeight="1">
      <c r="A2404" s="31"/>
      <c r="B2404" s="459"/>
      <c r="C2404" s="614"/>
      <c r="D2404" s="614"/>
      <c r="E2404" s="445"/>
      <c r="F2404" s="445"/>
      <c r="G2404" s="445"/>
      <c r="H2404" s="445"/>
      <c r="I2404" s="445"/>
      <c r="J2404" s="445"/>
      <c r="K2404" s="445"/>
      <c r="L2404" s="445"/>
      <c r="M2404" s="445"/>
      <c r="N2404" s="445"/>
      <c r="O2404" s="460"/>
      <c r="P2404" s="445"/>
      <c r="Q2404" s="445"/>
      <c r="R2404" s="460"/>
      <c r="S2404" s="445"/>
      <c r="T2404" s="445"/>
      <c r="U2404" s="461"/>
      <c r="V2404" s="464"/>
    </row>
    <row r="2405" spans="1:22" s="23" customFormat="1" ht="19.95" customHeight="1" thickBot="1">
      <c r="A2405" s="31" t="s">
        <v>3080</v>
      </c>
      <c r="B2405" s="505"/>
      <c r="C2405" s="615"/>
      <c r="D2405" s="615"/>
      <c r="E2405" s="506"/>
      <c r="F2405" s="506"/>
      <c r="G2405" s="506"/>
      <c r="H2405" s="506"/>
      <c r="I2405" s="506"/>
      <c r="J2405" s="506"/>
      <c r="K2405" s="506"/>
      <c r="L2405" s="506"/>
      <c r="M2405" s="506"/>
      <c r="N2405" s="507" t="s">
        <v>346</v>
      </c>
      <c r="O2405" s="508">
        <v>11061.8783</v>
      </c>
      <c r="P2405" s="506"/>
      <c r="Q2405" s="506"/>
      <c r="R2405" s="509"/>
      <c r="S2405" s="509"/>
      <c r="T2405" s="510"/>
      <c r="U2405" s="506"/>
      <c r="V2405" s="511"/>
    </row>
    <row r="2406" spans="1:22" ht="19.95" customHeight="1">
      <c r="B2406" s="446"/>
      <c r="C2406" s="34"/>
      <c r="D2406" s="34"/>
      <c r="E2406" s="446"/>
      <c r="F2406" s="446"/>
      <c r="G2406" s="446"/>
      <c r="H2406" s="446"/>
      <c r="I2406" s="446"/>
      <c r="J2406" s="446"/>
      <c r="K2406" s="446"/>
      <c r="L2406" s="446"/>
      <c r="M2406" s="446"/>
      <c r="N2406" s="446"/>
      <c r="O2406" s="446"/>
      <c r="P2406" s="446"/>
      <c r="Q2406" s="446"/>
      <c r="R2406" s="446"/>
      <c r="S2406" s="446"/>
      <c r="T2406" s="446"/>
      <c r="U2406" s="446"/>
      <c r="V2406" s="446"/>
    </row>
    <row r="2407" spans="1:22" s="23" customFormat="1" ht="19.95" customHeight="1" thickBot="1">
      <c r="A2407" s="22"/>
      <c r="B2407" s="733" t="s">
        <v>347</v>
      </c>
      <c r="C2407" s="733"/>
      <c r="D2407" s="733"/>
      <c r="E2407" s="733"/>
      <c r="F2407" s="733"/>
      <c r="G2407" s="733"/>
      <c r="H2407" s="733"/>
      <c r="I2407" s="733"/>
      <c r="J2407" s="733"/>
      <c r="K2407" s="733"/>
      <c r="L2407" s="733"/>
      <c r="M2407" s="733"/>
      <c r="N2407" s="733"/>
      <c r="O2407" s="733"/>
      <c r="P2407" s="733"/>
      <c r="Q2407" s="733"/>
      <c r="R2407" s="733"/>
      <c r="S2407" s="733"/>
      <c r="T2407" s="733"/>
      <c r="U2407" s="733"/>
      <c r="V2407" s="733"/>
    </row>
    <row r="2408" spans="1:22" s="26" customFormat="1" ht="19.95" customHeight="1">
      <c r="A2408" s="83" t="s">
        <v>3081</v>
      </c>
      <c r="B2408" s="743" t="s">
        <v>348</v>
      </c>
      <c r="C2408" s="734" t="s">
        <v>349</v>
      </c>
      <c r="D2408" s="735"/>
      <c r="E2408" s="735"/>
      <c r="F2408" s="735"/>
      <c r="G2408" s="735"/>
      <c r="H2408" s="735"/>
      <c r="I2408" s="735"/>
      <c r="J2408" s="735"/>
      <c r="K2408" s="735"/>
      <c r="L2408" s="735"/>
      <c r="M2408" s="736"/>
      <c r="N2408" s="518"/>
      <c r="O2408" s="519"/>
      <c r="P2408" s="734" t="s">
        <v>350</v>
      </c>
      <c r="Q2408" s="735"/>
      <c r="R2408" s="735"/>
      <c r="S2408" s="736"/>
      <c r="T2408" s="769" t="s">
        <v>351</v>
      </c>
      <c r="U2408" s="736"/>
      <c r="V2408" s="788" t="s">
        <v>1197</v>
      </c>
    </row>
    <row r="2409" spans="1:22" s="26" customFormat="1" ht="25.2" customHeight="1">
      <c r="A2409" s="83" t="s">
        <v>3082</v>
      </c>
      <c r="B2409" s="744"/>
      <c r="C2409" s="740" t="s">
        <v>352</v>
      </c>
      <c r="D2409" s="741"/>
      <c r="E2409" s="742"/>
      <c r="F2409" s="514">
        <v>2</v>
      </c>
      <c r="G2409" s="774" t="s">
        <v>353</v>
      </c>
      <c r="H2409" s="748" t="s">
        <v>354</v>
      </c>
      <c r="I2409" s="748"/>
      <c r="J2409" s="740" t="s">
        <v>355</v>
      </c>
      <c r="K2409" s="795"/>
      <c r="L2409" s="515"/>
      <c r="M2409" s="515"/>
      <c r="N2409" s="520"/>
      <c r="O2409" s="521"/>
      <c r="P2409" s="737"/>
      <c r="Q2409" s="738"/>
      <c r="R2409" s="738"/>
      <c r="S2409" s="739"/>
      <c r="T2409" s="770"/>
      <c r="U2409" s="771"/>
      <c r="V2409" s="789"/>
    </row>
    <row r="2410" spans="1:22" s="26" customFormat="1" ht="30" customHeight="1" thickBot="1">
      <c r="A2410" s="83" t="s">
        <v>3083</v>
      </c>
      <c r="B2410" s="744"/>
      <c r="C2410" s="741" t="s">
        <v>356</v>
      </c>
      <c r="D2410" s="742"/>
      <c r="E2410" s="516" t="s">
        <v>357</v>
      </c>
      <c r="F2410" s="512" t="s">
        <v>358</v>
      </c>
      <c r="G2410" s="774"/>
      <c r="H2410" s="748"/>
      <c r="I2410" s="748"/>
      <c r="J2410" s="500" t="s">
        <v>359</v>
      </c>
      <c r="K2410" s="513" t="s">
        <v>360</v>
      </c>
      <c r="L2410" s="517" t="s">
        <v>361</v>
      </c>
      <c r="M2410" s="517"/>
      <c r="N2410" s="522" t="s">
        <v>362</v>
      </c>
      <c r="O2410" s="523"/>
      <c r="P2410" s="529" t="s">
        <v>363</v>
      </c>
      <c r="Q2410" s="447">
        <v>3</v>
      </c>
      <c r="R2410" s="530" t="s">
        <v>364</v>
      </c>
      <c r="S2410" s="447">
        <v>2</v>
      </c>
      <c r="T2410" s="791"/>
      <c r="U2410" s="792"/>
      <c r="V2410" s="790"/>
    </row>
    <row r="2411" spans="1:22" s="26" customFormat="1" ht="19.95" customHeight="1">
      <c r="A2411" s="83" t="s">
        <v>3084</v>
      </c>
      <c r="B2411" s="744"/>
      <c r="C2411" s="623">
        <v>1</v>
      </c>
      <c r="D2411" s="616" t="s">
        <v>305</v>
      </c>
      <c r="E2411" s="448">
        <v>0.5</v>
      </c>
      <c r="F2411" s="449">
        <v>2315.875</v>
      </c>
      <c r="G2411" s="449">
        <v>3541.03</v>
      </c>
      <c r="H2411" s="778" t="s">
        <v>1238</v>
      </c>
      <c r="I2411" s="779"/>
      <c r="J2411" s="450" t="s">
        <v>1197</v>
      </c>
      <c r="K2411" s="81" t="s">
        <v>1403</v>
      </c>
      <c r="L2411" s="393" t="s">
        <v>365</v>
      </c>
      <c r="M2411" s="394" t="s">
        <v>1421</v>
      </c>
      <c r="N2411" s="345" t="s">
        <v>341</v>
      </c>
      <c r="O2411" s="807" t="s">
        <v>130</v>
      </c>
      <c r="P2411" s="808"/>
      <c r="Q2411" s="798">
        <v>80</v>
      </c>
      <c r="R2411" s="801" t="s">
        <v>365</v>
      </c>
      <c r="S2411" s="802"/>
      <c r="T2411" s="769" t="s">
        <v>366</v>
      </c>
      <c r="U2411" s="735"/>
      <c r="V2411" s="736"/>
    </row>
    <row r="2412" spans="1:22" s="26" customFormat="1" ht="19.95" customHeight="1" thickBot="1">
      <c r="A2412" s="83" t="s">
        <v>3085</v>
      </c>
      <c r="B2412" s="744"/>
      <c r="C2412" s="623">
        <v>2</v>
      </c>
      <c r="D2412" s="616" t="s">
        <v>306</v>
      </c>
      <c r="E2412" s="448">
        <v>0.5</v>
      </c>
      <c r="F2412" s="449">
        <v>19807.881600000001</v>
      </c>
      <c r="G2412" s="449">
        <v>3541.03</v>
      </c>
      <c r="H2412" s="778" t="s">
        <v>1197</v>
      </c>
      <c r="I2412" s="779"/>
      <c r="J2412" s="450" t="s">
        <v>1197</v>
      </c>
      <c r="K2412" s="81" t="s">
        <v>1403</v>
      </c>
      <c r="L2412" s="393" t="s">
        <v>34</v>
      </c>
      <c r="M2412" s="394" t="s">
        <v>1423</v>
      </c>
      <c r="N2412" s="345" t="s">
        <v>341</v>
      </c>
      <c r="O2412" s="807"/>
      <c r="P2412" s="808"/>
      <c r="Q2412" s="799"/>
      <c r="R2412" s="803"/>
      <c r="S2412" s="804"/>
      <c r="T2412" s="791"/>
      <c r="U2412" s="796"/>
      <c r="V2412" s="792"/>
    </row>
    <row r="2413" spans="1:22" s="26" customFormat="1" ht="19.95" customHeight="1">
      <c r="A2413" s="83" t="s">
        <v>3086</v>
      </c>
      <c r="B2413" s="744"/>
      <c r="C2413" s="623">
        <v>3</v>
      </c>
      <c r="D2413" s="616" t="s">
        <v>1403</v>
      </c>
      <c r="E2413" s="448" t="s">
        <v>1403</v>
      </c>
      <c r="F2413" s="449" t="s">
        <v>1403</v>
      </c>
      <c r="G2413" s="449" t="s">
        <v>1403</v>
      </c>
      <c r="H2413" s="778" t="s">
        <v>1403</v>
      </c>
      <c r="I2413" s="779"/>
      <c r="J2413" s="450" t="s">
        <v>1403</v>
      </c>
      <c r="K2413" s="81" t="s">
        <v>1403</v>
      </c>
      <c r="L2413" s="393"/>
      <c r="M2413" s="394" t="s">
        <v>1403</v>
      </c>
      <c r="N2413" s="345"/>
      <c r="O2413" s="809"/>
      <c r="P2413" s="810"/>
      <c r="Q2413" s="800"/>
      <c r="R2413" s="805"/>
      <c r="S2413" s="806"/>
      <c r="T2413" s="451"/>
      <c r="U2413" s="451"/>
      <c r="V2413" s="452"/>
    </row>
    <row r="2414" spans="1:22" s="26" customFormat="1" ht="19.95" customHeight="1">
      <c r="A2414" s="83" t="s">
        <v>3087</v>
      </c>
      <c r="B2414" s="744"/>
      <c r="C2414" s="623">
        <v>4</v>
      </c>
      <c r="D2414" s="616" t="s">
        <v>1403</v>
      </c>
      <c r="E2414" s="448" t="s">
        <v>1403</v>
      </c>
      <c r="F2414" s="449" t="s">
        <v>1403</v>
      </c>
      <c r="G2414" s="449" t="s">
        <v>1403</v>
      </c>
      <c r="H2414" s="778" t="s">
        <v>1403</v>
      </c>
      <c r="I2414" s="779"/>
      <c r="J2414" s="450" t="s">
        <v>1403</v>
      </c>
      <c r="K2414" s="81" t="s">
        <v>1403</v>
      </c>
      <c r="L2414" s="393"/>
      <c r="M2414" s="394" t="s">
        <v>1403</v>
      </c>
      <c r="N2414" s="345"/>
      <c r="O2414" s="775" t="s">
        <v>368</v>
      </c>
      <c r="P2414" s="740" t="s">
        <v>369</v>
      </c>
      <c r="Q2414" s="741"/>
      <c r="R2414" s="741"/>
      <c r="S2414" s="742"/>
      <c r="T2414" s="453"/>
      <c r="U2414" s="453"/>
      <c r="V2414" s="454"/>
    </row>
    <row r="2415" spans="1:22" s="26" customFormat="1" ht="19.95" customHeight="1">
      <c r="A2415" s="83" t="s">
        <v>3088</v>
      </c>
      <c r="B2415" s="744"/>
      <c r="C2415" s="623">
        <v>5</v>
      </c>
      <c r="D2415" s="616" t="s">
        <v>1403</v>
      </c>
      <c r="E2415" s="448" t="s">
        <v>1403</v>
      </c>
      <c r="F2415" s="449" t="s">
        <v>1403</v>
      </c>
      <c r="G2415" s="449" t="s">
        <v>1403</v>
      </c>
      <c r="H2415" s="778" t="s">
        <v>1403</v>
      </c>
      <c r="I2415" s="779"/>
      <c r="J2415" s="450" t="s">
        <v>1403</v>
      </c>
      <c r="K2415" s="81" t="s">
        <v>1403</v>
      </c>
      <c r="L2415" s="393"/>
      <c r="M2415" s="394" t="s">
        <v>1403</v>
      </c>
      <c r="N2415" s="345"/>
      <c r="O2415" s="776"/>
      <c r="P2415" s="500" t="s">
        <v>370</v>
      </c>
      <c r="Q2415" s="500" t="s">
        <v>371</v>
      </c>
      <c r="R2415" s="748" t="s">
        <v>372</v>
      </c>
      <c r="S2415" s="748"/>
      <c r="T2415" s="453"/>
      <c r="U2415" s="453"/>
      <c r="V2415" s="454"/>
    </row>
    <row r="2416" spans="1:22" s="26" customFormat="1" ht="19.95" customHeight="1" thickBot="1">
      <c r="A2416" s="83" t="s">
        <v>3089</v>
      </c>
      <c r="B2416" s="744"/>
      <c r="C2416" s="624">
        <v>6</v>
      </c>
      <c r="D2416" s="617" t="s">
        <v>1403</v>
      </c>
      <c r="E2416" s="455" t="s">
        <v>1403</v>
      </c>
      <c r="F2416" s="449" t="s">
        <v>1403</v>
      </c>
      <c r="G2416" s="449" t="s">
        <v>1403</v>
      </c>
      <c r="H2416" s="778" t="s">
        <v>1403</v>
      </c>
      <c r="I2416" s="779"/>
      <c r="J2416" s="450" t="s">
        <v>1403</v>
      </c>
      <c r="K2416" s="81" t="s">
        <v>1403</v>
      </c>
      <c r="L2416" s="393"/>
      <c r="M2416" s="394" t="s">
        <v>1403</v>
      </c>
      <c r="N2416" s="391"/>
      <c r="O2416" s="293" t="s">
        <v>1197</v>
      </c>
      <c r="P2416" s="223">
        <v>1</v>
      </c>
      <c r="Q2416" s="456">
        <v>7082.0518531999996</v>
      </c>
      <c r="R2416" s="777">
        <v>22123.756600000001</v>
      </c>
      <c r="S2416" s="777"/>
      <c r="T2416" s="453"/>
      <c r="U2416" s="453"/>
      <c r="V2416" s="454"/>
    </row>
    <row r="2417" spans="1:22" s="26" customFormat="1" ht="25.2" customHeight="1" thickBot="1">
      <c r="A2417" s="83" t="s">
        <v>3090</v>
      </c>
      <c r="B2417" s="745"/>
      <c r="C2417" s="749" t="s">
        <v>373</v>
      </c>
      <c r="D2417" s="750"/>
      <c r="E2417" s="467"/>
      <c r="F2417" s="751" t="s">
        <v>1403</v>
      </c>
      <c r="G2417" s="752"/>
      <c r="H2417" s="793" t="s">
        <v>1197</v>
      </c>
      <c r="I2417" s="794"/>
      <c r="J2417" s="369" t="s">
        <v>1197</v>
      </c>
      <c r="K2417" s="293" t="s">
        <v>1197</v>
      </c>
      <c r="L2417" s="293" t="s">
        <v>1197</v>
      </c>
      <c r="M2417" s="528"/>
      <c r="N2417" s="524"/>
      <c r="O2417" s="797" t="s">
        <v>1403</v>
      </c>
      <c r="P2417" s="797"/>
      <c r="Q2417" s="797"/>
      <c r="R2417" s="797"/>
      <c r="S2417" s="797"/>
      <c r="T2417" s="525"/>
      <c r="U2417" s="526"/>
      <c r="V2417" s="527"/>
    </row>
    <row r="2418" spans="1:22" ht="19.95" customHeight="1"/>
    <row r="2419" spans="1:22" ht="19.95" customHeight="1"/>
    <row r="2420" spans="1:22" ht="19.95" customHeight="1"/>
    <row r="2421" spans="1:22" ht="19.95" customHeight="1"/>
    <row r="2422" spans="1:22" ht="19.95" customHeight="1"/>
    <row r="2423" spans="1:22" ht="19.95" customHeight="1"/>
    <row r="2424" spans="1:22" ht="19.95" customHeight="1"/>
    <row r="2425" spans="1:22" ht="19.95" customHeight="1"/>
    <row r="2426" spans="1:22" ht="19.95" customHeight="1"/>
    <row r="2427" spans="1:22" ht="19.95" customHeight="1"/>
    <row r="2428" spans="1:22" ht="19.95" customHeight="1"/>
    <row r="2429" spans="1:22" ht="19.95" customHeight="1"/>
    <row r="2430" spans="1:22" ht="19.95" customHeight="1"/>
    <row r="2431" spans="1:22" ht="19.95" customHeight="1"/>
    <row r="2432" spans="1:22" ht="19.95" customHeight="1"/>
    <row r="2433" ht="19.95" customHeight="1"/>
    <row r="2434" ht="19.95" customHeight="1"/>
    <row r="2435" ht="19.95" customHeight="1"/>
    <row r="2436" ht="19.95" customHeight="1"/>
    <row r="2437" ht="19.95" customHeight="1"/>
    <row r="2438" ht="19.95" customHeight="1"/>
    <row r="2439" ht="19.95" customHeight="1"/>
    <row r="2440" ht="19.95" customHeight="1"/>
    <row r="2441" ht="19.95" customHeight="1"/>
    <row r="2442" ht="19.95" customHeight="1"/>
    <row r="2443" ht="19.95" customHeight="1"/>
    <row r="2444" ht="19.95" customHeight="1"/>
    <row r="2445" ht="19.95" customHeight="1"/>
    <row r="2446" ht="19.95" customHeight="1"/>
    <row r="2447" ht="19.95" customHeight="1"/>
    <row r="2448" ht="19.95" customHeight="1"/>
    <row r="2449" ht="19.95" customHeight="1"/>
    <row r="2450" ht="19.95" customHeight="1"/>
    <row r="2451" ht="19.95" customHeight="1"/>
    <row r="2452" ht="19.95" customHeight="1"/>
    <row r="2453" ht="19.95" customHeight="1"/>
    <row r="2454" ht="19.95" customHeight="1"/>
    <row r="2455" ht="19.95" customHeight="1"/>
    <row r="2456" ht="19.95" customHeight="1"/>
    <row r="2457" ht="19.95" customHeight="1"/>
    <row r="2458" ht="19.95" customHeight="1"/>
    <row r="2459" ht="19.95" customHeight="1"/>
    <row r="2460" ht="19.95" customHeight="1"/>
    <row r="2461" ht="19.95" customHeight="1"/>
    <row r="2462" ht="19.95" customHeight="1"/>
    <row r="2463" ht="19.95" customHeight="1"/>
    <row r="2464" ht="19.95" customHeight="1"/>
    <row r="2465" ht="19.95" customHeight="1"/>
    <row r="2466" ht="19.95" customHeight="1"/>
    <row r="2467" ht="19.95" customHeight="1"/>
    <row r="2468" ht="19.95" customHeight="1"/>
    <row r="2469" ht="19.95" customHeight="1"/>
    <row r="2470" ht="19.95" customHeight="1"/>
    <row r="2471" ht="19.95" customHeight="1"/>
    <row r="2472" ht="19.95" customHeight="1"/>
    <row r="2473" ht="19.95" customHeight="1"/>
    <row r="2474" ht="19.95" customHeight="1"/>
    <row r="2475" ht="19.95" customHeight="1"/>
    <row r="2476" ht="19.95" customHeight="1"/>
    <row r="2477" ht="19.95" customHeight="1"/>
    <row r="2478" ht="19.95" customHeight="1"/>
    <row r="2479" ht="19.95" customHeight="1"/>
    <row r="2480" ht="19.95" customHeight="1"/>
    <row r="2481" ht="19.95" customHeight="1"/>
    <row r="2482" ht="19.95" customHeight="1"/>
    <row r="2483" ht="19.95" customHeight="1"/>
    <row r="2484" ht="19.95" customHeight="1"/>
    <row r="2485" ht="19.95" customHeight="1"/>
    <row r="2486" ht="19.95" customHeight="1"/>
    <row r="2487" ht="19.95" customHeight="1"/>
    <row r="2488" ht="19.95" customHeight="1"/>
    <row r="2489" ht="19.95" customHeight="1"/>
    <row r="2490" ht="19.95" customHeight="1"/>
    <row r="2491" ht="19.95" customHeight="1"/>
    <row r="2492" ht="19.95" customHeight="1"/>
    <row r="2493" ht="19.95" customHeight="1"/>
    <row r="2494" ht="19.95" customHeight="1"/>
    <row r="2495" ht="19.95" customHeight="1"/>
    <row r="2496" ht="19.95" customHeight="1"/>
    <row r="2497" ht="19.95" customHeight="1"/>
    <row r="2498" ht="19.95" customHeight="1"/>
    <row r="2499" ht="19.95" customHeight="1"/>
    <row r="2500" ht="19.95" customHeight="1"/>
    <row r="2501" ht="19.95" customHeight="1"/>
    <row r="2502" ht="19.95" customHeight="1"/>
    <row r="2503" ht="19.95" customHeight="1"/>
    <row r="2504" ht="19.95" customHeight="1"/>
    <row r="2505" ht="19.95" customHeight="1"/>
    <row r="2506" ht="19.95" customHeight="1"/>
    <row r="2507" ht="19.95" customHeight="1"/>
    <row r="2508" ht="19.95" customHeight="1"/>
    <row r="2509" ht="19.95" customHeight="1"/>
    <row r="2510" ht="19.95" customHeight="1"/>
    <row r="2511" ht="19.95" customHeight="1"/>
    <row r="2512" ht="19.95" customHeight="1"/>
    <row r="2513" ht="19.95" customHeight="1"/>
    <row r="2514" ht="19.95" customHeight="1"/>
    <row r="2515" ht="19.95" customHeight="1"/>
    <row r="2516" ht="19.95" customHeight="1"/>
    <row r="2517" ht="19.95" customHeight="1"/>
    <row r="2518" ht="19.95" customHeight="1"/>
    <row r="2519" ht="19.95" customHeight="1"/>
    <row r="2520" ht="19.95" customHeight="1"/>
    <row r="2521" ht="19.95" customHeight="1"/>
    <row r="2522" ht="19.95" customHeight="1"/>
    <row r="2523" ht="19.95" customHeight="1"/>
    <row r="2524" ht="19.95" customHeight="1"/>
    <row r="2525" ht="19.95" customHeight="1"/>
    <row r="2526" ht="19.95" customHeight="1"/>
    <row r="2527" ht="19.95" customHeight="1"/>
    <row r="2528" ht="19.95" customHeight="1"/>
    <row r="2529" ht="19.95" customHeight="1"/>
    <row r="2530" ht="19.95" customHeight="1"/>
    <row r="2531" ht="19.95" customHeight="1"/>
    <row r="2532" ht="19.95" customHeight="1"/>
    <row r="2533" ht="19.95" customHeight="1"/>
    <row r="2534" ht="19.95" customHeight="1"/>
    <row r="2535" ht="19.95" customHeight="1"/>
    <row r="2536" ht="19.95" customHeight="1"/>
    <row r="2537" ht="19.95" customHeight="1"/>
    <row r="2538" ht="19.95" customHeight="1"/>
    <row r="2539" ht="19.95" customHeight="1"/>
    <row r="2540" ht="19.95" customHeight="1"/>
    <row r="2541" ht="19.95" customHeight="1"/>
    <row r="2542" ht="19.95" customHeight="1"/>
    <row r="2543" ht="19.95" customHeight="1"/>
    <row r="2544" ht="19.95" customHeight="1"/>
    <row r="2545" ht="19.95" customHeight="1"/>
    <row r="2546" ht="19.95" customHeight="1"/>
    <row r="2547" ht="19.95" customHeight="1"/>
    <row r="2548" ht="19.95" customHeight="1"/>
    <row r="2549" ht="19.95" customHeight="1"/>
    <row r="2550" ht="19.95" customHeight="1"/>
    <row r="2551" ht="19.95" customHeight="1"/>
    <row r="2552" ht="19.95" customHeight="1"/>
    <row r="2553" ht="19.95" customHeight="1"/>
    <row r="2554" ht="19.95" customHeight="1"/>
    <row r="2555" ht="19.95" customHeight="1"/>
    <row r="2556" ht="19.95" customHeight="1"/>
    <row r="2557" ht="19.95" customHeight="1"/>
    <row r="2558" ht="19.95" customHeight="1"/>
    <row r="2559" ht="19.95" customHeight="1"/>
    <row r="2560" ht="19.95" customHeight="1"/>
    <row r="2561" ht="19.95" customHeight="1"/>
    <row r="2562" ht="19.95" customHeight="1"/>
    <row r="2563" ht="19.95" customHeight="1"/>
    <row r="2564" ht="19.95" customHeight="1"/>
    <row r="2565" ht="19.95" customHeight="1"/>
    <row r="2566" ht="19.95" customHeight="1"/>
    <row r="2567" ht="19.95" customHeight="1"/>
    <row r="2568" ht="19.95" customHeight="1"/>
    <row r="2569" ht="19.95" customHeight="1"/>
    <row r="2570" ht="19.95" customHeight="1"/>
    <row r="2571" ht="19.95" customHeight="1"/>
    <row r="2572" ht="19.95" customHeight="1"/>
    <row r="2573" ht="19.95" customHeight="1"/>
    <row r="2574" ht="19.95" customHeight="1"/>
    <row r="2575" ht="19.95" customHeight="1"/>
    <row r="2576" ht="19.95" customHeight="1"/>
    <row r="2577" ht="19.95" customHeight="1"/>
    <row r="2578" ht="19.95" customHeight="1"/>
    <row r="2579" ht="19.95" customHeight="1"/>
    <row r="2580" ht="19.95" customHeight="1"/>
    <row r="2581" ht="19.95" customHeight="1"/>
    <row r="2582" ht="19.95" customHeight="1"/>
    <row r="2583" ht="19.95" customHeight="1"/>
    <row r="2584" ht="19.95" customHeight="1"/>
    <row r="2585" ht="19.95" customHeight="1"/>
    <row r="2586" ht="19.95" customHeight="1"/>
    <row r="2587" ht="19.95" customHeight="1"/>
    <row r="2588" ht="19.95" customHeight="1"/>
    <row r="2589" ht="19.95" customHeight="1"/>
    <row r="2590" ht="19.95" customHeight="1"/>
    <row r="2591" ht="19.95" customHeight="1"/>
    <row r="2592" ht="19.95" customHeight="1"/>
    <row r="2593" ht="19.95" customHeight="1"/>
    <row r="2594" ht="19.95" customHeight="1"/>
    <row r="2595" ht="19.95" customHeight="1"/>
    <row r="2596" ht="19.95" customHeight="1"/>
    <row r="2597" ht="19.95" customHeight="1"/>
    <row r="2598" ht="19.95" customHeight="1"/>
    <row r="2599" ht="19.95" customHeight="1"/>
    <row r="2600" ht="19.95" customHeight="1"/>
    <row r="2601" ht="19.95" customHeight="1"/>
    <row r="2602" ht="19.95" customHeight="1"/>
    <row r="2603" ht="19.95" customHeight="1"/>
    <row r="2604" ht="19.95" customHeight="1"/>
    <row r="2605" ht="19.95" customHeight="1"/>
    <row r="2606" ht="19.95" customHeight="1"/>
    <row r="2607" ht="19.95" customHeight="1"/>
    <row r="2608" ht="19.95" customHeight="1"/>
    <row r="2609" ht="19.95" customHeight="1"/>
    <row r="2610" ht="19.95" customHeight="1"/>
    <row r="2611" ht="19.95" customHeight="1"/>
    <row r="2612" ht="19.95" customHeight="1"/>
    <row r="2613" ht="19.95" customHeight="1"/>
    <row r="2614" ht="19.95" customHeight="1"/>
    <row r="2615" ht="19.95" customHeight="1"/>
    <row r="2616" ht="19.95" customHeight="1"/>
    <row r="2617" ht="19.95" customHeight="1"/>
    <row r="2618" ht="19.95" customHeight="1"/>
    <row r="2619" ht="19.95" customHeight="1"/>
    <row r="2620" ht="19.95" customHeight="1"/>
    <row r="2621" ht="19.95" customHeight="1"/>
    <row r="2622" ht="19.95" customHeight="1"/>
    <row r="2623" ht="19.95" customHeight="1"/>
    <row r="2624" ht="19.95" customHeight="1"/>
    <row r="2625" ht="19.95" customHeight="1"/>
    <row r="2626" ht="19.95" customHeight="1"/>
    <row r="2627" ht="19.95" customHeight="1"/>
    <row r="2628" ht="19.95" customHeight="1"/>
    <row r="2629" ht="19.95" customHeight="1"/>
    <row r="2630" ht="19.95" customHeight="1"/>
    <row r="2631" ht="19.95" customHeight="1"/>
    <row r="2632" ht="19.95" customHeight="1"/>
    <row r="2633" ht="19.95" customHeight="1"/>
    <row r="2634" ht="19.95" customHeight="1"/>
    <row r="2635" ht="19.95" customHeight="1"/>
    <row r="2636" ht="19.95" customHeight="1"/>
    <row r="2637" ht="19.95" customHeight="1"/>
    <row r="2638" ht="19.95" customHeight="1"/>
    <row r="2639" ht="19.95" customHeight="1"/>
    <row r="2640" ht="19.95" customHeight="1"/>
    <row r="2641" ht="19.95" customHeight="1"/>
    <row r="2642" ht="19.95" customHeight="1"/>
    <row r="2643" ht="19.95" customHeight="1"/>
    <row r="2644" ht="19.95" customHeight="1"/>
    <row r="2645" ht="19.95" customHeight="1"/>
    <row r="2646" ht="19.95" customHeight="1"/>
    <row r="2647" ht="19.95" customHeight="1"/>
    <row r="2648" ht="19.95" customHeight="1"/>
    <row r="2649" ht="19.95" customHeight="1"/>
    <row r="2650" ht="19.95" customHeight="1"/>
    <row r="2651" ht="19.95" customHeight="1"/>
    <row r="2652" ht="19.95" customHeight="1"/>
    <row r="2653" ht="19.95" customHeight="1"/>
    <row r="2654" ht="19.95" customHeight="1"/>
    <row r="2655" ht="19.95" customHeight="1"/>
    <row r="2656" ht="19.95" customHeight="1"/>
    <row r="2657" ht="19.95" customHeight="1"/>
    <row r="2658" ht="19.95" customHeight="1"/>
    <row r="2659" ht="19.95" customHeight="1"/>
    <row r="2660" ht="19.95" customHeight="1"/>
    <row r="2661" ht="19.95" customHeight="1"/>
    <row r="2662" ht="19.95" customHeight="1"/>
    <row r="2663" ht="19.95" customHeight="1"/>
    <row r="2664" ht="19.95" customHeight="1"/>
    <row r="2665" ht="19.95" customHeight="1"/>
    <row r="2666" ht="19.95" customHeight="1"/>
    <row r="2667" ht="19.95" customHeight="1"/>
    <row r="2668" ht="19.95" customHeight="1"/>
    <row r="2669" ht="19.95" customHeight="1"/>
    <row r="2670" ht="19.95" customHeight="1"/>
    <row r="2671" ht="19.95" customHeight="1"/>
    <row r="2672" ht="19.95" customHeight="1"/>
    <row r="2673" ht="19.95" customHeight="1"/>
    <row r="2674" ht="19.95" customHeight="1"/>
    <row r="2675" ht="19.95" customHeight="1"/>
    <row r="2676" ht="19.95" customHeight="1"/>
    <row r="2677" ht="19.95" customHeight="1"/>
    <row r="2678" ht="19.95" customHeight="1"/>
    <row r="2679" ht="19.95" customHeight="1"/>
    <row r="2680" ht="19.95" customHeight="1"/>
    <row r="2681" ht="19.95" customHeight="1"/>
    <row r="2682" ht="19.95" customHeight="1"/>
    <row r="2683" ht="19.95" customHeight="1"/>
    <row r="2684" ht="19.95" customHeight="1"/>
    <row r="2685" ht="19.95" customHeight="1"/>
    <row r="2686" ht="19.95" customHeight="1"/>
    <row r="2687" ht="19.95" customHeight="1"/>
    <row r="2688" ht="19.95" customHeight="1"/>
    <row r="2689" ht="19.95" customHeight="1"/>
    <row r="2690" ht="19.95" customHeight="1"/>
    <row r="2691" ht="19.95" customHeight="1"/>
    <row r="2692" ht="19.95" customHeight="1"/>
    <row r="2693" ht="19.95" customHeight="1"/>
    <row r="2694" ht="19.95" customHeight="1"/>
    <row r="2695" ht="19.95" customHeight="1"/>
    <row r="2696" ht="19.95" customHeight="1"/>
    <row r="2697" ht="19.95" customHeight="1"/>
    <row r="2698" ht="19.95" customHeight="1"/>
    <row r="2699" ht="19.95" customHeight="1"/>
    <row r="2700" ht="19.95" customHeight="1"/>
    <row r="2701" ht="19.95" customHeight="1"/>
    <row r="2702" ht="19.95" customHeight="1"/>
    <row r="2703" ht="19.95" customHeight="1"/>
    <row r="2704" ht="19.95" customHeight="1"/>
    <row r="2705" ht="19.95" customHeight="1"/>
    <row r="2706" ht="19.95" customHeight="1"/>
    <row r="2707" ht="19.95" customHeight="1"/>
    <row r="2708" ht="19.95" customHeight="1"/>
    <row r="2709" ht="19.95" customHeight="1"/>
    <row r="2710" ht="19.95" customHeight="1"/>
    <row r="2711" ht="19.95" customHeight="1"/>
    <row r="2712" ht="19.95" customHeight="1"/>
    <row r="2713" ht="19.95" customHeight="1"/>
    <row r="2714" ht="19.95" customHeight="1"/>
    <row r="2715" ht="19.95" customHeight="1"/>
    <row r="2716" ht="19.95" customHeight="1"/>
    <row r="2717" ht="19.95" customHeight="1"/>
    <row r="2718" ht="19.95" customHeight="1"/>
    <row r="2719" ht="19.95" customHeight="1"/>
    <row r="2720" ht="19.95" customHeight="1"/>
    <row r="2721" ht="19.95" customHeight="1"/>
    <row r="2722" ht="19.95" customHeight="1"/>
    <row r="2723" ht="19.95" customHeight="1"/>
    <row r="2724" ht="19.95" customHeight="1"/>
    <row r="2725" ht="19.95" customHeight="1"/>
    <row r="2726" ht="19.95" customHeight="1"/>
    <row r="2727" ht="19.95" customHeight="1"/>
    <row r="2728" ht="19.95" customHeight="1"/>
    <row r="2729" ht="19.95" customHeight="1"/>
    <row r="2730" ht="19.95" customHeight="1"/>
    <row r="2731" ht="19.95" customHeight="1"/>
    <row r="2732" ht="19.95" customHeight="1"/>
    <row r="2733" ht="19.95" customHeight="1"/>
    <row r="2734" ht="19.95" customHeight="1"/>
    <row r="2735" ht="19.95" customHeight="1"/>
    <row r="2736" ht="19.95" customHeight="1"/>
    <row r="2737" ht="19.95" customHeight="1"/>
    <row r="2738" ht="19.95" customHeight="1"/>
    <row r="2739" ht="19.95" customHeight="1"/>
    <row r="2740" ht="19.95" customHeight="1"/>
    <row r="2741" ht="19.95" customHeight="1"/>
    <row r="2742" ht="19.95" customHeight="1"/>
    <row r="2743" ht="19.95" customHeight="1"/>
    <row r="2744" ht="19.95" customHeight="1"/>
    <row r="2745" ht="19.95" customHeight="1"/>
    <row r="2746" ht="19.95" customHeight="1"/>
    <row r="2747" ht="19.95" customHeight="1"/>
    <row r="2748" ht="19.95" customHeight="1"/>
    <row r="2749" ht="19.95" customHeight="1"/>
    <row r="2750" ht="19.95" customHeight="1"/>
    <row r="2751" ht="19.95" customHeight="1"/>
    <row r="2752" ht="19.95" customHeight="1"/>
    <row r="2753" ht="19.95" customHeight="1"/>
    <row r="2754" ht="19.95" customHeight="1"/>
    <row r="2755" ht="19.95" customHeight="1"/>
    <row r="2756" ht="19.95" customHeight="1"/>
    <row r="2757" ht="19.95" customHeight="1"/>
    <row r="2758" ht="19.95" customHeight="1"/>
    <row r="2759" ht="19.95" customHeight="1"/>
    <row r="2760" ht="19.95" customHeight="1"/>
    <row r="2761" ht="19.95" customHeight="1"/>
    <row r="2762" ht="19.95" customHeight="1"/>
    <row r="2763" ht="19.95" customHeight="1"/>
    <row r="2764" ht="19.95" customHeight="1"/>
    <row r="2765" ht="19.95" customHeight="1"/>
    <row r="2766" ht="19.95" customHeight="1"/>
    <row r="2767" ht="19.95" customHeight="1"/>
    <row r="2768" ht="19.95" customHeight="1"/>
    <row r="2769" ht="19.95" customHeight="1"/>
    <row r="2770" ht="19.95" customHeight="1"/>
    <row r="2771" ht="19.95" customHeight="1"/>
    <row r="2772" ht="19.95" customHeight="1"/>
    <row r="2773" ht="19.95" customHeight="1"/>
    <row r="2774" ht="19.95" customHeight="1"/>
    <row r="2775" ht="19.95" customHeight="1"/>
    <row r="2776" ht="19.95" customHeight="1"/>
    <row r="2777" ht="19.95" customHeight="1"/>
    <row r="2778" ht="19.95" customHeight="1"/>
    <row r="2779" ht="19.95" customHeight="1"/>
    <row r="2780" ht="19.95" customHeight="1"/>
    <row r="2781" ht="19.95" customHeight="1"/>
    <row r="2782" ht="19.95" customHeight="1"/>
    <row r="2783" ht="19.95" customHeight="1"/>
    <row r="2784" ht="19.95" customHeight="1"/>
    <row r="2785" ht="19.95" customHeight="1"/>
    <row r="2786" ht="19.95" customHeight="1"/>
    <row r="2787" ht="19.95" customHeight="1"/>
    <row r="2788" ht="19.95" customHeight="1"/>
    <row r="2789" ht="19.95" customHeight="1"/>
    <row r="2790" ht="19.95" customHeight="1"/>
    <row r="2791" ht="19.95" customHeight="1"/>
    <row r="2792" ht="19.95" customHeight="1"/>
    <row r="2793" ht="19.95" customHeight="1"/>
    <row r="2794" ht="19.95" customHeight="1"/>
    <row r="2795" ht="19.95" customHeight="1"/>
    <row r="2796" ht="19.95" customHeight="1"/>
    <row r="2797" ht="19.95" customHeight="1"/>
    <row r="2798" ht="19.95" customHeight="1"/>
    <row r="2799" ht="19.95" customHeight="1"/>
    <row r="2800" ht="19.95" customHeight="1"/>
    <row r="2801" ht="19.95" customHeight="1"/>
    <row r="2802" ht="19.95" customHeight="1"/>
    <row r="2803" ht="19.95" customHeight="1"/>
    <row r="2804" ht="19.95" customHeight="1"/>
    <row r="2805" ht="19.95" customHeight="1"/>
    <row r="2806" ht="19.95" customHeight="1"/>
    <row r="2807" ht="19.95" customHeight="1"/>
    <row r="2808" ht="19.95" customHeight="1"/>
    <row r="2809" ht="19.95" customHeight="1"/>
    <row r="2810" ht="19.95" customHeight="1"/>
    <row r="2811" ht="19.95" customHeight="1"/>
    <row r="2812" ht="19.95" customHeight="1"/>
    <row r="2813" ht="19.95" customHeight="1"/>
    <row r="2814" ht="19.95" customHeight="1"/>
    <row r="2815" ht="19.95" customHeight="1"/>
    <row r="2816" ht="19.95" customHeight="1"/>
    <row r="2817" ht="19.95" customHeight="1"/>
    <row r="2818" ht="19.95" customHeight="1"/>
    <row r="2819" ht="19.95" customHeight="1"/>
    <row r="2820" ht="19.95" customHeight="1"/>
    <row r="2821" ht="19.95" customHeight="1"/>
    <row r="2822" ht="19.95" customHeight="1"/>
    <row r="2823" ht="19.95" customHeight="1"/>
    <row r="2824" ht="19.95" customHeight="1"/>
    <row r="2825" ht="19.95" customHeight="1"/>
    <row r="2826" ht="19.95" customHeight="1"/>
    <row r="2827" ht="19.95" customHeight="1"/>
    <row r="2828" ht="19.95" customHeight="1"/>
    <row r="2829" ht="19.95" customHeight="1"/>
    <row r="2830" ht="19.95" customHeight="1"/>
    <row r="2831" ht="19.95" customHeight="1"/>
    <row r="2832" ht="19.95" customHeight="1"/>
    <row r="2833" ht="19.95" customHeight="1"/>
    <row r="2834" ht="19.95" customHeight="1"/>
    <row r="2835" ht="19.95" customHeight="1"/>
    <row r="2836" ht="19.95" customHeight="1"/>
    <row r="2837" ht="19.95" customHeight="1"/>
    <row r="2838" ht="19.95" customHeight="1"/>
    <row r="2839" ht="19.95" customHeight="1"/>
    <row r="2840" ht="19.95" customHeight="1"/>
    <row r="2841" ht="19.95" customHeight="1"/>
    <row r="2842" ht="19.95" customHeight="1"/>
    <row r="2843" ht="19.95" customHeight="1"/>
    <row r="2844" ht="19.95" customHeight="1"/>
    <row r="2845" ht="19.95" customHeight="1"/>
    <row r="2846" ht="19.95" customHeight="1"/>
    <row r="2847" ht="19.95" customHeight="1"/>
    <row r="2848" ht="19.95" customHeight="1"/>
    <row r="2849" ht="19.95" customHeight="1"/>
    <row r="2850" ht="19.95" customHeight="1"/>
    <row r="2851" ht="19.95" customHeight="1"/>
    <row r="2852" ht="19.95" customHeight="1"/>
    <row r="2853" ht="19.95" customHeight="1"/>
    <row r="2854" ht="19.95" customHeight="1"/>
    <row r="2855" ht="19.95" customHeight="1"/>
    <row r="2856" ht="19.95" customHeight="1"/>
    <row r="2857" ht="19.95" customHeight="1"/>
    <row r="2858" ht="19.95" customHeight="1"/>
    <row r="2859" ht="19.95" customHeight="1"/>
    <row r="2860" ht="19.95" customHeight="1"/>
    <row r="2861" ht="19.95" customHeight="1"/>
    <row r="2862" ht="19.95" customHeight="1"/>
    <row r="2863" ht="19.95" customHeight="1"/>
    <row r="2864" ht="19.95" customHeight="1"/>
    <row r="2865" ht="19.95" customHeight="1"/>
    <row r="2866" ht="19.95" customHeight="1"/>
    <row r="2867" ht="19.95" customHeight="1"/>
    <row r="2868" ht="19.95" customHeight="1"/>
    <row r="2869" ht="19.95" customHeight="1"/>
    <row r="2870" ht="19.95" customHeight="1"/>
    <row r="2871" ht="19.95" customHeight="1"/>
    <row r="2872" ht="19.95" customHeight="1"/>
    <row r="2873" ht="19.95" customHeight="1"/>
    <row r="2874" ht="19.95" customHeight="1"/>
    <row r="2875" ht="19.95" customHeight="1"/>
    <row r="2876" ht="19.95" customHeight="1"/>
    <row r="2877" ht="19.95" customHeight="1"/>
    <row r="2878" ht="19.95" customHeight="1"/>
    <row r="2879" ht="19.95" customHeight="1"/>
    <row r="2880" ht="19.95" customHeight="1"/>
    <row r="2881" ht="19.95" customHeight="1"/>
    <row r="2882" ht="19.95" customHeight="1"/>
    <row r="2883" ht="19.95" customHeight="1"/>
    <row r="2884" ht="19.95" customHeight="1"/>
    <row r="2885" ht="19.95" customHeight="1"/>
    <row r="2886" ht="19.95" customHeight="1"/>
    <row r="2887" ht="19.95" customHeight="1"/>
    <row r="2888" ht="19.95" customHeight="1"/>
    <row r="2889" ht="19.95" customHeight="1"/>
    <row r="2890" ht="19.95" customHeight="1"/>
    <row r="2891" ht="19.95" customHeight="1"/>
    <row r="2892" ht="19.95" customHeight="1"/>
    <row r="2893" ht="19.95" customHeight="1"/>
    <row r="2894" ht="19.95" customHeight="1"/>
    <row r="2895" ht="19.95" customHeight="1"/>
    <row r="2896" ht="19.95" customHeight="1"/>
    <row r="2897" ht="19.95" customHeight="1"/>
    <row r="2898" ht="19.95" customHeight="1"/>
    <row r="2899" ht="19.95" customHeight="1"/>
    <row r="2900" ht="19.95" customHeight="1"/>
    <row r="2901" ht="19.95" customHeight="1"/>
    <row r="2902" ht="19.95" customHeight="1"/>
    <row r="2903" ht="19.95" customHeight="1"/>
    <row r="2904" ht="19.95" customHeight="1"/>
    <row r="2905" ht="19.95" customHeight="1"/>
    <row r="2906" ht="19.95" customHeight="1"/>
    <row r="2907" ht="19.95" customHeight="1"/>
    <row r="2908" ht="19.95" customHeight="1"/>
    <row r="2909" ht="19.95" customHeight="1"/>
    <row r="2910" ht="19.95" customHeight="1"/>
    <row r="2911" ht="19.95" customHeight="1"/>
    <row r="2912" ht="19.95" customHeight="1"/>
    <row r="2913" ht="19.95" customHeight="1"/>
    <row r="2914" ht="19.95" customHeight="1"/>
    <row r="2915" ht="19.95" customHeight="1"/>
    <row r="2916" ht="19.95" customHeight="1"/>
    <row r="2917" ht="19.95" customHeight="1"/>
    <row r="2918" ht="19.95" customHeight="1"/>
    <row r="2919" ht="19.95" customHeight="1"/>
    <row r="2920" ht="19.95" customHeight="1"/>
    <row r="2921" ht="19.95" customHeight="1"/>
    <row r="2922" ht="19.95" customHeight="1"/>
    <row r="2923" ht="19.95" customHeight="1"/>
    <row r="2924" ht="19.95" customHeight="1"/>
    <row r="2925" ht="19.95" customHeight="1"/>
    <row r="2926" ht="19.95" customHeight="1"/>
    <row r="2927" ht="19.95" customHeight="1"/>
    <row r="2928" ht="19.95" customHeight="1"/>
    <row r="2929" ht="19.95" customHeight="1"/>
    <row r="2930" ht="19.95" customHeight="1"/>
    <row r="2931" ht="19.95" customHeight="1"/>
    <row r="2932" ht="19.95" customHeight="1"/>
    <row r="2933" ht="19.95" customHeight="1"/>
    <row r="2934" ht="19.95" customHeight="1"/>
    <row r="2935" ht="19.95" customHeight="1"/>
    <row r="2936" ht="19.95" customHeight="1"/>
    <row r="2937" ht="19.95" customHeight="1"/>
    <row r="2938" ht="19.95" customHeight="1"/>
    <row r="2939" ht="19.95" customHeight="1"/>
    <row r="2940" ht="19.95" customHeight="1"/>
    <row r="2941" ht="19.95" customHeight="1"/>
    <row r="2942" ht="19.95" customHeight="1"/>
    <row r="2943" ht="19.95" customHeight="1"/>
    <row r="2944" ht="19.95" customHeight="1"/>
    <row r="2945" ht="19.95" customHeight="1"/>
    <row r="2946" ht="19.95" customHeight="1"/>
    <row r="2947" ht="19.95" customHeight="1"/>
    <row r="2948" ht="19.95" customHeight="1"/>
    <row r="2949" ht="19.95" customHeight="1"/>
    <row r="2950" ht="19.95" customHeight="1"/>
    <row r="2951" ht="19.95" customHeight="1"/>
    <row r="2952" ht="19.95" customHeight="1"/>
    <row r="2953" ht="19.95" customHeight="1"/>
    <row r="2954" ht="19.95" customHeight="1"/>
    <row r="2955" ht="19.95" customHeight="1"/>
    <row r="2956" ht="19.95" customHeight="1"/>
    <row r="2957" ht="19.95" customHeight="1"/>
    <row r="2958" ht="19.95" customHeight="1"/>
    <row r="2959" ht="19.95" customHeight="1"/>
    <row r="2960" ht="19.95" customHeight="1"/>
    <row r="2961" ht="19.95" customHeight="1"/>
    <row r="2962" ht="19.95" customHeight="1"/>
    <row r="2963" ht="19.95" customHeight="1"/>
    <row r="2964" ht="19.95" customHeight="1"/>
    <row r="2965" ht="19.95" customHeight="1"/>
    <row r="2966" ht="19.95" customHeight="1"/>
    <row r="2967" ht="19.95" customHeight="1"/>
    <row r="2968" ht="19.95" customHeight="1"/>
    <row r="2969" ht="19.95" customHeight="1"/>
    <row r="2970" ht="19.95" customHeight="1"/>
    <row r="2971" ht="19.95" customHeight="1"/>
    <row r="2972" ht="19.95" customHeight="1"/>
    <row r="2973" ht="19.95" customHeight="1"/>
    <row r="2974" ht="19.95" customHeight="1"/>
    <row r="2975" ht="19.95" customHeight="1"/>
    <row r="2976" ht="19.95" customHeight="1"/>
    <row r="2977" ht="19.95" customHeight="1"/>
    <row r="2978" ht="19.95" customHeight="1"/>
    <row r="2979" ht="19.95" customHeight="1"/>
    <row r="2980" ht="19.95" customHeight="1"/>
    <row r="2981" ht="19.95" customHeight="1"/>
    <row r="2982" ht="19.95" customHeight="1"/>
    <row r="2983" ht="19.95" customHeight="1"/>
    <row r="2984" ht="19.95" customHeight="1"/>
    <row r="2985" ht="19.95" customHeight="1"/>
    <row r="2986" ht="19.95" customHeight="1"/>
    <row r="2987" ht="19.95" customHeight="1"/>
    <row r="2988" ht="19.95" customHeight="1"/>
    <row r="2989" ht="19.95" customHeight="1"/>
    <row r="2990" ht="19.95" customHeight="1"/>
    <row r="2991" ht="19.95" customHeight="1"/>
    <row r="2992" ht="19.95" customHeight="1"/>
    <row r="2993" ht="19.95" customHeight="1"/>
    <row r="2994" ht="19.95" customHeight="1"/>
    <row r="2995" ht="19.95" customHeight="1"/>
    <row r="2996" ht="19.95" customHeight="1"/>
    <row r="2997" ht="19.95" customHeight="1"/>
    <row r="2998" ht="19.95" customHeight="1"/>
    <row r="2999" ht="19.95" customHeight="1"/>
    <row r="3000" ht="19.95" customHeight="1"/>
    <row r="3001" ht="19.95" customHeight="1"/>
    <row r="3002" ht="19.95" customHeight="1"/>
    <row r="3003" ht="19.95" customHeight="1"/>
    <row r="3004" ht="19.95" customHeight="1"/>
    <row r="3005" ht="19.95" customHeight="1"/>
    <row r="3006" ht="19.95" customHeight="1"/>
    <row r="3007" ht="19.95" customHeight="1"/>
    <row r="3008" ht="19.95" customHeight="1"/>
    <row r="3009" ht="19.95" customHeight="1"/>
    <row r="3010" ht="19.95" customHeight="1"/>
    <row r="3011" ht="19.95" customHeight="1"/>
    <row r="3012" ht="19.95" customHeight="1"/>
    <row r="3013" ht="19.95" customHeight="1"/>
    <row r="3014" ht="19.95" customHeight="1"/>
    <row r="3015" ht="19.95" customHeight="1"/>
    <row r="3016" ht="19.95" customHeight="1"/>
    <row r="3017" ht="19.95" customHeight="1"/>
    <row r="3018" ht="19.95" customHeight="1"/>
    <row r="3019" ht="19.95" customHeight="1"/>
    <row r="3020" ht="19.95" customHeight="1"/>
    <row r="3021" ht="19.95" customHeight="1"/>
    <row r="3022" ht="19.95" customHeight="1"/>
    <row r="3023" ht="19.95" customHeight="1"/>
    <row r="3024" ht="19.95" customHeight="1"/>
    <row r="3025" ht="19.95" customHeight="1"/>
    <row r="3026" ht="19.95" customHeight="1"/>
    <row r="3027" ht="19.95" customHeight="1"/>
    <row r="3028" ht="19.95" customHeight="1"/>
    <row r="3029" ht="19.95" customHeight="1"/>
    <row r="3030" ht="19.95" customHeight="1"/>
    <row r="3031" ht="19.95" customHeight="1"/>
    <row r="3032" ht="19.95" customHeight="1"/>
    <row r="3033" ht="19.95" customHeight="1"/>
    <row r="3034" ht="19.95" customHeight="1"/>
    <row r="3035" ht="19.95" customHeight="1"/>
    <row r="3036" ht="19.95" customHeight="1"/>
    <row r="3037" ht="19.95" customHeight="1"/>
    <row r="3038" ht="19.95" customHeight="1"/>
    <row r="3039" ht="19.95" customHeight="1"/>
    <row r="3040" ht="19.95" customHeight="1"/>
    <row r="3041" ht="19.95" customHeight="1"/>
    <row r="3042" ht="19.95" customHeight="1"/>
    <row r="3043" ht="19.95" customHeight="1"/>
    <row r="3044" ht="19.95" customHeight="1"/>
    <row r="3045" ht="19.95" customHeight="1"/>
    <row r="3046" ht="19.95" customHeight="1"/>
    <row r="3047" ht="19.95" customHeight="1"/>
    <row r="3048" ht="19.95" customHeight="1"/>
    <row r="3049" ht="19.95" customHeight="1"/>
    <row r="3050" ht="19.95" customHeight="1"/>
    <row r="3051" ht="19.95" customHeight="1"/>
    <row r="3052" ht="19.95" customHeight="1"/>
    <row r="3053" ht="19.95" customHeight="1"/>
    <row r="3054" ht="19.95" customHeight="1"/>
    <row r="3055" ht="19.95" customHeight="1"/>
    <row r="3056" ht="19.95" customHeight="1"/>
    <row r="3057" ht="19.95" customHeight="1"/>
    <row r="3058" ht="19.95" customHeight="1"/>
    <row r="3059" ht="19.95" customHeight="1"/>
    <row r="3060" ht="19.95" customHeight="1"/>
    <row r="3061" ht="19.95" customHeight="1"/>
    <row r="3062" ht="19.95" customHeight="1"/>
    <row r="3063" ht="19.95" customHeight="1"/>
    <row r="3064" ht="19.95" customHeight="1"/>
    <row r="3065" ht="19.95" customHeight="1"/>
    <row r="3066" ht="19.95" customHeight="1"/>
    <row r="3067" ht="19.95" customHeight="1"/>
    <row r="3068" ht="19.95" customHeight="1"/>
    <row r="3069" ht="19.95" customHeight="1"/>
    <row r="3070" ht="19.95" customHeight="1"/>
    <row r="3071" ht="19.95" customHeight="1"/>
    <row r="3072" ht="19.95" customHeight="1"/>
    <row r="3073" ht="19.95" customHeight="1"/>
    <row r="3074" ht="19.95" customHeight="1"/>
    <row r="3075" ht="19.95" customHeight="1"/>
    <row r="3076" ht="19.95" customHeight="1"/>
    <row r="3077" ht="19.95" customHeight="1"/>
    <row r="3078" ht="19.95" customHeight="1"/>
    <row r="3079" ht="19.95" customHeight="1"/>
    <row r="3080" ht="19.95" customHeight="1"/>
    <row r="3081" ht="19.95" customHeight="1"/>
    <row r="3082" ht="19.95" customHeight="1"/>
    <row r="3083" ht="19.95" customHeight="1"/>
    <row r="3084" ht="19.95" customHeight="1"/>
    <row r="3085" ht="19.95" customHeight="1"/>
    <row r="3086" ht="19.95" customHeight="1"/>
    <row r="3087" ht="19.95" customHeight="1"/>
    <row r="3088" ht="19.95" customHeight="1"/>
    <row r="3089" ht="19.95" customHeight="1"/>
    <row r="3090" ht="19.95" customHeight="1"/>
    <row r="3091" ht="19.95" customHeight="1"/>
    <row r="3092" ht="19.95" customHeight="1"/>
    <row r="3093" ht="19.95" customHeight="1"/>
    <row r="3094" ht="19.95" customHeight="1"/>
    <row r="3095" ht="19.95" customHeight="1"/>
    <row r="3096" ht="19.95" customHeight="1"/>
    <row r="3097" ht="19.95" customHeight="1"/>
    <row r="3098" ht="19.95" customHeight="1"/>
    <row r="3099" ht="19.95" customHeight="1"/>
    <row r="3100" ht="19.95" customHeight="1"/>
    <row r="3101" ht="19.95" customHeight="1"/>
    <row r="3102" ht="19.95" customHeight="1"/>
    <row r="3103" ht="19.95" customHeight="1"/>
    <row r="3104" ht="19.95" customHeight="1"/>
    <row r="3105" ht="19.95" customHeight="1"/>
    <row r="3106" ht="19.95" customHeight="1"/>
    <row r="3107" ht="19.95" customHeight="1"/>
    <row r="3108" ht="19.95" customHeight="1"/>
    <row r="3109" ht="19.95" customHeight="1"/>
    <row r="3110" ht="19.95" customHeight="1"/>
    <row r="3111" ht="19.95" customHeight="1"/>
    <row r="3112" ht="19.95" customHeight="1"/>
    <row r="3113" ht="19.95" customHeight="1"/>
    <row r="3114" ht="19.95" customHeight="1"/>
    <row r="3115" ht="19.95" customHeight="1"/>
    <row r="3116" ht="19.95" customHeight="1"/>
    <row r="3117" ht="19.95" customHeight="1"/>
    <row r="3118" ht="19.95" customHeight="1"/>
    <row r="3119" ht="19.95" customHeight="1"/>
    <row r="3120" ht="19.95" customHeight="1"/>
    <row r="3121" ht="19.95" customHeight="1"/>
    <row r="3122" ht="19.95" customHeight="1"/>
    <row r="3123" ht="19.95" customHeight="1"/>
    <row r="3124" ht="19.95" customHeight="1"/>
    <row r="3125" ht="19.95" customHeight="1"/>
    <row r="3126" ht="19.95" customHeight="1"/>
    <row r="3127" ht="19.95" customHeight="1"/>
    <row r="3128" ht="19.95" customHeight="1"/>
    <row r="3129" ht="19.95" customHeight="1"/>
    <row r="3130" ht="19.95" customHeight="1"/>
    <row r="3131" ht="19.95" customHeight="1"/>
    <row r="3132" ht="19.95" customHeight="1"/>
    <row r="3133" ht="19.95" customHeight="1"/>
    <row r="3134" ht="19.95" customHeight="1"/>
    <row r="3135" ht="19.95" customHeight="1"/>
    <row r="3136" ht="19.95" customHeight="1"/>
    <row r="3137" ht="19.95" customHeight="1"/>
    <row r="3138" ht="19.95" customHeight="1"/>
    <row r="3139" ht="19.95" customHeight="1"/>
    <row r="3140" ht="19.95" customHeight="1"/>
    <row r="3141" ht="19.95" customHeight="1"/>
    <row r="3142" ht="19.95" customHeight="1"/>
    <row r="3143" ht="19.95" customHeight="1"/>
    <row r="3144" ht="19.95" customHeight="1"/>
    <row r="3145" ht="19.95" customHeight="1"/>
    <row r="3146" ht="19.95" customHeight="1"/>
    <row r="3147" ht="19.95" customHeight="1"/>
    <row r="3148" ht="19.95" customHeight="1"/>
    <row r="3149" ht="19.95" customHeight="1"/>
    <row r="3150" ht="19.95" customHeight="1"/>
    <row r="3151" ht="19.95" customHeight="1"/>
    <row r="3152" ht="19.95" customHeight="1"/>
    <row r="3153" ht="19.95" customHeight="1"/>
    <row r="3154" ht="19.95" customHeight="1"/>
    <row r="3155" ht="19.95" customHeight="1"/>
    <row r="3156" ht="19.95" customHeight="1"/>
    <row r="3157" ht="19.95" customHeight="1"/>
    <row r="3158" ht="19.95" customHeight="1"/>
    <row r="3159" ht="19.95" customHeight="1"/>
    <row r="3160" ht="19.95" customHeight="1"/>
    <row r="3161" ht="19.95" customHeight="1"/>
    <row r="3162" ht="19.95" customHeight="1"/>
    <row r="3163" ht="19.95" customHeight="1"/>
    <row r="3164" ht="19.95" customHeight="1"/>
    <row r="3165" ht="19.95" customHeight="1"/>
    <row r="3166" ht="19.95" customHeight="1"/>
    <row r="3167" ht="19.95" customHeight="1"/>
    <row r="3168" ht="19.95" customHeight="1"/>
    <row r="3169" ht="19.95" customHeight="1"/>
    <row r="3170" ht="19.95" customHeight="1"/>
    <row r="3171" ht="19.95" customHeight="1"/>
    <row r="3172" ht="19.95" customHeight="1"/>
    <row r="3173" ht="19.95" customHeight="1"/>
    <row r="3174" ht="19.95" customHeight="1"/>
    <row r="3175" ht="19.95" customHeight="1"/>
    <row r="3176" ht="19.95" customHeight="1"/>
    <row r="3177" ht="19.95" customHeight="1"/>
    <row r="3178" ht="19.95" customHeight="1"/>
    <row r="3179" ht="19.95" customHeight="1"/>
    <row r="3180" ht="19.95" customHeight="1"/>
    <row r="3181" ht="19.95" customHeight="1"/>
    <row r="3182" ht="19.95" customHeight="1"/>
    <row r="3183" ht="19.95" customHeight="1"/>
    <row r="3184" ht="19.95" customHeight="1"/>
    <row r="3185" ht="19.95" customHeight="1"/>
    <row r="3186" ht="19.95" customHeight="1"/>
    <row r="3187" ht="19.95" customHeight="1"/>
    <row r="3188" ht="19.95" customHeight="1"/>
    <row r="3189" ht="19.95" customHeight="1"/>
    <row r="3190" ht="19.95" customHeight="1"/>
    <row r="3191" ht="19.95" customHeight="1"/>
    <row r="3192" ht="19.95" customHeight="1"/>
    <row r="3193" ht="19.95" customHeight="1"/>
    <row r="3194" ht="19.95" customHeight="1"/>
    <row r="3195" ht="19.95" customHeight="1"/>
    <row r="3196" ht="19.95" customHeight="1"/>
    <row r="3197" ht="19.95" customHeight="1"/>
    <row r="3198" ht="19.95" customHeight="1"/>
    <row r="3199" ht="19.95" customHeight="1"/>
    <row r="3200" ht="19.95" customHeight="1"/>
    <row r="3201" ht="19.95" customHeight="1"/>
    <row r="3202" ht="19.95" customHeight="1"/>
    <row r="3203" ht="19.95" customHeight="1"/>
    <row r="3204" ht="19.95" customHeight="1"/>
    <row r="3205" ht="19.95" customHeight="1"/>
    <row r="3206" ht="19.95" customHeight="1"/>
    <row r="3207" ht="19.95" customHeight="1"/>
    <row r="3208" ht="19.95" customHeight="1"/>
    <row r="3209" ht="19.95" customHeight="1"/>
    <row r="3210" ht="19.95" customHeight="1"/>
    <row r="3211" ht="19.95" customHeight="1"/>
    <row r="3212" ht="19.95" customHeight="1"/>
    <row r="3213" ht="19.95" customHeight="1"/>
    <row r="3214" ht="19.95" customHeight="1"/>
    <row r="3215" ht="19.95" customHeight="1"/>
    <row r="3216" ht="19.95" customHeight="1"/>
    <row r="3217" ht="19.95" customHeight="1"/>
    <row r="3218" ht="19.95" customHeight="1"/>
    <row r="3219" ht="19.95" customHeight="1"/>
    <row r="3220" ht="19.95" customHeight="1"/>
    <row r="3221" ht="19.95" customHeight="1"/>
    <row r="3222" ht="19.95" customHeight="1"/>
    <row r="3223" ht="19.95" customHeight="1"/>
    <row r="3224" ht="19.95" customHeight="1"/>
    <row r="3225" ht="19.95" customHeight="1"/>
    <row r="3226" ht="19.95" customHeight="1"/>
    <row r="3227" ht="19.95" customHeight="1"/>
    <row r="3228" ht="19.95" customHeight="1"/>
    <row r="3229" ht="19.95" customHeight="1"/>
    <row r="3230" ht="19.95" customHeight="1"/>
    <row r="3231" ht="19.95" customHeight="1"/>
    <row r="3232" ht="19.95" customHeight="1"/>
    <row r="3233" ht="19.95" customHeight="1"/>
    <row r="3234" ht="19.95" customHeight="1"/>
    <row r="3235" ht="19.95" customHeight="1"/>
    <row r="3236" ht="19.95" customHeight="1"/>
    <row r="3237" ht="19.95" customHeight="1"/>
    <row r="3238" ht="19.95" customHeight="1"/>
    <row r="3239" ht="19.95" customHeight="1"/>
    <row r="3240" ht="19.95" customHeight="1"/>
    <row r="3241" ht="19.95" customHeight="1"/>
    <row r="3242" ht="19.95" customHeight="1"/>
    <row r="3243" ht="19.95" customHeight="1"/>
    <row r="3244" ht="19.95" customHeight="1"/>
    <row r="3245" ht="19.95" customHeight="1"/>
    <row r="3246" ht="19.95" customHeight="1"/>
    <row r="3247" ht="19.95" customHeight="1"/>
    <row r="3248" ht="19.95" customHeight="1"/>
    <row r="3249" ht="19.95" customHeight="1"/>
    <row r="3250" ht="19.95" customHeight="1"/>
    <row r="3251" ht="19.95" customHeight="1"/>
    <row r="3252" ht="19.95" customHeight="1"/>
    <row r="3253" ht="19.95" customHeight="1"/>
    <row r="3254" ht="19.95" customHeight="1"/>
    <row r="3255" ht="19.95" customHeight="1"/>
    <row r="3256" ht="19.95" customHeight="1"/>
    <row r="3257" ht="19.95" customHeight="1"/>
    <row r="3258" ht="19.95" customHeight="1"/>
    <row r="3259" ht="19.95" customHeight="1"/>
    <row r="3260" ht="19.95" customHeight="1"/>
    <row r="3261" ht="19.95" customHeight="1"/>
    <row r="3262" ht="19.95" customHeight="1"/>
    <row r="3263" ht="19.95" customHeight="1"/>
    <row r="3264" ht="19.95" customHeight="1"/>
    <row r="3265" ht="19.95" customHeight="1"/>
    <row r="3266" ht="19.95" customHeight="1"/>
    <row r="3267" ht="19.95" customHeight="1"/>
    <row r="3268" ht="19.95" customHeight="1"/>
    <row r="3269" ht="19.95" customHeight="1"/>
    <row r="3270" ht="19.95" customHeight="1"/>
    <row r="3271" ht="19.95" customHeight="1"/>
    <row r="3272" ht="19.95" customHeight="1"/>
    <row r="3273" ht="19.95" customHeight="1"/>
    <row r="3274" ht="19.95" customHeight="1"/>
    <row r="3275" ht="19.95" customHeight="1"/>
    <row r="3276" ht="19.95" customHeight="1"/>
    <row r="3277" ht="19.95" customHeight="1"/>
    <row r="3278" ht="19.95" customHeight="1"/>
    <row r="3279" ht="19.95" customHeight="1"/>
    <row r="3280" ht="19.95" customHeight="1"/>
    <row r="3281" ht="19.95" customHeight="1"/>
    <row r="3282" ht="19.95" customHeight="1"/>
    <row r="3283" ht="19.95" customHeight="1"/>
    <row r="3284" ht="19.95" customHeight="1"/>
    <row r="3285" ht="19.95" customHeight="1"/>
    <row r="3286" ht="19.95" customHeight="1"/>
    <row r="3287" ht="19.95" customHeight="1"/>
    <row r="3288" ht="19.95" customHeight="1"/>
    <row r="3289" ht="19.95" customHeight="1"/>
    <row r="3290" ht="19.95" customHeight="1"/>
    <row r="3291" ht="19.95" customHeight="1"/>
    <row r="3292" ht="19.95" customHeight="1"/>
    <row r="3293" ht="19.95" customHeight="1"/>
    <row r="3294" ht="19.95" customHeight="1"/>
    <row r="3295" ht="19.95" customHeight="1"/>
    <row r="3296" ht="19.95" customHeight="1"/>
    <row r="3297" ht="19.95" customHeight="1"/>
    <row r="3298" ht="19.95" customHeight="1"/>
    <row r="3299" ht="19.95" customHeight="1"/>
    <row r="3300" ht="19.95" customHeight="1"/>
    <row r="3301" ht="19.95" customHeight="1"/>
    <row r="3302" ht="19.95" customHeight="1"/>
    <row r="3303" ht="19.95" customHeight="1"/>
    <row r="3304" ht="19.95" customHeight="1"/>
    <row r="3305" ht="19.95" customHeight="1"/>
    <row r="3306" ht="19.95" customHeight="1"/>
    <row r="3307" ht="19.95" customHeight="1"/>
    <row r="3308" ht="19.95" customHeight="1"/>
    <row r="3309" ht="19.95" customHeight="1"/>
    <row r="3310" ht="19.95" customHeight="1"/>
    <row r="3311" ht="19.95" customHeight="1"/>
    <row r="3312" ht="19.95" customHeight="1"/>
    <row r="3313" ht="19.95" customHeight="1"/>
    <row r="3314" ht="19.95" customHeight="1"/>
    <row r="3315" ht="19.95" customHeight="1"/>
    <row r="3316" ht="19.95" customHeight="1"/>
    <row r="3317" ht="19.95" customHeight="1"/>
    <row r="3318" ht="19.95" customHeight="1"/>
    <row r="3319" ht="19.95" customHeight="1"/>
    <row r="3320" ht="19.95" customHeight="1"/>
    <row r="3321" ht="19.95" customHeight="1"/>
    <row r="3322" ht="19.95" customHeight="1"/>
    <row r="3323" ht="19.95" customHeight="1"/>
    <row r="3324" ht="19.95" customHeight="1"/>
    <row r="3325" ht="19.95" customHeight="1"/>
    <row r="3326" ht="19.95" customHeight="1"/>
    <row r="3327" ht="19.95" customHeight="1"/>
    <row r="3328" ht="19.95" customHeight="1"/>
    <row r="3329" ht="19.95" customHeight="1"/>
    <row r="3330" ht="19.95" customHeight="1"/>
    <row r="3331" ht="19.95" customHeight="1"/>
    <row r="3332" ht="19.95" customHeight="1"/>
    <row r="3333" ht="19.95" customHeight="1"/>
    <row r="3334" ht="19.95" customHeight="1"/>
    <row r="3335" ht="19.95" customHeight="1"/>
    <row r="3336" ht="19.95" customHeight="1"/>
    <row r="3337" ht="19.95" customHeight="1"/>
    <row r="3338" ht="19.95" customHeight="1"/>
    <row r="3339" ht="19.95" customHeight="1"/>
    <row r="3340" ht="19.95" customHeight="1"/>
    <row r="3341" ht="19.95" customHeight="1"/>
    <row r="3342" ht="19.95" customHeight="1"/>
    <row r="3343" ht="19.95" customHeight="1"/>
    <row r="3344" ht="19.95" customHeight="1"/>
    <row r="3345" ht="19.95" customHeight="1"/>
    <row r="3346" ht="19.95" customHeight="1"/>
    <row r="3347" ht="19.95" customHeight="1"/>
    <row r="3348" ht="19.95" customHeight="1"/>
    <row r="3349" ht="19.95" customHeight="1"/>
    <row r="3350" ht="19.95" customHeight="1"/>
    <row r="3351" ht="19.95" customHeight="1"/>
    <row r="3352" ht="19.95" customHeight="1"/>
    <row r="3353" ht="19.95" customHeight="1"/>
    <row r="3354" ht="19.95" customHeight="1"/>
    <row r="3355" ht="19.95" customHeight="1"/>
    <row r="3356" ht="19.95" customHeight="1"/>
    <row r="3357" ht="19.95" customHeight="1"/>
    <row r="3358" ht="19.95" customHeight="1"/>
    <row r="3359" ht="19.95" customHeight="1"/>
    <row r="3360" ht="19.95" customHeight="1"/>
    <row r="3361" ht="19.95" customHeight="1"/>
    <row r="3362" ht="19.95" customHeight="1"/>
    <row r="3363" ht="19.95" customHeight="1"/>
    <row r="3364" ht="19.95" customHeight="1"/>
    <row r="3365" ht="19.95" customHeight="1"/>
    <row r="3366" ht="19.95" customHeight="1"/>
    <row r="3367" ht="19.95" customHeight="1"/>
    <row r="3368" ht="19.95" customHeight="1"/>
    <row r="3369" ht="19.95" customHeight="1"/>
    <row r="3370" ht="19.95" customHeight="1"/>
    <row r="3371" ht="19.95" customHeight="1"/>
    <row r="3372" ht="19.95" customHeight="1"/>
    <row r="3373" ht="19.95" customHeight="1"/>
    <row r="3374" ht="19.95" customHeight="1"/>
    <row r="3375" ht="19.95" customHeight="1"/>
    <row r="3376" ht="19.95" customHeight="1"/>
    <row r="3377" ht="19.95" customHeight="1"/>
    <row r="3378" ht="19.95" customHeight="1"/>
    <row r="3379" ht="19.95" customHeight="1"/>
    <row r="3380" ht="19.95" customHeight="1"/>
    <row r="3381" ht="19.95" customHeight="1"/>
    <row r="3382" ht="19.95" customHeight="1"/>
    <row r="3383" ht="19.95" customHeight="1"/>
    <row r="3384" ht="19.95" customHeight="1"/>
    <row r="3385" ht="19.95" customHeight="1"/>
    <row r="3386" ht="19.95" customHeight="1"/>
    <row r="3387" ht="19.95" customHeight="1"/>
    <row r="3388" ht="19.95" customHeight="1"/>
    <row r="3389" ht="19.95" customHeight="1"/>
    <row r="3390" ht="19.95" customHeight="1"/>
    <row r="3391" ht="19.95" customHeight="1"/>
    <row r="3392" ht="19.95" customHeight="1"/>
    <row r="3393" ht="19.95" customHeight="1"/>
    <row r="3394" ht="19.95" customHeight="1"/>
    <row r="3395" ht="19.95" customHeight="1"/>
    <row r="3396" ht="19.95" customHeight="1"/>
    <row r="3397" ht="19.95" customHeight="1"/>
    <row r="3398" ht="19.95" customHeight="1"/>
    <row r="3399" ht="19.95" customHeight="1"/>
    <row r="3400" ht="19.95" customHeight="1"/>
    <row r="3401" ht="19.95" customHeight="1"/>
    <row r="3402" ht="19.95" customHeight="1"/>
    <row r="3403" ht="19.95" customHeight="1"/>
    <row r="3404" ht="19.95" customHeight="1"/>
    <row r="3405" ht="19.95" customHeight="1"/>
    <row r="3406" ht="19.95" customHeight="1"/>
    <row r="3407" ht="19.95" customHeight="1"/>
    <row r="3408" ht="19.95" customHeight="1"/>
    <row r="3409" ht="19.95" customHeight="1"/>
    <row r="3410" ht="19.95" customHeight="1"/>
    <row r="3411" ht="19.95" customHeight="1"/>
    <row r="3412" ht="19.95" customHeight="1"/>
    <row r="3413" ht="19.95" customHeight="1"/>
    <row r="3414" ht="19.95" customHeight="1"/>
    <row r="3415" ht="19.95" customHeight="1"/>
    <row r="3416" ht="19.95" customHeight="1"/>
    <row r="3417" ht="19.95" customHeight="1"/>
    <row r="3418" ht="19.95" customHeight="1"/>
    <row r="3419" ht="19.95" customHeight="1"/>
    <row r="3420" ht="19.95" customHeight="1"/>
    <row r="3421" ht="19.95" customHeight="1"/>
    <row r="3422" ht="19.95" customHeight="1"/>
    <row r="3423" ht="19.95" customHeight="1"/>
    <row r="3424" ht="19.95" customHeight="1"/>
    <row r="3425" ht="19.95" customHeight="1"/>
    <row r="3426" ht="19.95" customHeight="1"/>
    <row r="3427" ht="19.95" customHeight="1"/>
    <row r="3428" ht="19.95" customHeight="1"/>
    <row r="3429" ht="19.95" customHeight="1"/>
    <row r="3430" ht="19.95" customHeight="1"/>
    <row r="3431" ht="19.95" customHeight="1"/>
    <row r="3432" ht="19.95" customHeight="1"/>
    <row r="3433" ht="19.95" customHeight="1"/>
    <row r="3434" ht="19.95" customHeight="1"/>
    <row r="3435" ht="19.95" customHeight="1"/>
    <row r="3436" ht="19.95" customHeight="1"/>
    <row r="3437" ht="19.95" customHeight="1"/>
    <row r="3438" ht="19.95" customHeight="1"/>
    <row r="3439" ht="19.95" customHeight="1"/>
    <row r="3440" ht="19.95" customHeight="1"/>
    <row r="3441" ht="19.95" customHeight="1"/>
    <row r="3442" ht="19.95" customHeight="1"/>
    <row r="3443" ht="19.95" customHeight="1"/>
    <row r="3444" ht="19.95" customHeight="1"/>
    <row r="3445" ht="19.95" customHeight="1"/>
    <row r="3446" ht="19.95" customHeight="1"/>
    <row r="3447" ht="19.95" customHeight="1"/>
    <row r="3448" ht="19.95" customHeight="1"/>
    <row r="3449" ht="19.95" customHeight="1"/>
    <row r="3450" ht="19.95" customHeight="1"/>
    <row r="3451" ht="19.95" customHeight="1"/>
    <row r="3452" ht="19.95" customHeight="1"/>
    <row r="3453" ht="19.95" customHeight="1"/>
    <row r="3454" ht="19.95" customHeight="1"/>
    <row r="3455" ht="19.95" customHeight="1"/>
    <row r="3456" ht="19.95" customHeight="1"/>
    <row r="3457" ht="19.95" customHeight="1"/>
    <row r="3458" ht="19.95" customHeight="1"/>
    <row r="3459" ht="19.95" customHeight="1"/>
    <row r="3460" ht="19.95" customHeight="1"/>
    <row r="3461" ht="19.95" customHeight="1"/>
    <row r="3462" ht="19.95" customHeight="1"/>
    <row r="3463" ht="19.95" customHeight="1"/>
    <row r="3464" ht="19.95" customHeight="1"/>
    <row r="3465" ht="19.95" customHeight="1"/>
    <row r="3466" ht="19.95" customHeight="1"/>
    <row r="3467" ht="19.95" customHeight="1"/>
    <row r="3468" ht="19.95" customHeight="1"/>
    <row r="3469" ht="19.95" customHeight="1"/>
    <row r="3470" ht="19.95" customHeight="1"/>
    <row r="3471" ht="19.95" customHeight="1"/>
    <row r="3472" ht="19.95" customHeight="1"/>
    <row r="3473" ht="19.95" customHeight="1"/>
    <row r="3474" ht="19.95" customHeight="1"/>
    <row r="3475" ht="19.95" customHeight="1"/>
    <row r="3476" ht="19.95" customHeight="1"/>
    <row r="3477" ht="19.95" customHeight="1"/>
    <row r="3478" ht="19.95" customHeight="1"/>
    <row r="3479" ht="19.95" customHeight="1"/>
    <row r="3480" ht="19.95" customHeight="1"/>
    <row r="3481" ht="19.95" customHeight="1"/>
    <row r="3482" ht="19.95" customHeight="1"/>
    <row r="3483" ht="19.95" customHeight="1"/>
    <row r="3484" ht="19.95" customHeight="1"/>
    <row r="3485" ht="19.95" customHeight="1"/>
    <row r="3486" ht="19.95" customHeight="1"/>
    <row r="3487" ht="19.95" customHeight="1"/>
    <row r="3488" ht="19.95" customHeight="1"/>
    <row r="3489" ht="19.95" customHeight="1"/>
    <row r="3490" ht="19.95" customHeight="1"/>
    <row r="3491" ht="19.95" customHeight="1"/>
    <row r="3492" ht="19.95" customHeight="1"/>
    <row r="3493" ht="19.95" customHeight="1"/>
    <row r="3494" ht="19.95" customHeight="1"/>
    <row r="3495" ht="19.95" customHeight="1"/>
    <row r="3496" ht="19.95" customHeight="1"/>
    <row r="3497" ht="19.95" customHeight="1"/>
    <row r="3498" ht="19.95" customHeight="1"/>
    <row r="3499" ht="19.95" customHeight="1"/>
    <row r="3500" ht="19.95" customHeight="1"/>
    <row r="3501" ht="19.95" customHeight="1"/>
    <row r="3502" ht="19.95" customHeight="1"/>
    <row r="3503" ht="19.95" customHeight="1"/>
    <row r="3504" ht="19.95" customHeight="1"/>
    <row r="3505" ht="19.95" customHeight="1"/>
    <row r="3506" ht="19.95" customHeight="1"/>
    <row r="3507" ht="19.95" customHeight="1"/>
    <row r="3508" ht="19.95" customHeight="1"/>
    <row r="3509" ht="19.95" customHeight="1"/>
    <row r="3510" ht="19.95" customHeight="1"/>
    <row r="3511" ht="19.95" customHeight="1"/>
    <row r="3512" ht="19.95" customHeight="1"/>
    <row r="3513" ht="19.95" customHeight="1"/>
    <row r="3514" ht="19.95" customHeight="1"/>
    <row r="3515" ht="19.95" customHeight="1"/>
    <row r="3516" ht="19.95" customHeight="1"/>
    <row r="3517" ht="19.95" customHeight="1"/>
    <row r="3518" ht="19.95" customHeight="1"/>
    <row r="3519" ht="19.95" customHeight="1"/>
    <row r="3520" ht="19.95" customHeight="1"/>
    <row r="3521" ht="19.95" customHeight="1"/>
    <row r="3522" ht="19.95" customHeight="1"/>
    <row r="3523" ht="19.95" customHeight="1"/>
    <row r="3524" ht="19.95" customHeight="1"/>
    <row r="3525" ht="19.95" customHeight="1"/>
    <row r="3526" ht="19.95" customHeight="1"/>
    <row r="3527" ht="19.95" customHeight="1"/>
    <row r="3528" ht="19.95" customHeight="1"/>
    <row r="3529" ht="19.95" customHeight="1"/>
    <row r="3530" ht="19.95" customHeight="1"/>
    <row r="3531" ht="19.95" customHeight="1"/>
    <row r="3532" ht="19.95" customHeight="1"/>
    <row r="3533" ht="19.95" customHeight="1"/>
    <row r="3534" ht="19.95" customHeight="1"/>
    <row r="3535" ht="19.95" customHeight="1"/>
    <row r="3536" ht="19.95" customHeight="1"/>
    <row r="3537" ht="19.95" customHeight="1"/>
    <row r="3538" ht="19.95" customHeight="1"/>
    <row r="3539" ht="19.95" customHeight="1"/>
    <row r="3540" ht="19.95" customHeight="1"/>
    <row r="3541" ht="19.95" customHeight="1"/>
    <row r="3542" ht="19.95" customHeight="1"/>
    <row r="3543" ht="19.95" customHeight="1"/>
    <row r="3544" ht="19.95" customHeight="1"/>
    <row r="3545" ht="19.95" customHeight="1"/>
    <row r="3546" ht="19.95" customHeight="1"/>
    <row r="3547" ht="19.95" customHeight="1"/>
    <row r="3548" ht="19.95" customHeight="1"/>
    <row r="3549" ht="19.95" customHeight="1"/>
    <row r="3550" ht="19.95" customHeight="1"/>
    <row r="3551" ht="19.95" customHeight="1"/>
    <row r="3552" ht="19.95" customHeight="1"/>
    <row r="3553" ht="19.95" customHeight="1"/>
    <row r="3554" ht="19.95" customHeight="1"/>
    <row r="3555" ht="19.95" customHeight="1"/>
    <row r="3556" ht="19.95" customHeight="1"/>
    <row r="3557" ht="19.95" customHeight="1"/>
    <row r="3558" ht="19.95" customHeight="1"/>
    <row r="3559" ht="19.95" customHeight="1"/>
    <row r="3560" ht="19.95" customHeight="1"/>
    <row r="3561" ht="19.95" customHeight="1"/>
    <row r="3562" ht="19.95" customHeight="1"/>
    <row r="3563" ht="19.95" customHeight="1"/>
    <row r="3564" ht="19.95" customHeight="1"/>
    <row r="3565" ht="19.95" customHeight="1"/>
    <row r="3566" ht="19.95" customHeight="1"/>
    <row r="3567" ht="19.95" customHeight="1"/>
    <row r="3568" ht="19.95" customHeight="1"/>
    <row r="3569" ht="19.95" customHeight="1"/>
    <row r="3570" ht="19.95" customHeight="1"/>
    <row r="3571" ht="19.95" customHeight="1"/>
    <row r="3572" ht="19.95" customHeight="1"/>
    <row r="3573" ht="19.95" customHeight="1"/>
    <row r="3574" ht="19.95" customHeight="1"/>
    <row r="3575" ht="19.95" customHeight="1"/>
    <row r="3576" ht="19.95" customHeight="1"/>
    <row r="3577" ht="19.95" customHeight="1"/>
    <row r="3578" ht="19.95" customHeight="1"/>
    <row r="3579" ht="19.95" customHeight="1"/>
    <row r="3580" ht="19.95" customHeight="1"/>
    <row r="3581" ht="19.95" customHeight="1"/>
    <row r="3582" ht="19.95" customHeight="1"/>
    <row r="3583" ht="19.95" customHeight="1"/>
    <row r="3584" ht="19.95" customHeight="1"/>
    <row r="3585" ht="19.95" customHeight="1"/>
    <row r="3586" ht="19.95" customHeight="1"/>
    <row r="3587" ht="19.95" customHeight="1"/>
    <row r="3588" ht="19.95" customHeight="1"/>
    <row r="3589" ht="19.95" customHeight="1"/>
    <row r="3590" ht="19.95" customHeight="1"/>
    <row r="3591" ht="19.95" customHeight="1"/>
    <row r="3592" ht="19.95" customHeight="1"/>
    <row r="3593" ht="19.95" customHeight="1"/>
    <row r="3594" ht="19.95" customHeight="1"/>
    <row r="3595" ht="19.95" customHeight="1"/>
    <row r="3596" ht="19.95" customHeight="1"/>
    <row r="3597" ht="19.95" customHeight="1"/>
    <row r="3598" ht="19.95" customHeight="1"/>
    <row r="3599" ht="19.95" customHeight="1"/>
    <row r="3600" ht="19.95" customHeight="1"/>
    <row r="3601" ht="19.95" customHeight="1"/>
    <row r="3602" ht="19.95" customHeight="1"/>
    <row r="3603" ht="19.95" customHeight="1"/>
    <row r="3604" ht="19.95" customHeight="1"/>
    <row r="3605" ht="19.95" customHeight="1"/>
    <row r="3606" ht="19.95" customHeight="1"/>
    <row r="3607" ht="19.95" customHeight="1"/>
    <row r="3608" ht="19.95" customHeight="1"/>
    <row r="3609" ht="19.95" customHeight="1"/>
    <row r="3610" ht="19.95" customHeight="1"/>
    <row r="3611" ht="19.95" customHeight="1"/>
    <row r="3612" ht="19.95" customHeight="1"/>
    <row r="3613" ht="19.95" customHeight="1"/>
    <row r="3614" ht="19.95" customHeight="1"/>
    <row r="3615" ht="19.95" customHeight="1"/>
    <row r="3616" ht="19.95" customHeight="1"/>
    <row r="3617" ht="19.95" customHeight="1"/>
    <row r="3618" ht="19.95" customHeight="1"/>
    <row r="3619" ht="19.95" customHeight="1"/>
    <row r="3620" ht="19.95" customHeight="1"/>
    <row r="3621" ht="19.95" customHeight="1"/>
    <row r="3622" ht="19.95" customHeight="1"/>
    <row r="3623" ht="19.95" customHeight="1"/>
    <row r="3624" ht="19.95" customHeight="1"/>
    <row r="3625" ht="19.95" customHeight="1"/>
    <row r="3626" ht="19.95" customHeight="1"/>
    <row r="3627" ht="19.95" customHeight="1"/>
    <row r="3628" ht="19.95" customHeight="1"/>
    <row r="3629" ht="19.95" customHeight="1"/>
    <row r="3630" ht="19.95" customHeight="1"/>
    <row r="3631" ht="19.95" customHeight="1"/>
    <row r="3632" ht="19.95" customHeight="1"/>
    <row r="3633" ht="19.95" customHeight="1"/>
    <row r="3634" ht="19.95" customHeight="1"/>
    <row r="3635" ht="19.95" customHeight="1"/>
    <row r="3636" ht="19.95" customHeight="1"/>
    <row r="3637" ht="19.95" customHeight="1"/>
    <row r="3638" ht="19.95" customHeight="1"/>
    <row r="3639" ht="19.95" customHeight="1"/>
    <row r="3640" ht="19.95" customHeight="1"/>
    <row r="3641" ht="19.95" customHeight="1"/>
    <row r="3642" ht="19.95" customHeight="1"/>
    <row r="3643" ht="19.95" customHeight="1"/>
    <row r="3644" ht="19.95" customHeight="1"/>
    <row r="3645" ht="19.95" customHeight="1"/>
    <row r="3646" ht="19.95" customHeight="1"/>
    <row r="3647" ht="19.95" customHeight="1"/>
    <row r="3648" ht="19.95" customHeight="1"/>
    <row r="3649" ht="19.95" customHeight="1"/>
    <row r="3650" ht="19.95" customHeight="1"/>
    <row r="3651" ht="19.95" customHeight="1"/>
    <row r="3652" ht="19.95" customHeight="1"/>
    <row r="3653" ht="19.95" customHeight="1"/>
    <row r="3654" ht="19.95" customHeight="1"/>
    <row r="3655" ht="19.95" customHeight="1"/>
    <row r="3656" ht="19.95" customHeight="1"/>
    <row r="3657" ht="19.95" customHeight="1"/>
    <row r="3658" ht="19.95" customHeight="1"/>
    <row r="3659" ht="19.95" customHeight="1"/>
    <row r="3660" ht="19.95" customHeight="1"/>
    <row r="3661" ht="19.95" customHeight="1"/>
    <row r="3662" ht="19.95" customHeight="1"/>
    <row r="3663" ht="19.95" customHeight="1"/>
    <row r="3664" ht="19.95" customHeight="1"/>
    <row r="3665" ht="19.95" customHeight="1"/>
    <row r="3666" ht="19.95" customHeight="1"/>
    <row r="3667" ht="19.95" customHeight="1"/>
    <row r="3668" ht="19.95" customHeight="1"/>
    <row r="3669" ht="19.95" customHeight="1"/>
    <row r="3670" ht="19.95" customHeight="1"/>
    <row r="3671" ht="19.95" customHeight="1"/>
    <row r="3672" ht="19.95" customHeight="1"/>
    <row r="3673" ht="19.95" customHeight="1"/>
    <row r="3674" ht="19.95" customHeight="1"/>
    <row r="3675" ht="19.95" customHeight="1"/>
    <row r="3676" ht="19.95" customHeight="1"/>
    <row r="3677" ht="19.95" customHeight="1"/>
    <row r="3678" ht="19.95" customHeight="1"/>
    <row r="3679" ht="19.95" customHeight="1"/>
    <row r="3680" ht="19.95" customHeight="1"/>
    <row r="3681" ht="19.95" customHeight="1"/>
    <row r="3682" ht="19.95" customHeight="1"/>
    <row r="3683" ht="19.95" customHeight="1"/>
    <row r="3684" ht="19.95" customHeight="1"/>
    <row r="3685" ht="19.95" customHeight="1"/>
    <row r="3686" ht="19.95" customHeight="1"/>
    <row r="3687" ht="19.95" customHeight="1"/>
    <row r="3688" ht="19.95" customHeight="1"/>
    <row r="3689" ht="19.95" customHeight="1"/>
    <row r="3690" ht="19.95" customHeight="1"/>
    <row r="3691" ht="19.95" customHeight="1"/>
    <row r="3692" ht="19.95" customHeight="1"/>
    <row r="3693" ht="19.95" customHeight="1"/>
    <row r="3694" ht="19.95" customHeight="1"/>
    <row r="3695" ht="19.95" customHeight="1"/>
    <row r="3696" ht="19.95" customHeight="1"/>
    <row r="3697" ht="19.95" customHeight="1"/>
    <row r="3698" ht="19.95" customHeight="1"/>
    <row r="3699" ht="19.95" customHeight="1"/>
    <row r="3700" ht="19.95" customHeight="1"/>
    <row r="3701" ht="19.95" customHeight="1"/>
    <row r="3702" ht="19.95" customHeight="1"/>
    <row r="3703" ht="19.95" customHeight="1"/>
    <row r="3704" ht="19.95" customHeight="1"/>
    <row r="3705" ht="19.95" customHeight="1"/>
    <row r="3706" ht="19.95" customHeight="1"/>
    <row r="3707" ht="19.95" customHeight="1"/>
    <row r="3708" ht="19.95" customHeight="1"/>
    <row r="3709" ht="19.95" customHeight="1"/>
    <row r="3710" ht="19.95" customHeight="1"/>
    <row r="3711" ht="19.95" customHeight="1"/>
    <row r="3712" ht="19.95" customHeight="1"/>
    <row r="3713" ht="19.95" customHeight="1"/>
    <row r="3714" ht="19.95" customHeight="1"/>
    <row r="3715" ht="19.95" customHeight="1"/>
    <row r="3716" ht="19.95" customHeight="1"/>
    <row r="3717" ht="19.95" customHeight="1"/>
    <row r="3718" ht="19.95" customHeight="1"/>
    <row r="3719" ht="19.95" customHeight="1"/>
    <row r="3720" ht="19.95" customHeight="1"/>
    <row r="3721" ht="19.95" customHeight="1"/>
    <row r="3722" ht="19.95" customHeight="1"/>
    <row r="3723" ht="19.95" customHeight="1"/>
    <row r="3724" ht="19.95" customHeight="1"/>
    <row r="3725" ht="19.95" customHeight="1"/>
    <row r="3726" ht="19.95" customHeight="1"/>
    <row r="3727" ht="19.95" customHeight="1"/>
    <row r="3728" ht="19.95" customHeight="1"/>
    <row r="3729" ht="19.95" customHeight="1"/>
    <row r="3730" ht="19.95" customHeight="1"/>
    <row r="3731" ht="19.95" customHeight="1"/>
    <row r="3732" ht="19.95" customHeight="1"/>
    <row r="3733" ht="19.95" customHeight="1"/>
    <row r="3734" ht="19.95" customHeight="1"/>
    <row r="3735" ht="19.95" customHeight="1"/>
    <row r="3736" ht="19.95" customHeight="1"/>
    <row r="3737" ht="19.95" customHeight="1"/>
    <row r="3738" ht="19.95" customHeight="1"/>
    <row r="3739" ht="19.95" customHeight="1"/>
    <row r="3740" ht="19.95" customHeight="1"/>
    <row r="3741" ht="19.95" customHeight="1"/>
    <row r="3742" ht="19.95" customHeight="1"/>
    <row r="3743" ht="19.95" customHeight="1"/>
    <row r="3744" ht="19.95" customHeight="1"/>
    <row r="3745" ht="19.95" customHeight="1"/>
    <row r="3746" ht="19.95" customHeight="1"/>
    <row r="3747" ht="19.95" customHeight="1"/>
    <row r="3748" ht="19.95" customHeight="1"/>
    <row r="3749" ht="19.95" customHeight="1"/>
    <row r="3750" ht="19.95" customHeight="1"/>
    <row r="3751" ht="19.95" customHeight="1"/>
    <row r="3752" ht="19.95" customHeight="1"/>
    <row r="3753" ht="19.95" customHeight="1"/>
    <row r="3754" ht="19.95" customHeight="1"/>
    <row r="3755" ht="19.95" customHeight="1"/>
    <row r="3756" ht="19.95" customHeight="1"/>
    <row r="3757" ht="19.95" customHeight="1"/>
    <row r="3758" ht="19.95" customHeight="1"/>
    <row r="3759" ht="19.95" customHeight="1"/>
    <row r="3760" ht="19.95" customHeight="1"/>
    <row r="3761" ht="19.95" customHeight="1"/>
    <row r="3762" ht="19.95" customHeight="1"/>
    <row r="3763" ht="19.95" customHeight="1"/>
    <row r="3764" ht="19.95" customHeight="1"/>
    <row r="3765" ht="19.95" customHeight="1"/>
    <row r="3766" ht="19.95" customHeight="1"/>
    <row r="3767" ht="19.95" customHeight="1"/>
    <row r="3768" ht="19.95" customHeight="1"/>
    <row r="3769" ht="19.95" customHeight="1"/>
    <row r="3770" ht="19.95" customHeight="1"/>
    <row r="3771" ht="19.95" customHeight="1"/>
    <row r="3772" ht="19.95" customHeight="1"/>
    <row r="3773" ht="19.95" customHeight="1"/>
    <row r="3774" ht="19.95" customHeight="1"/>
    <row r="3775" ht="19.95" customHeight="1"/>
    <row r="3776" ht="19.95" customHeight="1"/>
    <row r="3777" ht="19.95" customHeight="1"/>
    <row r="3778" ht="19.95" customHeight="1"/>
    <row r="3779" ht="19.95" customHeight="1"/>
    <row r="3780" ht="19.95" customHeight="1"/>
    <row r="3781" ht="19.95" customHeight="1"/>
    <row r="3782" ht="19.95" customHeight="1"/>
    <row r="3783" ht="19.95" customHeight="1"/>
    <row r="3784" ht="19.95" customHeight="1"/>
    <row r="3785" ht="19.95" customHeight="1"/>
    <row r="3786" ht="19.95" customHeight="1"/>
    <row r="3787" ht="19.95" customHeight="1"/>
    <row r="3788" ht="19.95" customHeight="1"/>
    <row r="3789" ht="19.95" customHeight="1"/>
    <row r="3790" ht="19.95" customHeight="1"/>
    <row r="3791" ht="19.95" customHeight="1"/>
    <row r="3792" ht="19.95" customHeight="1"/>
    <row r="3793" ht="19.95" customHeight="1"/>
    <row r="3794" ht="19.95" customHeight="1"/>
    <row r="3795" ht="19.95" customHeight="1"/>
    <row r="3796" ht="19.95" customHeight="1"/>
    <row r="3797" ht="19.95" customHeight="1"/>
    <row r="3798" ht="19.95" customHeight="1"/>
    <row r="3799" ht="19.95" customHeight="1"/>
    <row r="3800" ht="19.95" customHeight="1"/>
    <row r="3801" ht="19.95" customHeight="1"/>
    <row r="3802" ht="19.95" customHeight="1"/>
    <row r="3803" ht="19.95" customHeight="1"/>
    <row r="3804" ht="19.95" customHeight="1"/>
    <row r="3805" ht="19.95" customHeight="1"/>
    <row r="3806" ht="19.95" customHeight="1"/>
    <row r="3807" ht="19.95" customHeight="1"/>
    <row r="3808" ht="19.95" customHeight="1"/>
    <row r="3809" ht="19.95" customHeight="1"/>
    <row r="3810" ht="19.95" customHeight="1"/>
    <row r="3811" ht="19.95" customHeight="1"/>
    <row r="3812" ht="19.95" customHeight="1"/>
    <row r="3813" ht="19.95" customHeight="1"/>
    <row r="3814" ht="19.95" customHeight="1"/>
    <row r="3815" ht="19.95" customHeight="1"/>
    <row r="3816" ht="19.95" customHeight="1"/>
    <row r="3817" ht="19.95" customHeight="1"/>
    <row r="3818" ht="19.95" customHeight="1"/>
    <row r="3819" ht="19.95" customHeight="1"/>
    <row r="3820" ht="19.95" customHeight="1"/>
    <row r="3821" ht="19.95" customHeight="1"/>
    <row r="3822" ht="19.95" customHeight="1"/>
    <row r="3823" ht="19.95" customHeight="1"/>
    <row r="3824" ht="19.95" customHeight="1"/>
    <row r="3825" ht="19.95" customHeight="1"/>
    <row r="3826" ht="19.95" customHeight="1"/>
    <row r="3827" ht="19.95" customHeight="1"/>
    <row r="3828" ht="19.95" customHeight="1"/>
    <row r="3829" ht="19.95" customHeight="1"/>
    <row r="3830" ht="19.95" customHeight="1"/>
    <row r="3831" ht="19.95" customHeight="1"/>
    <row r="3832" ht="19.95" customHeight="1"/>
    <row r="3833" ht="19.95" customHeight="1"/>
    <row r="3834" ht="19.95" customHeight="1"/>
    <row r="3835" ht="19.95" customHeight="1"/>
    <row r="3836" ht="19.95" customHeight="1"/>
    <row r="3837" ht="19.95" customHeight="1"/>
    <row r="3838" ht="19.95" customHeight="1"/>
    <row r="3839" ht="19.95" customHeight="1"/>
    <row r="3840" ht="19.95" customHeight="1"/>
    <row r="3841" ht="19.95" customHeight="1"/>
    <row r="3842" ht="19.95" customHeight="1"/>
    <row r="3843" ht="19.95" customHeight="1"/>
    <row r="3844" ht="19.95" customHeight="1"/>
    <row r="3845" ht="19.95" customHeight="1"/>
    <row r="3846" ht="19.95" customHeight="1"/>
    <row r="3847" ht="19.95" customHeight="1"/>
    <row r="3848" ht="19.95" customHeight="1"/>
    <row r="3849" ht="19.95" customHeight="1"/>
    <row r="3850" ht="19.95" customHeight="1"/>
    <row r="3851" ht="19.95" customHeight="1"/>
    <row r="3852" ht="19.95" customHeight="1"/>
    <row r="3853" ht="19.95" customHeight="1"/>
    <row r="3854" ht="19.95" customHeight="1"/>
    <row r="3855" ht="19.95" customHeight="1"/>
    <row r="3856" ht="19.95" customHeight="1"/>
    <row r="3857" ht="19.95" customHeight="1"/>
    <row r="3858" ht="19.95" customHeight="1"/>
    <row r="3859" ht="19.95" customHeight="1"/>
    <row r="3860" ht="19.95" customHeight="1"/>
    <row r="3861" ht="19.95" customHeight="1"/>
    <row r="3862" ht="19.95" customHeight="1"/>
    <row r="3863" ht="19.95" customHeight="1"/>
    <row r="3864" ht="19.95" customHeight="1"/>
    <row r="3865" ht="19.95" customHeight="1"/>
    <row r="3866" ht="19.95" customHeight="1"/>
    <row r="3867" ht="19.95" customHeight="1"/>
    <row r="3868" ht="19.95" customHeight="1"/>
    <row r="3869" ht="19.95" customHeight="1"/>
    <row r="3870" ht="19.95" customHeight="1"/>
    <row r="3871" ht="19.95" customHeight="1"/>
    <row r="3872" ht="19.95" customHeight="1"/>
    <row r="3873" ht="19.95" customHeight="1"/>
    <row r="3874" ht="19.95" customHeight="1"/>
    <row r="3875" ht="19.95" customHeight="1"/>
    <row r="3876" ht="19.95" customHeight="1"/>
    <row r="3877" ht="19.95" customHeight="1"/>
    <row r="3878" ht="19.95" customHeight="1"/>
    <row r="3879" ht="19.95" customHeight="1"/>
    <row r="3880" ht="19.95" customHeight="1"/>
    <row r="3881" ht="19.95" customHeight="1"/>
    <row r="3882" ht="19.95" customHeight="1"/>
    <row r="3883" ht="19.95" customHeight="1"/>
    <row r="3884" ht="19.95" customHeight="1"/>
    <row r="3885" ht="19.95" customHeight="1"/>
    <row r="3886" ht="19.95" customHeight="1"/>
    <row r="3887" ht="19.95" customHeight="1"/>
    <row r="3888" ht="19.95" customHeight="1"/>
    <row r="3889" ht="19.95" customHeight="1"/>
    <row r="3890" ht="19.95" customHeight="1"/>
    <row r="3891" ht="19.95" customHeight="1"/>
    <row r="3892" ht="19.95" customHeight="1"/>
    <row r="3893" ht="19.95" customHeight="1"/>
    <row r="3894" ht="19.95" customHeight="1"/>
    <row r="3895" ht="19.95" customHeight="1"/>
    <row r="3896" ht="19.95" customHeight="1"/>
    <row r="3897" ht="19.95" customHeight="1"/>
    <row r="3898" ht="19.95" customHeight="1"/>
    <row r="3899" ht="19.95" customHeight="1"/>
    <row r="3900" ht="19.95" customHeight="1"/>
    <row r="3901" ht="19.95" customHeight="1"/>
    <row r="3902" ht="19.95" customHeight="1"/>
    <row r="3903" ht="19.95" customHeight="1"/>
    <row r="3904" ht="19.95" customHeight="1"/>
    <row r="3905" ht="19.95" customHeight="1"/>
    <row r="3906" ht="19.95" customHeight="1"/>
    <row r="3907" ht="19.95" customHeight="1"/>
    <row r="3908" ht="19.95" customHeight="1"/>
    <row r="3909" ht="19.95" customHeight="1"/>
    <row r="3910" ht="19.95" customHeight="1"/>
    <row r="3911" ht="19.95" customHeight="1"/>
    <row r="3912" ht="19.95" customHeight="1"/>
    <row r="3913" ht="19.95" customHeight="1"/>
    <row r="3914" ht="19.95" customHeight="1"/>
    <row r="3915" ht="19.95" customHeight="1"/>
    <row r="3916" ht="19.95" customHeight="1"/>
    <row r="3917" ht="19.95" customHeight="1"/>
    <row r="3918" ht="19.95" customHeight="1"/>
    <row r="3919" ht="19.95" customHeight="1"/>
    <row r="3920" ht="19.95" customHeight="1"/>
    <row r="3921" ht="19.95" customHeight="1"/>
    <row r="3922" ht="19.95" customHeight="1"/>
    <row r="3923" ht="19.95" customHeight="1"/>
    <row r="3924" ht="19.95" customHeight="1"/>
    <row r="3925" ht="19.95" customHeight="1"/>
    <row r="3926" ht="19.95" customHeight="1"/>
    <row r="3927" ht="19.95" customHeight="1"/>
    <row r="3928" ht="19.95" customHeight="1"/>
    <row r="3929" ht="19.95" customHeight="1"/>
    <row r="3930" ht="19.95" customHeight="1"/>
    <row r="3931" ht="19.95" customHeight="1"/>
    <row r="3932" ht="19.95" customHeight="1"/>
    <row r="3933" ht="19.95" customHeight="1"/>
    <row r="3934" ht="19.95" customHeight="1"/>
    <row r="3935" ht="19.95" customHeight="1"/>
    <row r="3936" ht="19.95" customHeight="1"/>
    <row r="3937" ht="19.95" customHeight="1"/>
    <row r="3938" ht="19.95" customHeight="1"/>
    <row r="3939" ht="19.95" customHeight="1"/>
    <row r="3940" ht="19.95" customHeight="1"/>
    <row r="3941" ht="19.95" customHeight="1"/>
    <row r="3942" ht="19.95" customHeight="1"/>
    <row r="3943" ht="19.95" customHeight="1"/>
    <row r="3944" ht="19.95" customHeight="1"/>
    <row r="3945" ht="19.95" customHeight="1"/>
    <row r="3946" ht="19.95" customHeight="1"/>
    <row r="3947" ht="19.95" customHeight="1"/>
    <row r="3948" ht="19.95" customHeight="1"/>
    <row r="3949" ht="19.95" customHeight="1"/>
    <row r="3950" ht="19.95" customHeight="1"/>
    <row r="3951" ht="19.95" customHeight="1"/>
    <row r="3952" ht="19.95" customHeight="1"/>
    <row r="3953" ht="19.95" customHeight="1"/>
    <row r="3954" ht="19.95" customHeight="1"/>
    <row r="3955" ht="19.95" customHeight="1"/>
    <row r="3956" ht="19.95" customHeight="1"/>
    <row r="3957" ht="19.95" customHeight="1"/>
    <row r="3958" ht="19.95" customHeight="1"/>
    <row r="3959" ht="19.95" customHeight="1"/>
    <row r="3960" ht="19.95" customHeight="1"/>
    <row r="3961" ht="19.95" customHeight="1"/>
    <row r="3962" ht="19.95" customHeight="1"/>
    <row r="3963" ht="19.95" customHeight="1"/>
    <row r="3964" ht="19.95" customHeight="1"/>
    <row r="3965" ht="19.95" customHeight="1"/>
    <row r="3966" ht="19.95" customHeight="1"/>
    <row r="3967" ht="19.95" customHeight="1"/>
    <row r="3968" ht="19.95" customHeight="1"/>
    <row r="3969" ht="19.95" customHeight="1"/>
    <row r="3970" ht="19.95" customHeight="1"/>
    <row r="3971" ht="19.95" customHeight="1"/>
    <row r="3972" ht="19.95" customHeight="1"/>
    <row r="3973" ht="19.95" customHeight="1"/>
    <row r="3974" ht="19.95" customHeight="1"/>
    <row r="3975" ht="19.95" customHeight="1"/>
    <row r="3976" ht="19.95" customHeight="1"/>
    <row r="3977" ht="19.95" customHeight="1"/>
    <row r="3978" ht="19.95" customHeight="1"/>
    <row r="3979" ht="19.95" customHeight="1"/>
    <row r="3980" ht="19.95" customHeight="1"/>
    <row r="3981" ht="19.95" customHeight="1"/>
    <row r="3982" ht="19.95" customHeight="1"/>
    <row r="3983" ht="19.95" customHeight="1"/>
    <row r="3984" ht="19.95" customHeight="1"/>
    <row r="3985" ht="19.95" customHeight="1"/>
    <row r="3986" ht="19.95" customHeight="1"/>
    <row r="3987" ht="19.95" customHeight="1"/>
    <row r="3988" ht="19.95" customHeight="1"/>
    <row r="3989" ht="19.95" customHeight="1"/>
    <row r="3990" ht="19.95" customHeight="1"/>
    <row r="3991" ht="19.95" customHeight="1"/>
    <row r="3992" ht="19.95" customHeight="1"/>
    <row r="3993" ht="19.95" customHeight="1"/>
    <row r="3994" ht="19.95" customHeight="1"/>
    <row r="3995" ht="19.95" customHeight="1"/>
    <row r="3996" ht="19.95" customHeight="1"/>
    <row r="3997" ht="19.95" customHeight="1"/>
    <row r="3998" ht="19.95" customHeight="1"/>
    <row r="3999" ht="19.95" customHeight="1"/>
    <row r="4000" ht="19.95" customHeight="1"/>
    <row r="4001" ht="19.95" customHeight="1"/>
    <row r="4002" ht="19.95" customHeight="1"/>
    <row r="4003" ht="19.95" customHeight="1"/>
    <row r="4004" ht="19.95" customHeight="1"/>
    <row r="4005" ht="19.95" customHeight="1"/>
    <row r="4006" ht="19.95" customHeight="1"/>
    <row r="4007" ht="19.95" customHeight="1"/>
    <row r="4008" ht="19.95" customHeight="1"/>
    <row r="4009" ht="19.95" customHeight="1"/>
    <row r="4010" ht="19.95" customHeight="1"/>
    <row r="4011" ht="19.95" customHeight="1"/>
    <row r="4012" ht="19.95" customHeight="1"/>
    <row r="4013" ht="19.95" customHeight="1"/>
    <row r="4014" ht="19.95" customHeight="1"/>
    <row r="4015" ht="19.95" customHeight="1"/>
    <row r="4016" ht="19.95" customHeight="1"/>
    <row r="4017" ht="19.95" customHeight="1"/>
    <row r="4018" ht="19.95" customHeight="1"/>
    <row r="4019" ht="19.95" customHeight="1"/>
    <row r="4020" ht="19.95" customHeight="1"/>
    <row r="4021" ht="19.95" customHeight="1"/>
    <row r="4022" ht="19.95" customHeight="1"/>
    <row r="4023" ht="19.95" customHeight="1"/>
    <row r="4024" ht="19.95" customHeight="1"/>
    <row r="4025" ht="19.95" customHeight="1"/>
    <row r="4026" ht="19.95" customHeight="1"/>
    <row r="4027" ht="19.95" customHeight="1"/>
    <row r="4028" ht="19.95" customHeight="1"/>
    <row r="4029" ht="19.95" customHeight="1"/>
    <row r="4030" ht="19.95" customHeight="1"/>
    <row r="4031" ht="19.95" customHeight="1"/>
    <row r="4032" ht="19.95" customHeight="1"/>
    <row r="4033" ht="19.95" customHeight="1"/>
    <row r="4034" ht="19.95" customHeight="1"/>
    <row r="4035" ht="19.95" customHeight="1"/>
    <row r="4036" ht="19.95" customHeight="1"/>
    <row r="4037" ht="19.95" customHeight="1"/>
    <row r="4038" ht="19.95" customHeight="1"/>
    <row r="4039" ht="19.95" customHeight="1"/>
    <row r="4040" ht="19.95" customHeight="1"/>
    <row r="4041" ht="19.95" customHeight="1"/>
    <row r="4042" ht="19.95" customHeight="1"/>
    <row r="4043" ht="19.95" customHeight="1"/>
    <row r="4044" ht="19.95" customHeight="1"/>
    <row r="4045" ht="19.95" customHeight="1"/>
    <row r="4046" ht="19.95" customHeight="1"/>
    <row r="4047" ht="19.95" customHeight="1"/>
    <row r="4048" ht="19.95" customHeight="1"/>
    <row r="4049" ht="19.95" customHeight="1"/>
    <row r="4050" ht="19.95" customHeight="1"/>
    <row r="4051" ht="19.95" customHeight="1"/>
    <row r="4052" ht="19.95" customHeight="1"/>
    <row r="4053" ht="19.95" customHeight="1"/>
    <row r="4054" ht="19.95" customHeight="1"/>
    <row r="4055" ht="19.95" customHeight="1"/>
    <row r="4056" ht="19.95" customHeight="1"/>
    <row r="4057" ht="19.95" customHeight="1"/>
    <row r="4058" ht="19.95" customHeight="1"/>
    <row r="4059" ht="19.95" customHeight="1"/>
    <row r="4060" ht="19.95" customHeight="1"/>
    <row r="4061" ht="19.95" customHeight="1"/>
    <row r="4062" ht="19.95" customHeight="1"/>
    <row r="4063" ht="19.95" customHeight="1"/>
    <row r="4064" ht="19.95" customHeight="1"/>
    <row r="4065" ht="19.95" customHeight="1"/>
    <row r="4066" ht="19.95" customHeight="1"/>
    <row r="4067" ht="19.95" customHeight="1"/>
    <row r="4068" ht="19.95" customHeight="1"/>
    <row r="4069" ht="19.95" customHeight="1"/>
    <row r="4070" ht="19.95" customHeight="1"/>
    <row r="4071" ht="19.95" customHeight="1"/>
    <row r="4072" ht="19.95" customHeight="1"/>
    <row r="4073" ht="19.95" customHeight="1"/>
    <row r="4074" ht="19.95" customHeight="1"/>
    <row r="4075" ht="19.95" customHeight="1"/>
    <row r="4076" ht="19.95" customHeight="1"/>
    <row r="4077" ht="19.95" customHeight="1"/>
    <row r="4078" ht="19.95" customHeight="1"/>
    <row r="4079" ht="19.95" customHeight="1"/>
    <row r="4080" ht="19.95" customHeight="1"/>
    <row r="4081" ht="19.95" customHeight="1"/>
    <row r="4082" ht="19.95" customHeight="1"/>
    <row r="4083" ht="19.95" customHeight="1"/>
    <row r="4084" ht="19.95" customHeight="1"/>
    <row r="4085" ht="19.95" customHeight="1"/>
    <row r="4086" ht="19.95" customHeight="1"/>
    <row r="4087" ht="19.95" customHeight="1"/>
    <row r="4088" ht="19.95" customHeight="1"/>
    <row r="4089" ht="19.95" customHeight="1"/>
    <row r="4090" ht="19.95" customHeight="1"/>
    <row r="4091" ht="19.95" customHeight="1"/>
    <row r="4092" ht="19.95" customHeight="1"/>
    <row r="4093" ht="19.95" customHeight="1"/>
    <row r="4094" ht="19.95" customHeight="1"/>
    <row r="4095" ht="19.95" customHeight="1"/>
    <row r="4096" ht="19.95" customHeight="1"/>
    <row r="4097" ht="19.95" customHeight="1"/>
    <row r="4098" ht="19.95" customHeight="1"/>
    <row r="4099" ht="19.95" customHeight="1"/>
    <row r="4100" ht="19.95" customHeight="1"/>
    <row r="4101" ht="19.95" customHeight="1"/>
    <row r="4102" ht="19.95" customHeight="1"/>
    <row r="4103" ht="19.95" customHeight="1"/>
    <row r="4104" ht="19.95" customHeight="1"/>
    <row r="4105" ht="19.95" customHeight="1"/>
    <row r="4106" ht="19.95" customHeight="1"/>
    <row r="4107" ht="19.95" customHeight="1"/>
    <row r="4108" ht="19.95" customHeight="1"/>
    <row r="4109" ht="19.95" customHeight="1"/>
    <row r="4110" ht="19.95" customHeight="1"/>
    <row r="4111" ht="19.95" customHeight="1"/>
    <row r="4112" ht="19.95" customHeight="1"/>
    <row r="4113" ht="19.95" customHeight="1"/>
    <row r="4114" ht="19.95" customHeight="1"/>
    <row r="4115" ht="19.95" customHeight="1"/>
    <row r="4116" ht="19.95" customHeight="1"/>
    <row r="4117" ht="19.95" customHeight="1"/>
    <row r="4118" ht="19.95" customHeight="1"/>
    <row r="4119" ht="19.95" customHeight="1"/>
    <row r="4120" ht="19.95" customHeight="1"/>
    <row r="4121" ht="19.95" customHeight="1"/>
    <row r="4122" ht="19.95" customHeight="1"/>
    <row r="4123" ht="19.95" customHeight="1"/>
    <row r="4124" ht="19.95" customHeight="1"/>
    <row r="4125" ht="19.95" customHeight="1"/>
    <row r="4126" ht="19.95" customHeight="1"/>
    <row r="4127" ht="19.95" customHeight="1"/>
    <row r="4128" ht="19.95" customHeight="1"/>
    <row r="4129" ht="19.95" customHeight="1"/>
    <row r="4130" ht="19.95" customHeight="1"/>
    <row r="4131" ht="19.95" customHeight="1"/>
    <row r="4132" ht="19.95" customHeight="1"/>
    <row r="4133" ht="19.95" customHeight="1"/>
    <row r="4134" ht="19.95" customHeight="1"/>
    <row r="4135" ht="19.95" customHeight="1"/>
    <row r="4136" ht="19.95" customHeight="1"/>
    <row r="4137" ht="19.95" customHeight="1"/>
    <row r="4138" ht="19.95" customHeight="1"/>
    <row r="4139" ht="19.95" customHeight="1"/>
    <row r="4140" ht="19.95" customHeight="1"/>
    <row r="4141" ht="19.95" customHeight="1"/>
    <row r="4142" ht="19.95" customHeight="1"/>
    <row r="4143" ht="19.95" customHeight="1"/>
    <row r="4144" ht="19.95" customHeight="1"/>
    <row r="4145" ht="19.95" customHeight="1"/>
    <row r="4146" ht="19.95" customHeight="1"/>
    <row r="4147" ht="19.95" customHeight="1"/>
    <row r="4148" ht="19.95" customHeight="1"/>
    <row r="4149" ht="19.95" customHeight="1"/>
    <row r="4150" ht="19.95" customHeight="1"/>
    <row r="4151" ht="19.95" customHeight="1"/>
    <row r="4152" ht="19.95" customHeight="1"/>
    <row r="4153" ht="19.95" customHeight="1"/>
    <row r="4154" ht="19.95" customHeight="1"/>
    <row r="4155" ht="19.95" customHeight="1"/>
    <row r="4156" ht="19.95" customHeight="1"/>
    <row r="4157" ht="19.95" customHeight="1"/>
    <row r="4158" ht="19.95" customHeight="1"/>
    <row r="4159" ht="19.95" customHeight="1"/>
    <row r="4160" ht="19.95" customHeight="1"/>
    <row r="4161" ht="19.95" customHeight="1"/>
    <row r="4162" ht="19.95" customHeight="1"/>
    <row r="4163" ht="19.95" customHeight="1"/>
    <row r="4164" ht="19.95" customHeight="1"/>
    <row r="4165" ht="19.95" customHeight="1"/>
    <row r="4166" ht="19.95" customHeight="1"/>
    <row r="4167" ht="19.95" customHeight="1"/>
    <row r="4168" ht="19.95" customHeight="1"/>
    <row r="4169" ht="19.95" customHeight="1"/>
    <row r="4170" ht="19.95" customHeight="1"/>
    <row r="4171" ht="19.95" customHeight="1"/>
    <row r="4172" ht="19.95" customHeight="1"/>
    <row r="4173" ht="19.95" customHeight="1"/>
    <row r="4174" ht="19.95" customHeight="1"/>
    <row r="4175" ht="19.95" customHeight="1"/>
    <row r="4176" ht="19.95" customHeight="1"/>
    <row r="4177" ht="19.95" customHeight="1"/>
    <row r="4178" ht="19.95" customHeight="1"/>
    <row r="4179" ht="19.95" customHeight="1"/>
    <row r="4180" ht="19.95" customHeight="1"/>
    <row r="4181" ht="19.95" customHeight="1"/>
    <row r="4182" ht="19.95" customHeight="1"/>
    <row r="4183" ht="19.95" customHeight="1"/>
    <row r="4184" ht="19.95" customHeight="1"/>
    <row r="4185" ht="19.95" customHeight="1"/>
    <row r="4186" ht="19.95" customHeight="1"/>
    <row r="4187" ht="19.95" customHeight="1"/>
    <row r="4188" ht="19.95" customHeight="1"/>
    <row r="4189" ht="19.95" customHeight="1"/>
    <row r="4190" ht="19.95" customHeight="1"/>
    <row r="4191" ht="19.95" customHeight="1"/>
    <row r="4192" ht="19.95" customHeight="1"/>
    <row r="4193" ht="19.95" customHeight="1"/>
    <row r="4194" ht="19.95" customHeight="1"/>
    <row r="4195" ht="19.95" customHeight="1"/>
    <row r="4196" ht="19.95" customHeight="1"/>
    <row r="4197" ht="19.95" customHeight="1"/>
    <row r="4198" ht="19.95" customHeight="1"/>
    <row r="4199" ht="19.95" customHeight="1"/>
    <row r="4200" ht="19.95" customHeight="1"/>
    <row r="4201" ht="19.95" customHeight="1"/>
    <row r="4202" ht="19.95" customHeight="1"/>
    <row r="4203" ht="19.95" customHeight="1"/>
    <row r="4204" ht="19.95" customHeight="1"/>
    <row r="4205" ht="19.95" customHeight="1"/>
    <row r="4206" ht="19.95" customHeight="1"/>
    <row r="4207" ht="19.95" customHeight="1"/>
    <row r="4208" ht="19.95" customHeight="1"/>
    <row r="4209" ht="19.95" customHeight="1"/>
    <row r="4210" ht="19.95" customHeight="1"/>
    <row r="4211" ht="19.95" customHeight="1"/>
    <row r="4212" ht="19.95" customHeight="1"/>
    <row r="4213" ht="19.95" customHeight="1"/>
    <row r="4214" ht="19.95" customHeight="1"/>
    <row r="4215" ht="19.95" customHeight="1"/>
    <row r="4216" ht="19.95" customHeight="1"/>
    <row r="4217" ht="19.95" customHeight="1"/>
    <row r="4218" ht="19.95" customHeight="1"/>
    <row r="4219" ht="19.95" customHeight="1"/>
    <row r="4220" ht="19.95" customHeight="1"/>
    <row r="4221" ht="19.95" customHeight="1"/>
    <row r="4222" ht="19.95" customHeight="1"/>
    <row r="4223" ht="19.95" customHeight="1"/>
    <row r="4224" ht="19.95" customHeight="1"/>
    <row r="4225" ht="19.95" customHeight="1"/>
    <row r="4226" ht="19.95" customHeight="1"/>
    <row r="4227" ht="19.95" customHeight="1"/>
    <row r="4228" ht="19.95" customHeight="1"/>
    <row r="4229" ht="19.95" customHeight="1"/>
    <row r="4230" ht="19.95" customHeight="1"/>
    <row r="4231" ht="19.95" customHeight="1"/>
    <row r="4232" ht="19.95" customHeight="1"/>
    <row r="4233" ht="19.95" customHeight="1"/>
    <row r="4234" ht="19.95" customHeight="1"/>
    <row r="4235" ht="19.95" customHeight="1"/>
    <row r="4236" ht="19.95" customHeight="1"/>
    <row r="4237" ht="19.95" customHeight="1"/>
    <row r="4238" ht="19.95" customHeight="1"/>
    <row r="4239" ht="19.95" customHeight="1"/>
    <row r="4240" ht="19.95" customHeight="1"/>
    <row r="4241" ht="19.95" customHeight="1"/>
    <row r="4242" ht="19.95" customHeight="1"/>
    <row r="4243" ht="19.95" customHeight="1"/>
    <row r="4244" ht="19.95" customHeight="1"/>
    <row r="4245" ht="19.95" customHeight="1"/>
    <row r="4246" ht="19.95" customHeight="1"/>
    <row r="4247" ht="19.95" customHeight="1"/>
    <row r="4248" ht="19.95" customHeight="1"/>
    <row r="4249" ht="19.95" customHeight="1"/>
    <row r="4250" ht="19.95" customHeight="1"/>
    <row r="4251" ht="19.95" customHeight="1"/>
    <row r="4252" ht="19.95" customHeight="1"/>
    <row r="4253" ht="19.95" customHeight="1"/>
    <row r="4254" ht="19.95" customHeight="1"/>
    <row r="4255" ht="19.95" customHeight="1"/>
    <row r="4256" ht="19.95" customHeight="1"/>
    <row r="4257" ht="19.95" customHeight="1"/>
    <row r="4258" ht="19.95" customHeight="1"/>
    <row r="4259" ht="19.95" customHeight="1"/>
    <row r="4260" ht="19.95" customHeight="1"/>
    <row r="4261" ht="19.95" customHeight="1"/>
    <row r="4262" ht="19.95" customHeight="1"/>
    <row r="4263" ht="19.95" customHeight="1"/>
    <row r="4264" ht="19.95" customHeight="1"/>
    <row r="4265" ht="19.95" customHeight="1"/>
    <row r="4266" ht="19.95" customHeight="1"/>
    <row r="4267" ht="19.95" customHeight="1"/>
    <row r="4268" ht="19.95" customHeight="1"/>
    <row r="4269" ht="19.95" customHeight="1"/>
    <row r="4270" ht="19.95" customHeight="1"/>
    <row r="4271" ht="19.95" customHeight="1"/>
    <row r="4272" ht="19.95" customHeight="1"/>
    <row r="4273" ht="19.95" customHeight="1"/>
    <row r="4274" ht="19.95" customHeight="1"/>
    <row r="4275" ht="19.95" customHeight="1"/>
    <row r="4276" ht="19.95" customHeight="1"/>
    <row r="4277" ht="19.95" customHeight="1"/>
    <row r="4278" ht="19.95" customHeight="1"/>
    <row r="4279" ht="19.95" customHeight="1"/>
    <row r="4280" ht="19.95" customHeight="1"/>
    <row r="4281" ht="19.95" customHeight="1"/>
    <row r="4282" ht="19.95" customHeight="1"/>
    <row r="4283" ht="19.95" customHeight="1"/>
    <row r="4284" ht="19.95" customHeight="1"/>
    <row r="4285" ht="19.95" customHeight="1"/>
    <row r="4286" ht="19.95" customHeight="1"/>
    <row r="4287" ht="19.95" customHeight="1"/>
    <row r="4288" ht="19.95" customHeight="1"/>
    <row r="4289" ht="19.95" customHeight="1"/>
    <row r="4290" ht="19.95" customHeight="1"/>
    <row r="4291" ht="19.95" customHeight="1"/>
    <row r="4292" ht="19.95" customHeight="1"/>
    <row r="4293" ht="19.95" customHeight="1"/>
    <row r="4294" ht="19.95" customHeight="1"/>
    <row r="4295" ht="19.95" customHeight="1"/>
    <row r="4296" ht="19.95" customHeight="1"/>
    <row r="4297" ht="19.95" customHeight="1"/>
    <row r="4298" ht="19.95" customHeight="1"/>
    <row r="4299" ht="19.95" customHeight="1"/>
    <row r="4300" ht="19.95" customHeight="1"/>
    <row r="4301" ht="19.95" customHeight="1"/>
    <row r="4302" ht="19.95" customHeight="1"/>
    <row r="4303" ht="19.95" customHeight="1"/>
    <row r="4304" ht="19.95" customHeight="1"/>
    <row r="4305" ht="19.95" customHeight="1"/>
    <row r="4306" ht="19.95" customHeight="1"/>
    <row r="4307" ht="19.95" customHeight="1"/>
    <row r="4308" ht="19.95" customHeight="1"/>
    <row r="4309" ht="19.95" customHeight="1"/>
    <row r="4310" ht="19.95" customHeight="1"/>
    <row r="4311" ht="19.95" customHeight="1"/>
    <row r="4312" ht="19.95" customHeight="1"/>
    <row r="4313" ht="19.95" customHeight="1"/>
    <row r="4314" ht="19.95" customHeight="1"/>
    <row r="4315" ht="19.95" customHeight="1"/>
    <row r="4316" ht="19.95" customHeight="1"/>
    <row r="4317" ht="19.95" customHeight="1"/>
    <row r="4318" ht="19.95" customHeight="1"/>
    <row r="4319" ht="19.95" customHeight="1"/>
    <row r="4320" ht="19.95" customHeight="1"/>
    <row r="4321" ht="19.95" customHeight="1"/>
    <row r="4322" ht="19.95" customHeight="1"/>
    <row r="4323" ht="19.95" customHeight="1"/>
    <row r="4324" ht="19.95" customHeight="1"/>
    <row r="4325" ht="19.95" customHeight="1"/>
    <row r="4326" ht="19.95" customHeight="1"/>
    <row r="4327" ht="19.95" customHeight="1"/>
    <row r="4328" ht="19.95" customHeight="1"/>
    <row r="4329" ht="19.95" customHeight="1"/>
    <row r="4330" ht="19.95" customHeight="1"/>
    <row r="4331" ht="19.95" customHeight="1"/>
    <row r="4332" ht="19.95" customHeight="1"/>
    <row r="4333" ht="19.95" customHeight="1"/>
    <row r="4334" ht="19.95" customHeight="1"/>
    <row r="4335" ht="19.95" customHeight="1"/>
    <row r="4336" ht="19.95" customHeight="1"/>
    <row r="4337" ht="19.95" customHeight="1"/>
    <row r="4338" ht="19.95" customHeight="1"/>
    <row r="4339" ht="19.95" customHeight="1"/>
    <row r="4340" ht="19.95" customHeight="1"/>
    <row r="4341" ht="19.95" customHeight="1"/>
    <row r="4342" ht="19.95" customHeight="1"/>
    <row r="4343" ht="19.95" customHeight="1"/>
    <row r="4344" ht="19.95" customHeight="1"/>
    <row r="4345" ht="19.95" customHeight="1"/>
    <row r="4346" ht="19.95" customHeight="1"/>
    <row r="4347" ht="19.95" customHeight="1"/>
    <row r="4348" ht="19.95" customHeight="1"/>
    <row r="4349" ht="19.95" customHeight="1"/>
    <row r="4350" ht="19.95" customHeight="1"/>
    <row r="4351" ht="19.95" customHeight="1"/>
    <row r="4352" ht="19.95" customHeight="1"/>
    <row r="4353" ht="19.95" customHeight="1"/>
    <row r="4354" ht="19.95" customHeight="1"/>
    <row r="4355" ht="19.95" customHeight="1"/>
    <row r="4356" ht="19.95" customHeight="1"/>
    <row r="4357" ht="19.95" customHeight="1"/>
    <row r="4358" ht="19.95" customHeight="1"/>
    <row r="4359" ht="19.95" customHeight="1"/>
    <row r="4360" ht="19.95" customHeight="1"/>
    <row r="4361" ht="19.95" customHeight="1"/>
    <row r="4362" ht="19.95" customHeight="1"/>
    <row r="4363" ht="19.95" customHeight="1"/>
    <row r="4364" ht="19.95" customHeight="1"/>
    <row r="4365" ht="19.95" customHeight="1"/>
    <row r="4366" ht="19.95" customHeight="1"/>
    <row r="4367" ht="19.95" customHeight="1"/>
    <row r="4368" ht="19.95" customHeight="1"/>
    <row r="4369" ht="19.95" customHeight="1"/>
    <row r="4370" ht="19.95" customHeight="1"/>
    <row r="4371" ht="19.95" customHeight="1"/>
    <row r="4372" ht="19.95" customHeight="1"/>
    <row r="4373" ht="19.95" customHeight="1"/>
    <row r="4374" ht="19.95" customHeight="1"/>
    <row r="4375" ht="19.95" customHeight="1"/>
    <row r="4376" ht="19.95" customHeight="1"/>
    <row r="4377" ht="19.95" customHeight="1"/>
    <row r="4378" ht="19.95" customHeight="1"/>
    <row r="4379" ht="19.95" customHeight="1"/>
    <row r="4380" ht="19.95" customHeight="1"/>
    <row r="4381" ht="19.95" customHeight="1"/>
    <row r="4382" ht="19.95" customHeight="1"/>
    <row r="4383" ht="19.95" customHeight="1"/>
    <row r="4384" ht="19.95" customHeight="1"/>
    <row r="4385" ht="19.95" customHeight="1"/>
    <row r="4386" ht="19.95" customHeight="1"/>
    <row r="4387" ht="19.95" customHeight="1"/>
    <row r="4388" ht="19.95" customHeight="1"/>
    <row r="4389" ht="19.95" customHeight="1"/>
    <row r="4390" ht="19.95" customHeight="1"/>
    <row r="4391" ht="19.95" customHeight="1"/>
    <row r="4392" ht="19.95" customHeight="1"/>
    <row r="4393" ht="19.95" customHeight="1"/>
    <row r="4394" ht="19.95" customHeight="1"/>
    <row r="4395" ht="19.95" customHeight="1"/>
    <row r="4396" ht="19.95" customHeight="1"/>
    <row r="4397" ht="19.95" customHeight="1"/>
    <row r="4398" ht="19.95" customHeight="1"/>
    <row r="4399" ht="19.95" customHeight="1"/>
    <row r="4400" ht="19.95" customHeight="1"/>
    <row r="4401" ht="19.95" customHeight="1"/>
    <row r="4402" ht="19.95" customHeight="1"/>
    <row r="4403" ht="19.95" customHeight="1"/>
    <row r="4404" ht="19.95" customHeight="1"/>
    <row r="4405" ht="19.95" customHeight="1"/>
    <row r="4406" ht="19.95" customHeight="1"/>
    <row r="4407" ht="19.95" customHeight="1"/>
    <row r="4408" ht="19.95" customHeight="1"/>
    <row r="4409" ht="19.95" customHeight="1"/>
    <row r="4410" ht="19.95" customHeight="1"/>
    <row r="4411" ht="19.95" customHeight="1"/>
    <row r="4412" ht="19.95" customHeight="1"/>
    <row r="4413" ht="19.95" customHeight="1"/>
    <row r="4414" ht="19.95" customHeight="1"/>
    <row r="4415" ht="19.95" customHeight="1"/>
    <row r="4416" ht="19.95" customHeight="1"/>
    <row r="4417" ht="19.95" customHeight="1"/>
    <row r="4418" ht="19.95" customHeight="1"/>
    <row r="4419" ht="19.95" customHeight="1"/>
    <row r="4420" ht="19.95" customHeight="1"/>
    <row r="4421" ht="19.95" customHeight="1"/>
    <row r="4422" ht="19.95" customHeight="1"/>
    <row r="4423" ht="19.95" customHeight="1"/>
    <row r="4424" ht="19.95" customHeight="1"/>
    <row r="4425" ht="19.95" customHeight="1"/>
    <row r="4426" ht="19.95" customHeight="1"/>
    <row r="4427" ht="19.95" customHeight="1"/>
    <row r="4428" ht="19.95" customHeight="1"/>
    <row r="4429" ht="19.95" customHeight="1"/>
    <row r="4430" ht="19.95" customHeight="1"/>
    <row r="4431" ht="19.95" customHeight="1"/>
    <row r="4432" ht="19.95" customHeight="1"/>
    <row r="4433" ht="19.95" customHeight="1"/>
    <row r="4434" ht="19.95" customHeight="1"/>
    <row r="4435" ht="19.95" customHeight="1"/>
    <row r="4436" ht="19.95" customHeight="1"/>
    <row r="4437" ht="19.95" customHeight="1"/>
    <row r="4438" ht="19.95" customHeight="1"/>
    <row r="4439" ht="19.95" customHeight="1"/>
    <row r="4440" ht="19.95" customHeight="1"/>
    <row r="4441" ht="19.95" customHeight="1"/>
    <row r="4442" ht="19.95" customHeight="1"/>
    <row r="4443" ht="19.95" customHeight="1"/>
    <row r="4444" ht="19.95" customHeight="1"/>
    <row r="4445" ht="19.95" customHeight="1"/>
    <row r="4446" ht="19.95" customHeight="1"/>
    <row r="4447" ht="19.95" customHeight="1"/>
    <row r="4448" ht="19.95" customHeight="1"/>
    <row r="4449" ht="19.95" customHeight="1"/>
    <row r="4450" ht="19.95" customHeight="1"/>
    <row r="4451" ht="19.95" customHeight="1"/>
    <row r="4452" ht="19.95" customHeight="1"/>
    <row r="4453" ht="19.95" customHeight="1"/>
    <row r="4454" ht="19.95" customHeight="1"/>
    <row r="4455" ht="19.95" customHeight="1"/>
    <row r="4456" ht="19.95" customHeight="1"/>
    <row r="4457" ht="19.95" customHeight="1"/>
    <row r="4458" ht="19.95" customHeight="1"/>
    <row r="4459" ht="19.95" customHeight="1"/>
    <row r="4460" ht="19.95" customHeight="1"/>
    <row r="4461" ht="19.95" customHeight="1"/>
    <row r="4462" ht="19.95" customHeight="1"/>
    <row r="4463" ht="19.95" customHeight="1"/>
    <row r="4464" ht="19.95" customHeight="1"/>
    <row r="4465" ht="19.95" customHeight="1"/>
    <row r="4466" ht="19.95" customHeight="1"/>
    <row r="4467" ht="19.95" customHeight="1"/>
    <row r="4468" ht="19.95" customHeight="1"/>
    <row r="4469" ht="19.95" customHeight="1"/>
    <row r="4470" ht="19.95" customHeight="1"/>
    <row r="4471" ht="19.95" customHeight="1"/>
    <row r="4472" ht="19.95" customHeight="1"/>
    <row r="4473" ht="19.95" customHeight="1"/>
    <row r="4474" ht="19.95" customHeight="1"/>
    <row r="4475" ht="19.95" customHeight="1"/>
    <row r="4476" ht="19.95" customHeight="1"/>
    <row r="4477" ht="19.95" customHeight="1"/>
    <row r="4478" ht="19.95" customHeight="1"/>
    <row r="4479" ht="19.95" customHeight="1"/>
    <row r="4480" ht="19.95" customHeight="1"/>
    <row r="4481" ht="19.95" customHeight="1"/>
    <row r="4482" ht="19.95" customHeight="1"/>
    <row r="4483" ht="19.95" customHeight="1"/>
    <row r="4484" ht="19.95" customHeight="1"/>
    <row r="4485" ht="19.95" customHeight="1"/>
    <row r="4486" ht="19.95" customHeight="1"/>
    <row r="4487" ht="19.95" customHeight="1"/>
    <row r="4488" ht="19.95" customHeight="1"/>
    <row r="4489" ht="19.95" customHeight="1"/>
    <row r="4490" ht="19.95" customHeight="1"/>
    <row r="4491" ht="19.95" customHeight="1"/>
    <row r="4492" ht="19.95" customHeight="1"/>
    <row r="4493" ht="19.95" customHeight="1"/>
    <row r="4494" ht="19.95" customHeight="1"/>
    <row r="4495" ht="19.95" customHeight="1"/>
    <row r="4496" ht="19.95" customHeight="1"/>
    <row r="4497" ht="19.95" customHeight="1"/>
    <row r="4498" ht="19.95" customHeight="1"/>
    <row r="4499" ht="19.95" customHeight="1"/>
    <row r="4500" ht="19.95" customHeight="1"/>
    <row r="4501" ht="19.95" customHeight="1"/>
    <row r="4502" ht="19.95" customHeight="1"/>
    <row r="4503" ht="19.95" customHeight="1"/>
    <row r="4504" ht="19.95" customHeight="1"/>
    <row r="4505" ht="19.95" customHeight="1"/>
    <row r="4506" ht="19.95" customHeight="1"/>
    <row r="4507" ht="19.95" customHeight="1"/>
    <row r="4508" ht="19.95" customHeight="1"/>
    <row r="4509" ht="19.95" customHeight="1"/>
    <row r="4510" ht="19.95" customHeight="1"/>
    <row r="4511" ht="19.95" customHeight="1"/>
    <row r="4512" ht="19.95" customHeight="1"/>
    <row r="4513" ht="19.95" customHeight="1"/>
    <row r="4514" ht="19.95" customHeight="1"/>
    <row r="4515" ht="19.95" customHeight="1"/>
    <row r="4516" ht="19.95" customHeight="1"/>
    <row r="4517" ht="19.95" customHeight="1"/>
    <row r="4518" ht="19.95" customHeight="1"/>
    <row r="4519" ht="19.95" customHeight="1"/>
    <row r="4520" ht="19.95" customHeight="1"/>
    <row r="4521" ht="19.95" customHeight="1"/>
    <row r="4522" ht="19.95" customHeight="1"/>
    <row r="4523" ht="19.95" customHeight="1"/>
    <row r="4524" ht="19.95" customHeight="1"/>
    <row r="4525" ht="19.95" customHeight="1"/>
    <row r="4526" ht="19.95" customHeight="1"/>
    <row r="4527" ht="19.95" customHeight="1"/>
    <row r="4528" ht="19.95" customHeight="1"/>
    <row r="4529" ht="19.95" customHeight="1"/>
    <row r="4530" ht="19.95" customHeight="1"/>
    <row r="4531" ht="19.95" customHeight="1"/>
    <row r="4532" ht="19.95" customHeight="1"/>
    <row r="4533" ht="19.95" customHeight="1"/>
    <row r="4534" ht="19.95" customHeight="1"/>
    <row r="4535" ht="19.95" customHeight="1"/>
    <row r="4536" ht="19.95" customHeight="1"/>
    <row r="4537" ht="19.95" customHeight="1"/>
    <row r="4538" ht="19.95" customHeight="1"/>
    <row r="4539" ht="19.95" customHeight="1"/>
    <row r="4540" ht="19.95" customHeight="1"/>
    <row r="4541" ht="19.95" customHeight="1"/>
    <row r="4542" ht="19.95" customHeight="1"/>
    <row r="4543" ht="19.95" customHeight="1"/>
    <row r="4544" ht="19.95" customHeight="1"/>
    <row r="4545" ht="19.95" customHeight="1"/>
    <row r="4546" ht="19.95" customHeight="1"/>
    <row r="4547" ht="19.95" customHeight="1"/>
    <row r="4548" ht="19.95" customHeight="1"/>
    <row r="4549" ht="19.95" customHeight="1"/>
    <row r="4550" ht="19.95" customHeight="1"/>
    <row r="4551" ht="19.95" customHeight="1"/>
    <row r="4552" ht="19.95" customHeight="1"/>
    <row r="4553" ht="19.95" customHeight="1"/>
    <row r="4554" ht="19.95" customHeight="1"/>
    <row r="4555" ht="19.95" customHeight="1"/>
    <row r="4556" ht="19.95" customHeight="1"/>
    <row r="4557" ht="19.95" customHeight="1"/>
    <row r="4558" ht="19.95" customHeight="1"/>
    <row r="4559" ht="19.95" customHeight="1"/>
    <row r="4560" ht="19.95" customHeight="1"/>
    <row r="4561" ht="19.95" customHeight="1"/>
    <row r="4562" ht="19.95" customHeight="1"/>
    <row r="4563" ht="19.95" customHeight="1"/>
    <row r="4564" ht="19.95" customHeight="1"/>
    <row r="4565" ht="19.95" customHeight="1"/>
    <row r="4566" ht="19.95" customHeight="1"/>
    <row r="4567" ht="19.95" customHeight="1"/>
    <row r="4568" ht="19.95" customHeight="1"/>
    <row r="4569" ht="19.95" customHeight="1"/>
    <row r="4570" ht="19.95" customHeight="1"/>
    <row r="4571" ht="19.95" customHeight="1"/>
    <row r="4572" ht="19.95" customHeight="1"/>
    <row r="4573" ht="19.95" customHeight="1"/>
    <row r="4574" ht="19.95" customHeight="1"/>
    <row r="4575" ht="19.95" customHeight="1"/>
    <row r="4576" ht="19.95" customHeight="1"/>
    <row r="4577" ht="19.95" customHeight="1"/>
    <row r="4578" ht="19.95" customHeight="1"/>
    <row r="4579" ht="19.95" customHeight="1"/>
    <row r="4580" ht="19.95" customHeight="1"/>
    <row r="4581" ht="19.95" customHeight="1"/>
    <row r="4582" ht="19.95" customHeight="1"/>
    <row r="4583" ht="19.95" customHeight="1"/>
    <row r="4584" ht="19.95" customHeight="1"/>
    <row r="4585" ht="19.95" customHeight="1"/>
    <row r="4586" ht="19.95" customHeight="1"/>
    <row r="4587" ht="19.95" customHeight="1"/>
    <row r="4588" ht="19.95" customHeight="1"/>
    <row r="4589" ht="19.95" customHeight="1"/>
    <row r="4590" ht="19.95" customHeight="1"/>
    <row r="4591" ht="19.95" customHeight="1"/>
    <row r="4592" ht="19.95" customHeight="1"/>
    <row r="4593" ht="19.95" customHeight="1"/>
    <row r="4594" ht="19.95" customHeight="1"/>
    <row r="4595" ht="19.95" customHeight="1"/>
    <row r="4596" ht="19.95" customHeight="1"/>
    <row r="4597" ht="19.95" customHeight="1"/>
    <row r="4598" ht="19.95" customHeight="1"/>
    <row r="4599" ht="19.95" customHeight="1"/>
    <row r="4600" ht="19.95" customHeight="1"/>
    <row r="4601" ht="19.95" customHeight="1"/>
    <row r="4602" ht="19.95" customHeight="1"/>
    <row r="4603" ht="19.95" customHeight="1"/>
    <row r="4604" ht="19.95" customHeight="1"/>
    <row r="4605" ht="19.95" customHeight="1"/>
    <row r="4606" ht="19.95" customHeight="1"/>
    <row r="4607" ht="19.95" customHeight="1"/>
    <row r="4608" ht="19.95" customHeight="1"/>
    <row r="4609" ht="19.95" customHeight="1"/>
    <row r="4610" ht="19.95" customHeight="1"/>
    <row r="4611" ht="19.95" customHeight="1"/>
    <row r="4612" ht="19.95" customHeight="1"/>
    <row r="4613" ht="19.95" customHeight="1"/>
    <row r="4614" ht="19.95" customHeight="1"/>
    <row r="4615" ht="19.95" customHeight="1"/>
    <row r="4616" ht="19.95" customHeight="1"/>
    <row r="4617" ht="19.95" customHeight="1"/>
    <row r="4618" ht="19.95" customHeight="1"/>
    <row r="4619" ht="19.95" customHeight="1"/>
    <row r="4620" ht="19.95" customHeight="1"/>
    <row r="4621" ht="19.95" customHeight="1"/>
    <row r="4622" ht="19.95" customHeight="1"/>
    <row r="4623" ht="19.95" customHeight="1"/>
    <row r="4624" ht="19.95" customHeight="1"/>
    <row r="4625" ht="19.95" customHeight="1"/>
    <row r="4626" ht="19.95" customHeight="1"/>
    <row r="4627" ht="19.95" customHeight="1"/>
    <row r="4628" ht="19.95" customHeight="1"/>
    <row r="4629" ht="19.95" customHeight="1"/>
    <row r="4630" ht="19.95" customHeight="1"/>
    <row r="4631" ht="19.95" customHeight="1"/>
    <row r="4632" ht="19.95" customHeight="1"/>
    <row r="4633" ht="19.95" customHeight="1"/>
    <row r="4634" ht="19.95" customHeight="1"/>
    <row r="4635" ht="19.95" customHeight="1"/>
    <row r="4636" ht="19.95" customHeight="1"/>
    <row r="4637" ht="19.95" customHeight="1"/>
    <row r="4638" ht="19.95" customHeight="1"/>
    <row r="4639" ht="19.95" customHeight="1"/>
    <row r="4640" ht="19.95" customHeight="1"/>
    <row r="4641" ht="19.95" customHeight="1"/>
    <row r="4642" ht="19.95" customHeight="1"/>
    <row r="4643" ht="19.95" customHeight="1"/>
    <row r="4644" ht="19.95" customHeight="1"/>
    <row r="4645" ht="19.95" customHeight="1"/>
    <row r="4646" ht="19.95" customHeight="1"/>
    <row r="4647" ht="19.95" customHeight="1"/>
    <row r="4648" ht="19.95" customHeight="1"/>
    <row r="4649" ht="19.95" customHeight="1"/>
    <row r="4650" ht="19.95" customHeight="1"/>
    <row r="4651" ht="19.95" customHeight="1"/>
    <row r="4652" ht="19.95" customHeight="1"/>
    <row r="4653" ht="19.95" customHeight="1"/>
    <row r="4654" ht="19.95" customHeight="1"/>
    <row r="4655" ht="19.95" customHeight="1"/>
    <row r="4656" ht="19.95" customHeight="1"/>
    <row r="4657" ht="19.95" customHeight="1"/>
    <row r="4658" ht="19.95" customHeight="1"/>
    <row r="4659" ht="19.95" customHeight="1"/>
    <row r="4660" ht="19.95" customHeight="1"/>
    <row r="4661" ht="19.95" customHeight="1"/>
    <row r="4662" ht="19.95" customHeight="1"/>
    <row r="4663" ht="19.95" customHeight="1"/>
    <row r="4664" ht="19.95" customHeight="1"/>
    <row r="4665" ht="19.95" customHeight="1"/>
    <row r="4666" ht="19.95" customHeight="1"/>
    <row r="4667" ht="19.95" customHeight="1"/>
    <row r="4668" ht="19.95" customHeight="1"/>
    <row r="4669" ht="19.95" customHeight="1"/>
    <row r="4670" ht="19.95" customHeight="1"/>
    <row r="4671" ht="19.95" customHeight="1"/>
    <row r="4672" ht="19.95" customHeight="1"/>
    <row r="4673" ht="19.95" customHeight="1"/>
    <row r="4674" ht="19.95" customHeight="1"/>
    <row r="4675" ht="19.95" customHeight="1"/>
    <row r="4676" ht="19.95" customHeight="1"/>
    <row r="4677" ht="19.95" customHeight="1"/>
    <row r="4678" ht="19.95" customHeight="1"/>
    <row r="4679" ht="19.95" customHeight="1"/>
    <row r="4680" ht="19.95" customHeight="1"/>
    <row r="4681" ht="19.95" customHeight="1"/>
    <row r="4682" ht="19.95" customHeight="1"/>
    <row r="4683" ht="19.95" customHeight="1"/>
    <row r="4684" ht="19.95" customHeight="1"/>
    <row r="4685" ht="19.95" customHeight="1"/>
    <row r="4686" ht="19.95" customHeight="1"/>
    <row r="4687" ht="19.95" customHeight="1"/>
    <row r="4688" ht="19.95" customHeight="1"/>
    <row r="4689" ht="19.95" customHeight="1"/>
    <row r="4690" ht="19.95" customHeight="1"/>
    <row r="4691" ht="19.95" customHeight="1"/>
    <row r="4692" ht="19.95" customHeight="1"/>
    <row r="4693" ht="19.95" customHeight="1"/>
    <row r="4694" ht="19.95" customHeight="1"/>
    <row r="4695" ht="19.95" customHeight="1"/>
    <row r="4696" ht="19.95" customHeight="1"/>
    <row r="4697" ht="19.95" customHeight="1"/>
    <row r="4698" ht="19.95" customHeight="1"/>
    <row r="4699" ht="19.95" customHeight="1"/>
    <row r="4700" ht="19.95" customHeight="1"/>
    <row r="4701" ht="19.95" customHeight="1"/>
    <row r="4702" ht="19.95" customHeight="1"/>
    <row r="4703" ht="19.95" customHeight="1"/>
    <row r="4704" ht="19.95" customHeight="1"/>
    <row r="4705" ht="19.95" customHeight="1"/>
    <row r="4706" ht="19.95" customHeight="1"/>
    <row r="4707" ht="19.95" customHeight="1"/>
    <row r="4708" ht="19.95" customHeight="1"/>
    <row r="4709" ht="19.95" customHeight="1"/>
    <row r="4710" ht="19.95" customHeight="1"/>
    <row r="4711" ht="19.95" customHeight="1"/>
    <row r="4712" ht="19.95" customHeight="1"/>
    <row r="4713" ht="19.95" customHeight="1"/>
    <row r="4714" ht="19.95" customHeight="1"/>
    <row r="4715" ht="19.95" customHeight="1"/>
    <row r="4716" ht="19.95" customHeight="1"/>
    <row r="4717" ht="19.95" customHeight="1"/>
    <row r="4718" ht="19.95" customHeight="1"/>
    <row r="4719" ht="19.95" customHeight="1"/>
    <row r="4720" ht="19.95" customHeight="1"/>
    <row r="4721" ht="19.95" customHeight="1"/>
    <row r="4722" ht="19.95" customHeight="1"/>
    <row r="4723" ht="19.95" customHeight="1"/>
    <row r="4724" ht="19.95" customHeight="1"/>
    <row r="4725" ht="19.95" customHeight="1"/>
    <row r="4726" ht="19.95" customHeight="1"/>
    <row r="4727" ht="19.95" customHeight="1"/>
    <row r="4728" ht="19.95" customHeight="1"/>
    <row r="4729" ht="19.95" customHeight="1"/>
    <row r="4730" ht="19.95" customHeight="1"/>
    <row r="4731" ht="19.95" customHeight="1"/>
    <row r="4732" ht="19.95" customHeight="1"/>
    <row r="4733" ht="19.95" customHeight="1"/>
    <row r="4734" ht="19.95" customHeight="1"/>
    <row r="4735" ht="19.95" customHeight="1"/>
    <row r="4736" ht="19.95" customHeight="1"/>
    <row r="4737" ht="19.95" customHeight="1"/>
    <row r="4738" ht="19.95" customHeight="1"/>
    <row r="4739" ht="19.95" customHeight="1"/>
    <row r="4740" ht="19.95" customHeight="1"/>
    <row r="4741" ht="19.95" customHeight="1"/>
    <row r="4742" ht="19.95" customHeight="1"/>
    <row r="4743" ht="19.95" customHeight="1"/>
    <row r="4744" ht="19.95" customHeight="1"/>
    <row r="4745" ht="19.95" customHeight="1"/>
    <row r="4746" ht="19.95" customHeight="1"/>
    <row r="4747" ht="19.95" customHeight="1"/>
    <row r="4748" ht="19.95" customHeight="1"/>
    <row r="4749" ht="19.95" customHeight="1"/>
    <row r="4750" ht="19.95" customHeight="1"/>
    <row r="4751" ht="19.95" customHeight="1"/>
    <row r="4752" ht="19.95" customHeight="1"/>
    <row r="4753" ht="19.95" customHeight="1"/>
    <row r="4754" ht="19.95" customHeight="1"/>
    <row r="4755" ht="19.95" customHeight="1"/>
    <row r="4756" ht="19.95" customHeight="1"/>
    <row r="4757" ht="19.95" customHeight="1"/>
    <row r="4758" ht="19.95" customHeight="1"/>
    <row r="4759" ht="19.95" customHeight="1"/>
    <row r="4760" ht="19.95" customHeight="1"/>
    <row r="4761" ht="19.95" customHeight="1"/>
    <row r="4762" ht="19.95" customHeight="1"/>
    <row r="4763" ht="19.95" customHeight="1"/>
    <row r="4764" ht="19.95" customHeight="1"/>
    <row r="4765" ht="19.95" customHeight="1"/>
    <row r="4766" ht="19.95" customHeight="1"/>
    <row r="4767" ht="19.95" customHeight="1"/>
    <row r="4768" ht="19.95" customHeight="1"/>
    <row r="4769" ht="19.95" customHeight="1"/>
    <row r="4770" ht="19.95" customHeight="1"/>
    <row r="4771" ht="19.95" customHeight="1"/>
    <row r="4772" ht="19.95" customHeight="1"/>
    <row r="4773" ht="19.95" customHeight="1"/>
    <row r="4774" ht="19.95" customHeight="1"/>
    <row r="4775" ht="19.95" customHeight="1"/>
    <row r="4776" ht="19.95" customHeight="1"/>
    <row r="4777" ht="19.95" customHeight="1"/>
    <row r="4778" ht="19.95" customHeight="1"/>
    <row r="4779" ht="19.95" customHeight="1"/>
    <row r="4780" ht="19.95" customHeight="1"/>
    <row r="4781" ht="19.95" customHeight="1"/>
    <row r="4782" ht="19.95" customHeight="1"/>
    <row r="4783" ht="19.95" customHeight="1"/>
    <row r="4784" ht="19.95" customHeight="1"/>
    <row r="4785" ht="19.95" customHeight="1"/>
    <row r="4786" ht="19.95" customHeight="1"/>
    <row r="4787" ht="19.95" customHeight="1"/>
    <row r="4788" ht="19.95" customHeight="1"/>
    <row r="4789" ht="19.95" customHeight="1"/>
    <row r="4790" ht="19.95" customHeight="1"/>
    <row r="4791" ht="19.95" customHeight="1"/>
    <row r="4792" ht="19.95" customHeight="1"/>
    <row r="4793" ht="19.95" customHeight="1"/>
    <row r="4794" ht="19.95" customHeight="1"/>
    <row r="4795" ht="19.95" customHeight="1"/>
    <row r="4796" ht="19.95" customHeight="1"/>
    <row r="4797" ht="19.95" customHeight="1"/>
    <row r="4798" ht="19.95" customHeight="1"/>
    <row r="4799" ht="19.95" customHeight="1"/>
    <row r="4800" ht="19.95" customHeight="1"/>
    <row r="4801" ht="19.95" customHeight="1"/>
    <row r="4802" ht="19.95" customHeight="1"/>
    <row r="4803" ht="19.95" customHeight="1"/>
    <row r="4804" ht="19.95" customHeight="1"/>
    <row r="4805" ht="19.95" customHeight="1"/>
    <row r="4806" ht="19.95" customHeight="1"/>
    <row r="4807" ht="19.95" customHeight="1"/>
    <row r="4808" ht="19.95" customHeight="1"/>
    <row r="4809" ht="19.95" customHeight="1"/>
    <row r="4810" ht="19.95" customHeight="1"/>
    <row r="4811" ht="19.95" customHeight="1"/>
    <row r="4812" ht="19.95" customHeight="1"/>
    <row r="4813" ht="19.95" customHeight="1"/>
    <row r="4814" ht="19.95" customHeight="1"/>
    <row r="4815" ht="19.95" customHeight="1"/>
    <row r="4816" ht="19.95" customHeight="1"/>
    <row r="4817" ht="19.95" customHeight="1"/>
    <row r="4818" ht="19.95" customHeight="1"/>
    <row r="4819" ht="19.95" customHeight="1"/>
    <row r="4820" ht="19.95" customHeight="1"/>
    <row r="4821" ht="19.95" customHeight="1"/>
    <row r="4822" ht="19.95" customHeight="1"/>
    <row r="4823" ht="19.95" customHeight="1"/>
    <row r="4824" ht="19.95" customHeight="1"/>
    <row r="4825" ht="19.95" customHeight="1"/>
    <row r="4826" ht="19.95" customHeight="1"/>
    <row r="4827" ht="19.95" customHeight="1"/>
    <row r="4828" ht="19.95" customHeight="1"/>
    <row r="4829" ht="19.95" customHeight="1"/>
    <row r="4830" ht="19.95" customHeight="1"/>
    <row r="4831" ht="19.95" customHeight="1"/>
    <row r="4832" ht="19.95" customHeight="1"/>
    <row r="4833" ht="19.95" customHeight="1"/>
    <row r="4834" ht="19.95" customHeight="1"/>
    <row r="4835" ht="19.95" customHeight="1"/>
    <row r="4836" ht="19.95" customHeight="1"/>
    <row r="4837" ht="19.95" customHeight="1"/>
    <row r="4838" ht="19.95" customHeight="1"/>
    <row r="4839" ht="19.95" customHeight="1"/>
    <row r="4840" ht="19.95" customHeight="1"/>
    <row r="4841" ht="19.95" customHeight="1"/>
    <row r="4842" ht="19.95" customHeight="1"/>
    <row r="4843" ht="19.95" customHeight="1"/>
    <row r="4844" ht="19.95" customHeight="1"/>
    <row r="4845" ht="19.95" customHeight="1"/>
    <row r="4846" ht="19.95" customHeight="1"/>
    <row r="4847" ht="19.95" customHeight="1"/>
    <row r="4848" ht="19.95" customHeight="1"/>
    <row r="4849" ht="19.95" customHeight="1"/>
    <row r="4850" ht="19.95" customHeight="1"/>
    <row r="4851" ht="19.95" customHeight="1"/>
    <row r="4852" ht="19.95" customHeight="1"/>
    <row r="4853" ht="19.95" customHeight="1"/>
    <row r="4854" ht="19.95" customHeight="1"/>
    <row r="4855" ht="19.95" customHeight="1"/>
    <row r="4856" ht="19.95" customHeight="1"/>
    <row r="4857" ht="19.95" customHeight="1"/>
    <row r="4858" ht="19.95" customHeight="1"/>
    <row r="4859" ht="19.95" customHeight="1"/>
    <row r="4860" ht="19.95" customHeight="1"/>
    <row r="4861" ht="19.95" customHeight="1"/>
    <row r="4862" ht="19.95" customHeight="1"/>
    <row r="4863" ht="19.95" customHeight="1"/>
    <row r="4864" ht="19.95" customHeight="1"/>
    <row r="4865" ht="19.95" customHeight="1"/>
    <row r="4866" ht="19.95" customHeight="1"/>
    <row r="4867" ht="19.95" customHeight="1"/>
    <row r="4868" ht="19.95" customHeight="1"/>
    <row r="4869" ht="19.95" customHeight="1"/>
    <row r="4870" ht="19.95" customHeight="1"/>
    <row r="4871" ht="19.95" customHeight="1"/>
    <row r="4872" ht="19.95" customHeight="1"/>
    <row r="4873" ht="19.95" customHeight="1"/>
    <row r="4874" ht="19.95" customHeight="1"/>
    <row r="4875" ht="19.95" customHeight="1"/>
    <row r="4876" ht="19.95" customHeight="1"/>
    <row r="4877" ht="19.95" customHeight="1"/>
    <row r="4878" ht="19.95" customHeight="1"/>
    <row r="4879" ht="19.95" customHeight="1"/>
    <row r="4880" ht="19.95" customHeight="1"/>
    <row r="4881" ht="19.95" customHeight="1"/>
    <row r="4882" ht="19.95" customHeight="1"/>
    <row r="4883" ht="19.95" customHeight="1"/>
    <row r="4884" ht="19.95" customHeight="1"/>
    <row r="4885" ht="19.95" customHeight="1"/>
    <row r="4886" ht="19.95" customHeight="1"/>
    <row r="4887" ht="19.95" customHeight="1"/>
    <row r="4888" ht="19.95" customHeight="1"/>
    <row r="4889" ht="19.95" customHeight="1"/>
    <row r="4890" ht="19.95" customHeight="1"/>
    <row r="4891" ht="19.95" customHeight="1"/>
    <row r="4892" ht="19.95" customHeight="1"/>
    <row r="4893" ht="19.95" customHeight="1"/>
    <row r="4894" ht="19.95" customHeight="1"/>
    <row r="4895" ht="19.95" customHeight="1"/>
    <row r="4896" ht="19.95" customHeight="1"/>
    <row r="4897" ht="19.95" customHeight="1"/>
    <row r="4898" ht="19.95" customHeight="1"/>
    <row r="4899" ht="19.95" customHeight="1"/>
    <row r="4900" ht="19.95" customHeight="1"/>
    <row r="4901" ht="19.95" customHeight="1"/>
    <row r="4902" ht="19.95" customHeight="1"/>
    <row r="4903" ht="19.95" customHeight="1"/>
    <row r="4904" ht="19.95" customHeight="1"/>
    <row r="4905" ht="19.95" customHeight="1"/>
    <row r="4906" ht="19.95" customHeight="1"/>
    <row r="4907" ht="19.95" customHeight="1"/>
    <row r="4908" ht="19.95" customHeight="1"/>
    <row r="4909" ht="19.95" customHeight="1"/>
    <row r="4910" ht="19.95" customHeight="1"/>
    <row r="4911" ht="19.95" customHeight="1"/>
    <row r="4912" ht="19.95" customHeight="1"/>
    <row r="4913" ht="19.95" customHeight="1"/>
    <row r="4914" ht="19.95" customHeight="1"/>
    <row r="4915" ht="19.95" customHeight="1"/>
    <row r="4916" ht="19.95" customHeight="1"/>
    <row r="4917" ht="19.95" customHeight="1"/>
    <row r="4918" ht="19.95" customHeight="1"/>
    <row r="4919" ht="19.95" customHeight="1"/>
    <row r="4920" ht="19.95" customHeight="1"/>
    <row r="4921" ht="19.95" customHeight="1"/>
    <row r="4922" ht="19.95" customHeight="1"/>
    <row r="4923" ht="19.95" customHeight="1"/>
    <row r="4924" ht="19.95" customHeight="1"/>
    <row r="4925" ht="19.95" customHeight="1"/>
    <row r="4926" ht="19.95" customHeight="1"/>
    <row r="4927" ht="19.95" customHeight="1"/>
    <row r="4928" ht="19.95" customHeight="1"/>
    <row r="4929" ht="19.95" customHeight="1"/>
    <row r="4930" ht="19.95" customHeight="1"/>
    <row r="4931" ht="19.95" customHeight="1"/>
    <row r="4932" ht="19.95" customHeight="1"/>
    <row r="4933" ht="19.95" customHeight="1"/>
    <row r="4934" ht="19.95" customHeight="1"/>
    <row r="4935" ht="19.95" customHeight="1"/>
    <row r="4936" ht="19.95" customHeight="1"/>
    <row r="4937" ht="19.95" customHeight="1"/>
    <row r="4938" ht="19.95" customHeight="1"/>
    <row r="4939" ht="19.95" customHeight="1"/>
    <row r="4940" ht="19.95" customHeight="1"/>
    <row r="4941" ht="19.95" customHeight="1"/>
    <row r="4942" ht="19.95" customHeight="1"/>
    <row r="4943" ht="19.95" customHeight="1"/>
    <row r="4944" ht="19.95" customHeight="1"/>
    <row r="4945" ht="19.95" customHeight="1"/>
    <row r="4946" ht="19.95" customHeight="1"/>
    <row r="4947" ht="19.95" customHeight="1"/>
    <row r="4948" ht="19.95" customHeight="1"/>
    <row r="4949" ht="19.95" customHeight="1"/>
    <row r="4950" ht="19.95" customHeight="1"/>
    <row r="4951" ht="19.95" customHeight="1"/>
    <row r="4952" ht="19.95" customHeight="1"/>
    <row r="4953" ht="19.95" customHeight="1"/>
    <row r="4954" ht="19.95" customHeight="1"/>
    <row r="4955" ht="19.95" customHeight="1"/>
    <row r="4956" ht="19.95" customHeight="1"/>
    <row r="4957" ht="19.95" customHeight="1"/>
    <row r="4958" ht="19.95" customHeight="1"/>
    <row r="4959" ht="19.95" customHeight="1"/>
    <row r="4960" ht="19.95" customHeight="1"/>
    <row r="4961" ht="19.95" customHeight="1"/>
    <row r="4962" ht="19.95" customHeight="1"/>
    <row r="4963" ht="19.95" customHeight="1"/>
    <row r="4964" ht="19.95" customHeight="1"/>
    <row r="4965" ht="19.95" customHeight="1"/>
    <row r="4966" ht="19.95" customHeight="1"/>
    <row r="4967" ht="19.95" customHeight="1"/>
    <row r="4968" ht="19.95" customHeight="1"/>
    <row r="4969" ht="19.95" customHeight="1"/>
    <row r="4970" ht="19.95" customHeight="1"/>
    <row r="4971" ht="19.95" customHeight="1"/>
    <row r="4972" ht="19.95" customHeight="1"/>
    <row r="4973" ht="19.95" customHeight="1"/>
    <row r="4974" ht="19.95" customHeight="1"/>
    <row r="4975" ht="19.95" customHeight="1"/>
    <row r="4976" ht="19.95" customHeight="1"/>
    <row r="4977" ht="19.95" customHeight="1"/>
    <row r="4978" ht="19.95" customHeight="1"/>
    <row r="4979" ht="19.95" customHeight="1"/>
    <row r="4980" ht="19.95" customHeight="1"/>
    <row r="4981" ht="19.95" customHeight="1"/>
    <row r="4982" ht="19.95" customHeight="1"/>
    <row r="4983" ht="19.95" customHeight="1"/>
    <row r="4984" ht="19.95" customHeight="1"/>
    <row r="4985" ht="19.95" customHeight="1"/>
    <row r="4986" ht="19.95" customHeight="1"/>
    <row r="4987" ht="19.95" customHeight="1"/>
    <row r="4988" ht="19.95" customHeight="1"/>
    <row r="4989" ht="19.95" customHeight="1"/>
    <row r="4990" ht="19.95" customHeight="1"/>
    <row r="4991" ht="19.95" customHeight="1"/>
    <row r="4992" ht="19.95" customHeight="1"/>
    <row r="4993" ht="19.95" customHeight="1"/>
    <row r="4994" ht="19.95" customHeight="1"/>
    <row r="4995" ht="19.95" customHeight="1"/>
    <row r="4996" ht="19.95" customHeight="1"/>
    <row r="4997" ht="19.95" customHeight="1"/>
    <row r="4998" ht="19.95" customHeight="1"/>
    <row r="4999" ht="19.95" customHeight="1"/>
    <row r="5000" ht="19.95" customHeight="1"/>
    <row r="5001" ht="19.95" customHeight="1"/>
    <row r="5002" ht="19.95" customHeight="1"/>
    <row r="5003" ht="19.95" customHeight="1"/>
    <row r="5004" ht="19.95" customHeight="1"/>
    <row r="5005" ht="19.95" customHeight="1"/>
    <row r="5006" ht="19.95" customHeight="1"/>
    <row r="5007" ht="19.95" customHeight="1"/>
    <row r="5008" ht="19.95" customHeight="1"/>
    <row r="5009" ht="19.95" customHeight="1"/>
    <row r="5010" ht="19.95" customHeight="1"/>
    <row r="5011" ht="19.95" customHeight="1"/>
    <row r="5012" ht="19.95" customHeight="1"/>
    <row r="5013" ht="19.95" customHeight="1"/>
    <row r="5014" ht="19.95" customHeight="1"/>
    <row r="5015" ht="19.95" customHeight="1"/>
    <row r="5016" ht="19.95" customHeight="1"/>
    <row r="5017" ht="19.95" customHeight="1"/>
    <row r="5018" ht="19.95" customHeight="1"/>
    <row r="5019" ht="19.95" customHeight="1"/>
    <row r="5020" ht="19.95" customHeight="1"/>
    <row r="5021" ht="19.95" customHeight="1"/>
    <row r="5022" ht="19.95" customHeight="1"/>
    <row r="5023" ht="19.95" customHeight="1"/>
    <row r="5024" ht="19.95" customHeight="1"/>
    <row r="5025" ht="19.95" customHeight="1"/>
    <row r="5026" ht="19.95" customHeight="1"/>
    <row r="5027" ht="19.95" customHeight="1"/>
    <row r="5028" ht="19.95" customHeight="1"/>
    <row r="5029" ht="19.95" customHeight="1"/>
    <row r="5030" ht="19.95" customHeight="1"/>
    <row r="5031" ht="19.95" customHeight="1"/>
    <row r="5032" ht="19.95" customHeight="1"/>
    <row r="5033" ht="19.95" customHeight="1"/>
    <row r="5034" ht="19.95" customHeight="1"/>
    <row r="5035" ht="19.95" customHeight="1"/>
    <row r="5036" ht="19.95" customHeight="1"/>
    <row r="5037" ht="19.95" customHeight="1"/>
    <row r="5038" ht="19.95" customHeight="1"/>
    <row r="5039" ht="19.95" customHeight="1"/>
    <row r="5040" ht="19.95" customHeight="1"/>
    <row r="5041" ht="19.95" customHeight="1"/>
    <row r="5042" ht="19.95" customHeight="1"/>
    <row r="5043" ht="19.95" customHeight="1"/>
    <row r="5044" ht="19.95" customHeight="1"/>
    <row r="5045" ht="19.95" customHeight="1"/>
    <row r="5046" ht="19.95" customHeight="1"/>
    <row r="5047" ht="19.95" customHeight="1"/>
    <row r="5048" ht="19.95" customHeight="1"/>
    <row r="5049" ht="19.95" customHeight="1"/>
    <row r="5050" ht="19.95" customHeight="1"/>
    <row r="5051" ht="19.95" customHeight="1"/>
    <row r="5052" ht="19.95" customHeight="1"/>
    <row r="5053" ht="19.95" customHeight="1"/>
    <row r="5054" ht="19.95" customHeight="1"/>
    <row r="5055" ht="19.95" customHeight="1"/>
    <row r="5056" ht="19.95" customHeight="1"/>
    <row r="5057" ht="19.95" customHeight="1"/>
    <row r="5058" ht="19.95" customHeight="1"/>
    <row r="5059" ht="19.95" customHeight="1"/>
    <row r="5060" ht="19.95" customHeight="1"/>
    <row r="5061" ht="19.95" customHeight="1"/>
    <row r="5062" ht="19.95" customHeight="1"/>
    <row r="5063" ht="19.95" customHeight="1"/>
    <row r="5064" ht="19.95" customHeight="1"/>
    <row r="5065" ht="19.95" customHeight="1"/>
    <row r="5066" ht="19.95" customHeight="1"/>
    <row r="5067" ht="19.95" customHeight="1"/>
    <row r="5068" ht="19.95" customHeight="1"/>
    <row r="5069" ht="19.95" customHeight="1"/>
    <row r="5070" ht="19.95" customHeight="1"/>
    <row r="5071" ht="19.95" customHeight="1"/>
    <row r="5072" ht="19.95" customHeight="1"/>
    <row r="5073" ht="19.95" customHeight="1"/>
    <row r="5074" ht="19.95" customHeight="1"/>
    <row r="5075" ht="19.95" customHeight="1"/>
    <row r="5076" ht="19.95" customHeight="1"/>
    <row r="5077" ht="19.95" customHeight="1"/>
    <row r="5078" ht="19.95" customHeight="1"/>
    <row r="5079" ht="19.95" customHeight="1"/>
    <row r="5080" ht="19.95" customHeight="1"/>
    <row r="5081" ht="19.95" customHeight="1"/>
    <row r="5082" ht="19.95" customHeight="1"/>
    <row r="5083" ht="19.95" customHeight="1"/>
    <row r="5084" ht="19.95" customHeight="1"/>
    <row r="5085" ht="19.95" customHeight="1"/>
    <row r="5086" ht="19.95" customHeight="1"/>
    <row r="5087" ht="19.95" customHeight="1"/>
    <row r="5088" ht="19.95" customHeight="1"/>
    <row r="5089" ht="19.95" customHeight="1"/>
    <row r="5090" ht="19.95" customHeight="1"/>
    <row r="5091" ht="19.95" customHeight="1"/>
    <row r="5092" ht="19.95" customHeight="1"/>
    <row r="5093" ht="19.95" customHeight="1"/>
    <row r="5094" ht="19.95" customHeight="1"/>
    <row r="5095" ht="19.95" customHeight="1"/>
    <row r="5096" ht="19.95" customHeight="1"/>
    <row r="5097" ht="19.95" customHeight="1"/>
    <row r="5098" ht="19.95" customHeight="1"/>
    <row r="5099" ht="19.95" customHeight="1"/>
    <row r="5100" ht="19.95" customHeight="1"/>
    <row r="5101" ht="19.95" customHeight="1"/>
    <row r="5102" ht="19.95" customHeight="1"/>
    <row r="5103" ht="19.95" customHeight="1"/>
    <row r="5104" ht="19.95" customHeight="1"/>
    <row r="5105" ht="19.95" customHeight="1"/>
    <row r="5106" ht="19.95" customHeight="1"/>
    <row r="5107" ht="19.95" customHeight="1"/>
    <row r="5108" ht="19.95" customHeight="1"/>
    <row r="5109" ht="19.95" customHeight="1"/>
    <row r="5110" ht="19.95" customHeight="1"/>
    <row r="5111" ht="19.95" customHeight="1"/>
    <row r="5112" ht="19.95" customHeight="1"/>
    <row r="5113" ht="19.95" customHeight="1"/>
    <row r="5114" ht="19.95" customHeight="1"/>
    <row r="5115" ht="19.95" customHeight="1"/>
    <row r="5116" ht="19.95" customHeight="1"/>
    <row r="5117" ht="19.95" customHeight="1"/>
    <row r="5118" ht="19.95" customHeight="1"/>
    <row r="5119" ht="19.95" customHeight="1"/>
    <row r="5120" ht="19.95" customHeight="1"/>
    <row r="5121" ht="19.95" customHeight="1"/>
    <row r="5122" ht="19.95" customHeight="1"/>
    <row r="5123" ht="19.95" customHeight="1"/>
    <row r="5124" ht="19.95" customHeight="1"/>
    <row r="5125" ht="19.95" customHeight="1"/>
    <row r="5126" ht="19.95" customHeight="1"/>
    <row r="5127" ht="19.95" customHeight="1"/>
    <row r="5128" ht="19.95" customHeight="1"/>
    <row r="5129" ht="19.95" customHeight="1"/>
    <row r="5130" ht="19.95" customHeight="1"/>
    <row r="5131" ht="19.95" customHeight="1"/>
    <row r="5132" ht="19.95" customHeight="1"/>
    <row r="5133" ht="19.95" customHeight="1"/>
    <row r="5134" ht="19.95" customHeight="1"/>
    <row r="5135" ht="19.95" customHeight="1"/>
    <row r="5136" ht="19.95" customHeight="1"/>
    <row r="5137" ht="19.95" customHeight="1"/>
    <row r="5138" ht="19.95" customHeight="1"/>
    <row r="5139" ht="19.95" customHeight="1"/>
    <row r="5140" ht="19.95" customHeight="1"/>
    <row r="5141" ht="19.95" customHeight="1"/>
    <row r="5142" ht="19.95" customHeight="1"/>
    <row r="5143" ht="19.95" customHeight="1"/>
    <row r="5144" ht="19.95" customHeight="1"/>
    <row r="5145" ht="19.95" customHeight="1"/>
    <row r="5146" ht="19.95" customHeight="1"/>
    <row r="5147" ht="19.95" customHeight="1"/>
    <row r="5148" ht="19.95" customHeight="1"/>
    <row r="5149" ht="19.95" customHeight="1"/>
    <row r="5150" ht="19.95" customHeight="1"/>
    <row r="5151" ht="19.95" customHeight="1"/>
    <row r="5152" ht="19.95" customHeight="1"/>
    <row r="5153" ht="19.95" customHeight="1"/>
    <row r="5154" ht="19.95" customHeight="1"/>
    <row r="5155" ht="19.95" customHeight="1"/>
    <row r="5156" ht="19.95" customHeight="1"/>
    <row r="5157" ht="19.95" customHeight="1"/>
    <row r="5158" ht="19.95" customHeight="1"/>
    <row r="5159" ht="19.95" customHeight="1"/>
    <row r="5160" ht="19.95" customHeight="1"/>
    <row r="5161" ht="19.95" customHeight="1"/>
    <row r="5162" ht="19.95" customHeight="1"/>
    <row r="5163" ht="19.95" customHeight="1"/>
    <row r="5164" ht="19.95" customHeight="1"/>
    <row r="5165" ht="19.95" customHeight="1"/>
    <row r="5166" ht="19.95" customHeight="1"/>
    <row r="5167" ht="19.95" customHeight="1"/>
    <row r="5168" ht="19.95" customHeight="1"/>
    <row r="5169" ht="19.95" customHeight="1"/>
    <row r="5170" ht="19.95" customHeight="1"/>
    <row r="5171" ht="19.95" customHeight="1"/>
    <row r="5172" ht="19.95" customHeight="1"/>
    <row r="5173" ht="19.95" customHeight="1"/>
    <row r="5174" ht="19.95" customHeight="1"/>
    <row r="5175" ht="19.95" customHeight="1"/>
    <row r="5176" ht="19.95" customHeight="1"/>
    <row r="5177" ht="19.95" customHeight="1"/>
    <row r="5178" ht="19.95" customHeight="1"/>
    <row r="5179" ht="19.95" customHeight="1"/>
    <row r="5180" ht="19.95" customHeight="1"/>
    <row r="5181" ht="19.95" customHeight="1"/>
    <row r="5182" ht="19.95" customHeight="1"/>
    <row r="5183" ht="19.95" customHeight="1"/>
    <row r="5184" ht="19.95" customHeight="1"/>
    <row r="5185" ht="19.95" customHeight="1"/>
    <row r="5186" ht="19.95" customHeight="1"/>
    <row r="5187" ht="19.95" customHeight="1"/>
    <row r="5188" ht="19.95" customHeight="1"/>
    <row r="5189" ht="19.95" customHeight="1"/>
    <row r="5190" ht="19.95" customHeight="1"/>
    <row r="5191" ht="19.95" customHeight="1"/>
    <row r="5192" ht="19.95" customHeight="1"/>
    <row r="5193" ht="19.95" customHeight="1"/>
    <row r="5194" ht="19.95" customHeight="1"/>
    <row r="5195" ht="19.95" customHeight="1"/>
    <row r="5196" ht="19.95" customHeight="1"/>
    <row r="5197" ht="19.95" customHeight="1"/>
    <row r="5198" ht="19.95" customHeight="1"/>
    <row r="5199" ht="19.95" customHeight="1"/>
    <row r="5200" ht="19.95" customHeight="1"/>
    <row r="5201" ht="19.95" customHeight="1"/>
    <row r="5202" ht="19.95" customHeight="1"/>
    <row r="5203" ht="19.95" customHeight="1"/>
    <row r="5204" ht="19.95" customHeight="1"/>
    <row r="5205" ht="19.95" customHeight="1"/>
    <row r="5206" ht="19.95" customHeight="1"/>
    <row r="5207" ht="19.95" customHeight="1"/>
    <row r="5208" ht="19.95" customHeight="1"/>
    <row r="5209" ht="19.95" customHeight="1"/>
    <row r="5210" ht="19.95" customHeight="1"/>
    <row r="5211" ht="19.95" customHeight="1"/>
    <row r="5212" ht="19.95" customHeight="1"/>
    <row r="5213" ht="19.95" customHeight="1"/>
    <row r="5214" ht="19.95" customHeight="1"/>
    <row r="5215" ht="19.95" customHeight="1"/>
    <row r="5216" ht="19.95" customHeight="1"/>
    <row r="5217" ht="19.95" customHeight="1"/>
    <row r="5218" ht="19.95" customHeight="1"/>
    <row r="5219" ht="19.95" customHeight="1"/>
    <row r="5220" ht="19.95" customHeight="1"/>
    <row r="5221" ht="19.95" customHeight="1"/>
    <row r="5222" ht="19.95" customHeight="1"/>
    <row r="5223" ht="19.95" customHeight="1"/>
    <row r="5224" ht="19.95" customHeight="1"/>
    <row r="5225" ht="19.95" customHeight="1"/>
    <row r="5226" ht="19.95" customHeight="1"/>
    <row r="5227" ht="19.95" customHeight="1"/>
    <row r="5228" ht="19.95" customHeight="1"/>
    <row r="5229" ht="19.95" customHeight="1"/>
    <row r="5230" ht="19.95" customHeight="1"/>
    <row r="5231" ht="19.95" customHeight="1"/>
    <row r="5232" ht="19.95" customHeight="1"/>
    <row r="5233" ht="19.95" customHeight="1"/>
    <row r="5234" ht="19.95" customHeight="1"/>
    <row r="5235" ht="19.95" customHeight="1"/>
    <row r="5236" ht="19.95" customHeight="1"/>
    <row r="5237" ht="19.95" customHeight="1"/>
    <row r="5238" ht="19.95" customHeight="1"/>
    <row r="5239" ht="19.95" customHeight="1"/>
    <row r="5240" ht="19.95" customHeight="1"/>
    <row r="5241" ht="19.95" customHeight="1"/>
    <row r="5242" ht="19.95" customHeight="1"/>
    <row r="5243" ht="19.95" customHeight="1"/>
    <row r="5244" ht="19.95" customHeight="1"/>
    <row r="5245" ht="19.95" customHeight="1"/>
    <row r="5246" ht="19.95" customHeight="1"/>
    <row r="5247" ht="19.95" customHeight="1"/>
    <row r="5248" ht="19.95" customHeight="1"/>
    <row r="5249" ht="19.95" customHeight="1"/>
    <row r="5250" ht="19.95" customHeight="1"/>
    <row r="5251" ht="19.95" customHeight="1"/>
    <row r="5252" ht="19.95" customHeight="1"/>
    <row r="5253" ht="19.95" customHeight="1"/>
    <row r="5254" ht="19.95" customHeight="1"/>
    <row r="5255" ht="19.95" customHeight="1"/>
    <row r="5256" ht="19.95" customHeight="1"/>
    <row r="5257" ht="19.95" customHeight="1"/>
    <row r="5258" ht="19.95" customHeight="1"/>
    <row r="5259" ht="19.95" customHeight="1"/>
    <row r="5260" ht="19.95" customHeight="1"/>
    <row r="5261" ht="19.95" customHeight="1"/>
    <row r="5262" ht="19.95" customHeight="1"/>
    <row r="5263" ht="19.95" customHeight="1"/>
    <row r="5264" ht="19.95" customHeight="1"/>
    <row r="5265" ht="19.95" customHeight="1"/>
    <row r="5266" ht="19.95" customHeight="1"/>
    <row r="5267" ht="19.95" customHeight="1"/>
    <row r="5268" ht="19.95" customHeight="1"/>
    <row r="5269" ht="19.95" customHeight="1"/>
    <row r="5270" ht="19.95" customHeight="1"/>
    <row r="5271" ht="19.95" customHeight="1"/>
    <row r="5272" ht="19.95" customHeight="1"/>
    <row r="5273" ht="19.95" customHeight="1"/>
    <row r="5274" ht="19.95" customHeight="1"/>
    <row r="5275" ht="19.95" customHeight="1"/>
    <row r="5276" ht="19.95" customHeight="1"/>
    <row r="5277" ht="19.95" customHeight="1"/>
    <row r="5278" ht="19.95" customHeight="1"/>
    <row r="5279" ht="19.95" customHeight="1"/>
    <row r="5280" ht="19.95" customHeight="1"/>
    <row r="5281" ht="19.95" customHeight="1"/>
    <row r="5282" ht="19.95" customHeight="1"/>
    <row r="5283" ht="19.95" customHeight="1"/>
    <row r="5284" ht="19.95" customHeight="1"/>
    <row r="5285" ht="19.95" customHeight="1"/>
    <row r="5286" ht="19.95" customHeight="1"/>
    <row r="5287" ht="19.95" customHeight="1"/>
    <row r="5288" ht="19.95" customHeight="1"/>
    <row r="5289" ht="19.95" customHeight="1"/>
    <row r="5290" ht="19.95" customHeight="1"/>
    <row r="5291" ht="19.95" customHeight="1"/>
    <row r="5292" ht="19.95" customHeight="1"/>
    <row r="5293" ht="19.95" customHeight="1"/>
    <row r="5294" ht="19.95" customHeight="1"/>
    <row r="5295" ht="19.95" customHeight="1"/>
    <row r="5296" ht="19.95" customHeight="1"/>
    <row r="5297" ht="19.95" customHeight="1"/>
    <row r="5298" ht="19.95" customHeight="1"/>
    <row r="5299" ht="19.95" customHeight="1"/>
    <row r="5300" ht="19.95" customHeight="1"/>
    <row r="5301" ht="19.95" customHeight="1"/>
    <row r="5302" ht="19.95" customHeight="1"/>
    <row r="5303" ht="19.95" customHeight="1"/>
    <row r="5304" ht="19.95" customHeight="1"/>
    <row r="5305" ht="19.95" customHeight="1"/>
    <row r="5306" ht="19.95" customHeight="1"/>
    <row r="5307" ht="19.95" customHeight="1"/>
    <row r="5308" ht="19.95" customHeight="1"/>
    <row r="5309" ht="19.95" customHeight="1"/>
    <row r="5310" ht="19.95" customHeight="1"/>
    <row r="5311" ht="19.95" customHeight="1"/>
    <row r="5312" ht="19.95" customHeight="1"/>
    <row r="5313" ht="19.95" customHeight="1"/>
    <row r="5314" ht="19.95" customHeight="1"/>
    <row r="5315" ht="19.95" customHeight="1"/>
    <row r="5316" ht="19.95" customHeight="1"/>
    <row r="5317" ht="19.95" customHeight="1"/>
    <row r="5318" ht="19.95" customHeight="1"/>
    <row r="5319" ht="19.95" customHeight="1"/>
    <row r="5320" ht="19.95" customHeight="1"/>
    <row r="5321" ht="19.95" customHeight="1"/>
    <row r="5322" ht="19.95" customHeight="1"/>
    <row r="5323" ht="19.95" customHeight="1"/>
    <row r="5324" ht="19.95" customHeight="1"/>
    <row r="5325" ht="19.95" customHeight="1"/>
    <row r="5326" ht="19.95" customHeight="1"/>
    <row r="5327" ht="19.95" customHeight="1"/>
    <row r="5328" ht="19.95" customHeight="1"/>
    <row r="5329" ht="19.95" customHeight="1"/>
    <row r="5330" ht="19.95" customHeight="1"/>
    <row r="5331" ht="19.95" customHeight="1"/>
    <row r="5332" ht="19.95" customHeight="1"/>
    <row r="5333" ht="19.95" customHeight="1"/>
    <row r="5334" ht="19.95" customHeight="1"/>
    <row r="5335" ht="19.95" customHeight="1"/>
    <row r="5336" ht="19.95" customHeight="1"/>
    <row r="5337" ht="19.95" customHeight="1"/>
    <row r="5338" ht="19.95" customHeight="1"/>
    <row r="5339" ht="19.95" customHeight="1"/>
    <row r="5340" ht="19.95" customHeight="1"/>
    <row r="5341" ht="19.95" customHeight="1"/>
    <row r="5342" ht="19.95" customHeight="1"/>
    <row r="5343" ht="19.95" customHeight="1"/>
    <row r="5344" ht="19.95" customHeight="1"/>
    <row r="5345" ht="19.95" customHeight="1"/>
    <row r="5346" ht="19.95" customHeight="1"/>
    <row r="5347" ht="19.95" customHeight="1"/>
    <row r="5348" ht="19.95" customHeight="1"/>
    <row r="5349" ht="19.95" customHeight="1"/>
    <row r="5350" ht="19.95" customHeight="1"/>
    <row r="5351" ht="19.95" customHeight="1"/>
    <row r="5352" ht="19.95" customHeight="1"/>
    <row r="5353" ht="19.95" customHeight="1"/>
    <row r="5354" ht="19.95" customHeight="1"/>
    <row r="5355" ht="19.95" customHeight="1"/>
    <row r="5356" ht="19.95" customHeight="1"/>
    <row r="5357" ht="19.95" customHeight="1"/>
    <row r="5358" ht="19.95" customHeight="1"/>
    <row r="5359" ht="19.95" customHeight="1"/>
    <row r="5360" ht="19.95" customHeight="1"/>
    <row r="5361" ht="19.95" customHeight="1"/>
    <row r="5362" ht="19.95" customHeight="1"/>
    <row r="5363" ht="19.95" customHeight="1"/>
    <row r="5364" ht="19.95" customHeight="1"/>
    <row r="5365" ht="19.95" customHeight="1"/>
    <row r="5366" ht="19.95" customHeight="1"/>
    <row r="5367" ht="19.95" customHeight="1"/>
    <row r="5368" ht="19.95" customHeight="1"/>
    <row r="5369" ht="19.95" customHeight="1"/>
    <row r="5370" ht="19.95" customHeight="1"/>
    <row r="5371" ht="19.95" customHeight="1"/>
    <row r="5372" ht="19.95" customHeight="1"/>
    <row r="5373" ht="19.95" customHeight="1"/>
    <row r="5374" ht="19.95" customHeight="1"/>
    <row r="5375" ht="19.95" customHeight="1"/>
    <row r="5376" ht="19.95" customHeight="1"/>
    <row r="5377" ht="19.95" customHeight="1"/>
    <row r="5378" ht="19.95" customHeight="1"/>
    <row r="5379" ht="19.95" customHeight="1"/>
    <row r="5380" ht="19.95" customHeight="1"/>
    <row r="5381" ht="19.95" customHeight="1"/>
    <row r="5382" ht="19.95" customHeight="1"/>
    <row r="5383" ht="19.95" customHeight="1"/>
    <row r="5384" ht="19.95" customHeight="1"/>
    <row r="5385" ht="19.95" customHeight="1"/>
    <row r="5386" ht="19.95" customHeight="1"/>
    <row r="5387" ht="19.95" customHeight="1"/>
    <row r="5388" ht="19.95" customHeight="1"/>
    <row r="5389" ht="19.95" customHeight="1"/>
    <row r="5390" ht="19.95" customHeight="1"/>
    <row r="5391" ht="19.95" customHeight="1"/>
    <row r="5392" ht="19.95" customHeight="1"/>
    <row r="5393" ht="19.95" customHeight="1"/>
    <row r="5394" ht="19.95" customHeight="1"/>
    <row r="5395" ht="19.95" customHeight="1"/>
    <row r="5396" ht="19.95" customHeight="1"/>
    <row r="5397" ht="19.95" customHeight="1"/>
    <row r="5398" ht="19.95" customHeight="1"/>
    <row r="5399" ht="19.95" customHeight="1"/>
    <row r="5400" ht="19.95" customHeight="1"/>
    <row r="5401" ht="19.95" customHeight="1"/>
    <row r="5402" ht="19.95" customHeight="1"/>
    <row r="5403" ht="19.95" customHeight="1"/>
    <row r="5404" ht="19.95" customHeight="1"/>
    <row r="5405" ht="19.95" customHeight="1"/>
    <row r="5406" ht="19.95" customHeight="1"/>
    <row r="5407" ht="19.95" customHeight="1"/>
    <row r="5408" ht="19.95" customHeight="1"/>
    <row r="5409" ht="19.95" customHeight="1"/>
    <row r="5410" ht="19.95" customHeight="1"/>
    <row r="5411" ht="19.95" customHeight="1"/>
    <row r="5412" ht="19.95" customHeight="1"/>
    <row r="5413" ht="19.95" customHeight="1"/>
    <row r="5414" ht="19.95" customHeight="1"/>
    <row r="5415" ht="19.95" customHeight="1"/>
    <row r="5416" ht="19.95" customHeight="1"/>
    <row r="5417" ht="19.95" customHeight="1"/>
    <row r="5418" ht="19.95" customHeight="1"/>
    <row r="5419" ht="19.95" customHeight="1"/>
    <row r="5420" ht="19.95" customHeight="1"/>
    <row r="5421" ht="19.95" customHeight="1"/>
    <row r="5422" ht="19.95" customHeight="1"/>
    <row r="5423" ht="19.95" customHeight="1"/>
    <row r="5424" ht="19.95" customHeight="1"/>
    <row r="5425" ht="19.95" customHeight="1"/>
    <row r="5426" ht="19.95" customHeight="1"/>
    <row r="5427" ht="19.95" customHeight="1"/>
    <row r="5428" ht="19.95" customHeight="1"/>
    <row r="5429" ht="19.95" customHeight="1"/>
    <row r="5430" ht="19.95" customHeight="1"/>
    <row r="5431" ht="19.95" customHeight="1"/>
    <row r="5432" ht="19.95" customHeight="1"/>
    <row r="5433" ht="19.95" customHeight="1"/>
    <row r="5434" ht="19.95" customHeight="1"/>
    <row r="5435" ht="19.95" customHeight="1"/>
    <row r="5436" ht="19.95" customHeight="1"/>
    <row r="5437" ht="19.95" customHeight="1"/>
    <row r="5438" ht="19.95" customHeight="1"/>
    <row r="5439" ht="19.95" customHeight="1"/>
    <row r="5440" ht="19.95" customHeight="1"/>
    <row r="5441" ht="19.95" customHeight="1"/>
    <row r="5442" ht="19.95" customHeight="1"/>
    <row r="5443" ht="19.95" customHeight="1"/>
    <row r="5444" ht="19.95" customHeight="1"/>
    <row r="5445" ht="19.95" customHeight="1"/>
    <row r="5446" ht="19.95" customHeight="1"/>
    <row r="5447" ht="19.95" customHeight="1"/>
    <row r="5448" ht="19.95" customHeight="1"/>
    <row r="5449" ht="19.95" customHeight="1"/>
    <row r="5450" ht="19.95" customHeight="1"/>
    <row r="5451" ht="19.95" customHeight="1"/>
    <row r="5452" ht="19.95" customHeight="1"/>
    <row r="5453" ht="19.95" customHeight="1"/>
    <row r="5454" ht="19.95" customHeight="1"/>
    <row r="5455" ht="19.95" customHeight="1"/>
    <row r="5456" ht="19.95" customHeight="1"/>
    <row r="5457" ht="19.95" customHeight="1"/>
    <row r="5458" ht="19.95" customHeight="1"/>
    <row r="5459" ht="19.95" customHeight="1"/>
    <row r="5460" ht="19.95" customHeight="1"/>
    <row r="5461" ht="19.95" customHeight="1"/>
    <row r="5462" ht="19.95" customHeight="1"/>
    <row r="5463" ht="19.95" customHeight="1"/>
    <row r="5464" ht="19.95" customHeight="1"/>
    <row r="5465" ht="19.95" customHeight="1"/>
    <row r="5466" ht="19.95" customHeight="1"/>
    <row r="5467" ht="19.95" customHeight="1"/>
    <row r="5468" ht="19.95" customHeight="1"/>
    <row r="5469" ht="19.95" customHeight="1"/>
    <row r="5470" ht="19.95" customHeight="1"/>
    <row r="5471" ht="19.95" customHeight="1"/>
    <row r="5472" ht="19.95" customHeight="1"/>
    <row r="5473" ht="19.95" customHeight="1"/>
    <row r="5474" ht="19.95" customHeight="1"/>
    <row r="5475" ht="19.95" customHeight="1"/>
    <row r="5476" ht="19.95" customHeight="1"/>
    <row r="5477" ht="19.95" customHeight="1"/>
    <row r="5478" ht="19.95" customHeight="1"/>
    <row r="5479" ht="19.95" customHeight="1"/>
    <row r="5480" ht="19.95" customHeight="1"/>
    <row r="5481" ht="19.95" customHeight="1"/>
    <row r="5482" ht="19.95" customHeight="1"/>
    <row r="5483" ht="19.95" customHeight="1"/>
    <row r="5484" ht="19.95" customHeight="1"/>
    <row r="5485" ht="19.95" customHeight="1"/>
    <row r="5486" ht="19.95" customHeight="1"/>
    <row r="5487" ht="19.95" customHeight="1"/>
    <row r="5488" ht="19.95" customHeight="1"/>
    <row r="5489" ht="19.95" customHeight="1"/>
    <row r="5490" ht="19.95" customHeight="1"/>
    <row r="5491" ht="19.95" customHeight="1"/>
    <row r="5492" ht="19.95" customHeight="1"/>
    <row r="5493" ht="19.95" customHeight="1"/>
    <row r="5494" ht="19.95" customHeight="1"/>
    <row r="5495" ht="19.95" customHeight="1"/>
    <row r="5496" ht="19.95" customHeight="1"/>
    <row r="5497" ht="19.95" customHeight="1"/>
    <row r="5498" ht="19.95" customHeight="1"/>
    <row r="5499" ht="19.95" customHeight="1"/>
    <row r="5500" ht="19.95" customHeight="1"/>
    <row r="5501" ht="19.95" customHeight="1"/>
    <row r="5502" ht="19.95" customHeight="1"/>
    <row r="5503" ht="19.95" customHeight="1"/>
    <row r="5504" ht="19.95" customHeight="1"/>
    <row r="5505" ht="19.95" customHeight="1"/>
    <row r="5506" ht="19.95" customHeight="1"/>
    <row r="5507" ht="19.95" customHeight="1"/>
    <row r="5508" ht="19.95" customHeight="1"/>
    <row r="5509" ht="19.95" customHeight="1"/>
    <row r="5510" ht="19.95" customHeight="1"/>
    <row r="5511" ht="19.95" customHeight="1"/>
    <row r="5512" ht="19.95" customHeight="1"/>
    <row r="5513" ht="19.95" customHeight="1"/>
    <row r="5514" ht="19.95" customHeight="1"/>
    <row r="5515" ht="19.95" customHeight="1"/>
    <row r="5516" ht="19.95" customHeight="1"/>
    <row r="5517" ht="19.95" customHeight="1"/>
    <row r="5518" ht="19.95" customHeight="1"/>
    <row r="5519" ht="19.95" customHeight="1"/>
    <row r="5520" ht="19.95" customHeight="1"/>
    <row r="5521" ht="19.95" customHeight="1"/>
    <row r="5522" ht="19.95" customHeight="1"/>
    <row r="5523" ht="19.95" customHeight="1"/>
    <row r="5524" ht="19.95" customHeight="1"/>
    <row r="5525" ht="19.95" customHeight="1"/>
    <row r="5526" ht="19.95" customHeight="1"/>
    <row r="5527" ht="19.95" customHeight="1"/>
    <row r="5528" ht="19.95" customHeight="1"/>
    <row r="5529" ht="19.95" customHeight="1"/>
    <row r="5530" ht="19.95" customHeight="1"/>
    <row r="5531" ht="19.95" customHeight="1"/>
    <row r="5532" ht="19.95" customHeight="1"/>
    <row r="5533" ht="19.95" customHeight="1"/>
    <row r="5534" ht="19.95" customHeight="1"/>
    <row r="5535" ht="19.95" customHeight="1"/>
    <row r="5536" ht="19.95" customHeight="1"/>
    <row r="5537" ht="19.95" customHeight="1"/>
    <row r="5538" ht="19.95" customHeight="1"/>
    <row r="5539" ht="19.95" customHeight="1"/>
    <row r="5540" ht="19.95" customHeight="1"/>
    <row r="5541" ht="19.95" customHeight="1"/>
    <row r="5542" ht="19.95" customHeight="1"/>
    <row r="5543" ht="19.95" customHeight="1"/>
    <row r="5544" ht="19.95" customHeight="1"/>
    <row r="5545" ht="19.95" customHeight="1"/>
    <row r="5546" ht="19.95" customHeight="1"/>
    <row r="5547" ht="19.95" customHeight="1"/>
    <row r="5548" ht="19.95" customHeight="1"/>
    <row r="5549" ht="19.95" customHeight="1"/>
    <row r="5550" ht="19.95" customHeight="1"/>
    <row r="5551" ht="19.95" customHeight="1"/>
    <row r="5552" ht="19.95" customHeight="1"/>
    <row r="5553" ht="19.95" customHeight="1"/>
    <row r="5554" ht="19.95" customHeight="1"/>
    <row r="5555" ht="19.95" customHeight="1"/>
    <row r="5556" ht="19.95" customHeight="1"/>
    <row r="5557" ht="19.95" customHeight="1"/>
    <row r="5558" ht="19.95" customHeight="1"/>
    <row r="5559" ht="19.95" customHeight="1"/>
    <row r="5560" ht="19.95" customHeight="1"/>
    <row r="5561" ht="19.95" customHeight="1"/>
    <row r="5562" ht="19.95" customHeight="1"/>
    <row r="5563" ht="19.95" customHeight="1"/>
    <row r="5564" ht="19.95" customHeight="1"/>
    <row r="5565" ht="19.95" customHeight="1"/>
    <row r="5566" ht="19.95" customHeight="1"/>
    <row r="5567" ht="19.95" customHeight="1"/>
    <row r="5568" ht="19.95" customHeight="1"/>
    <row r="5569" ht="19.95" customHeight="1"/>
    <row r="5570" ht="19.95" customHeight="1"/>
    <row r="5571" ht="19.95" customHeight="1"/>
    <row r="5572" ht="19.95" customHeight="1"/>
    <row r="5573" ht="19.95" customHeight="1"/>
    <row r="5574" ht="19.95" customHeight="1"/>
    <row r="5575" ht="19.95" customHeight="1"/>
    <row r="5576" ht="19.95" customHeight="1"/>
    <row r="5577" ht="19.95" customHeight="1"/>
    <row r="5578" ht="19.95" customHeight="1"/>
    <row r="5579" ht="19.95" customHeight="1"/>
    <row r="5580" ht="19.95" customHeight="1"/>
    <row r="5581" ht="19.95" customHeight="1"/>
    <row r="5582" ht="19.95" customHeight="1"/>
    <row r="5583" ht="19.95" customHeight="1"/>
    <row r="5584" ht="19.95" customHeight="1"/>
    <row r="5585" ht="19.95" customHeight="1"/>
    <row r="5586" ht="19.95" customHeight="1"/>
    <row r="5587" ht="19.95" customHeight="1"/>
    <row r="5588" ht="19.95" customHeight="1"/>
    <row r="5589" ht="19.95" customHeight="1"/>
    <row r="5590" ht="19.95" customHeight="1"/>
    <row r="5591" ht="19.95" customHeight="1"/>
    <row r="5592" ht="19.95" customHeight="1"/>
    <row r="5593" ht="19.95" customHeight="1"/>
    <row r="5594" ht="19.95" customHeight="1"/>
    <row r="5595" ht="19.95" customHeight="1"/>
    <row r="5596" ht="19.95" customHeight="1"/>
    <row r="5597" ht="19.95" customHeight="1"/>
    <row r="5598" ht="19.95" customHeight="1"/>
    <row r="5599" ht="19.95" customHeight="1"/>
    <row r="5600" ht="19.95" customHeight="1"/>
    <row r="5601" ht="19.95" customHeight="1"/>
    <row r="5602" ht="19.95" customHeight="1"/>
    <row r="5603" ht="19.95" customHeight="1"/>
    <row r="5604" ht="19.95" customHeight="1"/>
    <row r="5605" ht="19.95" customHeight="1"/>
    <row r="5606" ht="19.95" customHeight="1"/>
    <row r="5607" ht="19.95" customHeight="1"/>
    <row r="5608" ht="19.95" customHeight="1"/>
    <row r="5609" ht="19.95" customHeight="1"/>
    <row r="5610" ht="19.95" customHeight="1"/>
    <row r="5611" ht="19.95" customHeight="1"/>
    <row r="5612" ht="19.95" customHeight="1"/>
    <row r="5613" ht="19.95" customHeight="1"/>
    <row r="5614" ht="19.95" customHeight="1"/>
    <row r="5615" ht="19.95" customHeight="1"/>
    <row r="5616" ht="19.95" customHeight="1"/>
    <row r="5617" ht="19.95" customHeight="1"/>
    <row r="5618" ht="19.95" customHeight="1"/>
    <row r="5619" ht="19.95" customHeight="1"/>
    <row r="5620" ht="19.95" customHeight="1"/>
    <row r="5621" ht="19.95" customHeight="1"/>
    <row r="5622" ht="19.95" customHeight="1"/>
    <row r="5623" ht="19.95" customHeight="1"/>
    <row r="5624" ht="19.95" customHeight="1"/>
    <row r="5625" ht="19.95" customHeight="1"/>
    <row r="5626" ht="19.95" customHeight="1"/>
    <row r="5627" ht="19.95" customHeight="1"/>
    <row r="5628" ht="19.95" customHeight="1"/>
    <row r="5629" ht="19.95" customHeight="1"/>
    <row r="5630" ht="19.95" customHeight="1"/>
    <row r="5631" ht="19.95" customHeight="1"/>
    <row r="5632" ht="19.95" customHeight="1"/>
    <row r="5633" ht="19.95" customHeight="1"/>
    <row r="5634" ht="19.95" customHeight="1"/>
    <row r="5635" ht="19.95" customHeight="1"/>
    <row r="5636" ht="19.95" customHeight="1"/>
    <row r="5637" ht="19.95" customHeight="1"/>
    <row r="5638" ht="19.95" customHeight="1"/>
    <row r="5639" ht="19.95" customHeight="1"/>
    <row r="5640" ht="19.95" customHeight="1"/>
    <row r="5641" ht="19.95" customHeight="1"/>
    <row r="5642" ht="19.95" customHeight="1"/>
    <row r="5643" ht="19.95" customHeight="1"/>
    <row r="5644" ht="19.95" customHeight="1"/>
    <row r="5645" ht="19.95" customHeight="1"/>
    <row r="5646" ht="19.95" customHeight="1"/>
    <row r="5647" ht="19.95" customHeight="1"/>
    <row r="5648" ht="19.95" customHeight="1"/>
    <row r="5649" ht="19.95" customHeight="1"/>
    <row r="5650" ht="19.95" customHeight="1"/>
    <row r="5651" ht="19.95" customHeight="1"/>
    <row r="5652" ht="19.95" customHeight="1"/>
    <row r="5653" ht="19.95" customHeight="1"/>
    <row r="5654" ht="19.95" customHeight="1"/>
    <row r="5655" ht="19.95" customHeight="1"/>
    <row r="5656" ht="19.95" customHeight="1"/>
    <row r="5657" ht="19.95" customHeight="1"/>
    <row r="5658" ht="19.95" customHeight="1"/>
    <row r="5659" ht="19.95" customHeight="1"/>
    <row r="5660" ht="19.95" customHeight="1"/>
    <row r="5661" ht="19.95" customHeight="1"/>
    <row r="5662" ht="19.95" customHeight="1"/>
    <row r="5663" ht="19.95" customHeight="1"/>
    <row r="5664" ht="19.95" customHeight="1"/>
    <row r="5665" ht="19.95" customHeight="1"/>
    <row r="5666" ht="19.95" customHeight="1"/>
    <row r="5667" ht="19.95" customHeight="1"/>
    <row r="5668" ht="19.95" customHeight="1"/>
    <row r="5669" ht="19.95" customHeight="1"/>
    <row r="5670" ht="19.95" customHeight="1"/>
    <row r="5671" ht="19.95" customHeight="1"/>
    <row r="5672" ht="19.95" customHeight="1"/>
    <row r="5673" ht="19.95" customHeight="1"/>
    <row r="5674" ht="19.95" customHeight="1"/>
    <row r="5675" ht="19.95" customHeight="1"/>
    <row r="5676" ht="19.95" customHeight="1"/>
    <row r="5677" ht="19.95" customHeight="1"/>
    <row r="5678" ht="19.95" customHeight="1"/>
    <row r="5679" ht="19.95" customHeight="1"/>
    <row r="5680" ht="19.95" customHeight="1"/>
    <row r="5681" ht="19.95" customHeight="1"/>
    <row r="5682" ht="19.95" customHeight="1"/>
    <row r="5683" ht="19.95" customHeight="1"/>
    <row r="5684" ht="19.95" customHeight="1"/>
    <row r="5685" ht="19.95" customHeight="1"/>
    <row r="5686" ht="19.95" customHeight="1"/>
    <row r="5687" ht="19.95" customHeight="1"/>
    <row r="5688" ht="19.95" customHeight="1"/>
    <row r="5689" ht="19.95" customHeight="1"/>
    <row r="5690" ht="19.95" customHeight="1"/>
    <row r="5691" ht="19.95" customHeight="1"/>
    <row r="5692" ht="19.95" customHeight="1"/>
    <row r="5693" ht="19.95" customHeight="1"/>
    <row r="5694" ht="19.95" customHeight="1"/>
    <row r="5695" ht="19.95" customHeight="1"/>
    <row r="5696" ht="19.95" customHeight="1"/>
    <row r="5697" ht="19.95" customHeight="1"/>
    <row r="5698" ht="19.95" customHeight="1"/>
    <row r="5699" ht="19.95" customHeight="1"/>
    <row r="5700" ht="19.95" customHeight="1"/>
    <row r="5701" ht="19.95" customHeight="1"/>
    <row r="5702" ht="19.95" customHeight="1"/>
    <row r="5703" ht="19.95" customHeight="1"/>
    <row r="5704" ht="19.95" customHeight="1"/>
    <row r="5705" ht="19.95" customHeight="1"/>
    <row r="5706" ht="19.95" customHeight="1"/>
    <row r="5707" ht="19.95" customHeight="1"/>
    <row r="5708" ht="19.95" customHeight="1"/>
    <row r="5709" ht="19.95" customHeight="1"/>
    <row r="5710" ht="19.95" customHeight="1"/>
    <row r="5711" ht="19.95" customHeight="1"/>
    <row r="5712" ht="19.95" customHeight="1"/>
    <row r="5713" ht="19.95" customHeight="1"/>
    <row r="5714" ht="19.95" customHeight="1"/>
    <row r="5715" ht="19.95" customHeight="1"/>
    <row r="5716" ht="19.95" customHeight="1"/>
    <row r="5717" ht="19.95" customHeight="1"/>
    <row r="5718" ht="19.95" customHeight="1"/>
    <row r="5719" ht="19.95" customHeight="1"/>
    <row r="5720" ht="19.95" customHeight="1"/>
    <row r="5721" ht="19.95" customHeight="1"/>
    <row r="5722" ht="19.95" customHeight="1"/>
    <row r="5723" ht="19.95" customHeight="1"/>
    <row r="5724" ht="19.95" customHeight="1"/>
    <row r="5725" ht="19.95" customHeight="1"/>
    <row r="5726" ht="19.95" customHeight="1"/>
    <row r="5727" ht="19.95" customHeight="1"/>
    <row r="5728" ht="19.95" customHeight="1"/>
    <row r="5729" ht="19.95" customHeight="1"/>
    <row r="5730" ht="19.95" customHeight="1"/>
    <row r="5731" ht="19.95" customHeight="1"/>
    <row r="5732" ht="19.95" customHeight="1"/>
    <row r="5733" ht="19.95" customHeight="1"/>
    <row r="5734" ht="19.95" customHeight="1"/>
    <row r="5735" ht="19.95" customHeight="1"/>
    <row r="5736" ht="19.95" customHeight="1"/>
    <row r="5737" ht="19.95" customHeight="1"/>
    <row r="5738" ht="19.95" customHeight="1"/>
    <row r="5739" ht="19.95" customHeight="1"/>
    <row r="5740" ht="19.95" customHeight="1"/>
    <row r="5741" ht="19.95" customHeight="1"/>
    <row r="5742" ht="19.95" customHeight="1"/>
    <row r="5743" ht="19.95" customHeight="1"/>
    <row r="5744" ht="19.95" customHeight="1"/>
    <row r="5745" ht="19.95" customHeight="1"/>
    <row r="5746" ht="19.95" customHeight="1"/>
    <row r="5747" ht="19.95" customHeight="1"/>
    <row r="5748" ht="19.95" customHeight="1"/>
    <row r="5749" ht="19.95" customHeight="1"/>
    <row r="5750" ht="19.95" customHeight="1"/>
    <row r="5751" ht="19.95" customHeight="1"/>
    <row r="5752" ht="19.95" customHeight="1"/>
    <row r="5753" ht="19.95" customHeight="1"/>
    <row r="5754" ht="19.95" customHeight="1"/>
    <row r="5755" ht="19.95" customHeight="1"/>
    <row r="5756" ht="19.95" customHeight="1"/>
    <row r="5757" ht="19.95" customHeight="1"/>
    <row r="5758" ht="19.95" customHeight="1"/>
    <row r="5759" ht="19.95" customHeight="1"/>
    <row r="5760" ht="19.95" customHeight="1"/>
    <row r="5761" ht="19.95" customHeight="1"/>
    <row r="5762" ht="19.95" customHeight="1"/>
    <row r="5763" ht="19.95" customHeight="1"/>
    <row r="5764" ht="19.95" customHeight="1"/>
    <row r="5765" ht="19.95" customHeight="1"/>
    <row r="5766" ht="19.95" customHeight="1"/>
    <row r="5767" ht="19.95" customHeight="1"/>
    <row r="5768" ht="19.95" customHeight="1"/>
    <row r="5769" ht="19.95" customHeight="1"/>
    <row r="5770" ht="19.95" customHeight="1"/>
    <row r="5771" ht="19.95" customHeight="1"/>
    <row r="5772" ht="19.95" customHeight="1"/>
    <row r="5773" ht="19.95" customHeight="1"/>
    <row r="5774" ht="19.95" customHeight="1"/>
    <row r="5775" ht="19.95" customHeight="1"/>
    <row r="5776" ht="19.95" customHeight="1"/>
    <row r="5777" ht="19.95" customHeight="1"/>
    <row r="5778" ht="19.95" customHeight="1"/>
    <row r="5779" ht="19.95" customHeight="1"/>
    <row r="5780" ht="19.95" customHeight="1"/>
    <row r="5781" ht="19.95" customHeight="1"/>
    <row r="5782" ht="19.95" customHeight="1"/>
    <row r="5783" ht="19.95" customHeight="1"/>
    <row r="5784" ht="19.95" customHeight="1"/>
    <row r="5785" ht="19.95" customHeight="1"/>
    <row r="5786" ht="19.95" customHeight="1"/>
    <row r="5787" ht="19.95" customHeight="1"/>
    <row r="5788" ht="19.95" customHeight="1"/>
    <row r="5789" ht="19.95" customHeight="1"/>
    <row r="5790" ht="19.95" customHeight="1"/>
    <row r="5791" ht="19.95" customHeight="1"/>
    <row r="5792" ht="19.95" customHeight="1"/>
    <row r="5793" ht="19.95" customHeight="1"/>
    <row r="5794" ht="19.95" customHeight="1"/>
    <row r="5795" ht="19.95" customHeight="1"/>
    <row r="5796" ht="19.95" customHeight="1"/>
    <row r="5797" ht="19.95" customHeight="1"/>
    <row r="5798" ht="19.95" customHeight="1"/>
    <row r="5799" ht="19.95" customHeight="1"/>
    <row r="5800" ht="19.95" customHeight="1"/>
    <row r="5801" ht="19.95" customHeight="1"/>
    <row r="5802" ht="19.95" customHeight="1"/>
    <row r="5803" ht="19.95" customHeight="1"/>
    <row r="5804" ht="19.95" customHeight="1"/>
    <row r="5805" ht="19.95" customHeight="1"/>
    <row r="5806" ht="19.95" customHeight="1"/>
    <row r="5807" ht="19.95" customHeight="1"/>
    <row r="5808" ht="19.95" customHeight="1"/>
    <row r="5809" ht="19.95" customHeight="1"/>
    <row r="5810" ht="19.95" customHeight="1"/>
    <row r="5811" ht="19.95" customHeight="1"/>
    <row r="5812" ht="19.95" customHeight="1"/>
    <row r="5813" ht="19.95" customHeight="1"/>
    <row r="5814" ht="19.95" customHeight="1"/>
    <row r="5815" ht="19.95" customHeight="1"/>
    <row r="5816" ht="19.95" customHeight="1"/>
    <row r="5817" ht="19.95" customHeight="1"/>
    <row r="5818" ht="19.95" customHeight="1"/>
    <row r="5819" ht="19.95" customHeight="1"/>
    <row r="5820" ht="19.95" customHeight="1"/>
    <row r="5821" ht="19.95" customHeight="1"/>
    <row r="5822" ht="19.95" customHeight="1"/>
    <row r="5823" ht="19.95" customHeight="1"/>
    <row r="5824" ht="19.95" customHeight="1"/>
    <row r="5825" ht="19.95" customHeight="1"/>
    <row r="5826" ht="19.95" customHeight="1"/>
    <row r="5827" ht="19.95" customHeight="1"/>
    <row r="5828" ht="19.95" customHeight="1"/>
    <row r="5829" ht="19.95" customHeight="1"/>
    <row r="5830" ht="19.95" customHeight="1"/>
    <row r="5831" ht="19.95" customHeight="1"/>
    <row r="5832" ht="19.95" customHeight="1"/>
    <row r="5833" ht="19.95" customHeight="1"/>
    <row r="5834" ht="19.95" customHeight="1"/>
    <row r="5835" ht="19.95" customHeight="1"/>
    <row r="5836" ht="19.95" customHeight="1"/>
    <row r="5837" ht="19.95" customHeight="1"/>
    <row r="5838" ht="19.95" customHeight="1"/>
    <row r="5839" ht="19.95" customHeight="1"/>
    <row r="5840" ht="19.95" customHeight="1"/>
    <row r="5841" ht="19.95" customHeight="1"/>
    <row r="5842" ht="19.95" customHeight="1"/>
    <row r="5843" ht="19.95" customHeight="1"/>
    <row r="5844" ht="19.95" customHeight="1"/>
    <row r="5845" ht="19.95" customHeight="1"/>
    <row r="5846" ht="19.95" customHeight="1"/>
    <row r="5847" ht="19.95" customHeight="1"/>
    <row r="5848" ht="19.95" customHeight="1"/>
    <row r="5849" ht="19.95" customHeight="1"/>
    <row r="5850" ht="19.95" customHeight="1"/>
    <row r="5851" ht="19.95" customHeight="1"/>
    <row r="5852" ht="19.95" customHeight="1"/>
    <row r="5853" ht="19.95" customHeight="1"/>
    <row r="5854" ht="19.95" customHeight="1"/>
    <row r="5855" ht="19.95" customHeight="1"/>
    <row r="5856" ht="19.95" customHeight="1"/>
    <row r="5857" ht="19.95" customHeight="1"/>
    <row r="5858" ht="19.95" customHeight="1"/>
    <row r="5859" ht="19.95" customHeight="1"/>
    <row r="5860" ht="19.95" customHeight="1"/>
    <row r="5861" ht="19.95" customHeight="1"/>
    <row r="5862" ht="19.95" customHeight="1"/>
    <row r="5863" ht="19.95" customHeight="1"/>
    <row r="5864" ht="19.95" customHeight="1"/>
    <row r="5865" ht="19.95" customHeight="1"/>
    <row r="5866" ht="19.95" customHeight="1"/>
    <row r="5867" ht="19.95" customHeight="1"/>
    <row r="5868" ht="19.95" customHeight="1"/>
    <row r="5869" ht="19.95" customHeight="1"/>
    <row r="5870" ht="19.95" customHeight="1"/>
    <row r="5871" ht="19.95" customHeight="1"/>
    <row r="5872" ht="19.95" customHeight="1"/>
    <row r="5873" ht="19.95" customHeight="1"/>
    <row r="5874" ht="19.95" customHeight="1"/>
    <row r="5875" ht="19.95" customHeight="1"/>
    <row r="5876" ht="19.95" customHeight="1"/>
    <row r="5877" ht="19.95" customHeight="1"/>
    <row r="5878" ht="19.95" customHeight="1"/>
    <row r="5879" ht="19.95" customHeight="1"/>
    <row r="5880" ht="19.95" customHeight="1"/>
    <row r="5881" ht="19.95" customHeight="1"/>
    <row r="5882" ht="19.95" customHeight="1"/>
    <row r="5883" ht="19.95" customHeight="1"/>
    <row r="5884" ht="19.95" customHeight="1"/>
    <row r="5885" ht="19.95" customHeight="1"/>
    <row r="5886" ht="19.95" customHeight="1"/>
    <row r="5887" ht="19.95" customHeight="1"/>
    <row r="5888" ht="19.95" customHeight="1"/>
    <row r="5889" ht="19.95" customHeight="1"/>
    <row r="5890" ht="19.95" customHeight="1"/>
    <row r="5891" ht="19.95" customHeight="1"/>
    <row r="5892" ht="19.95" customHeight="1"/>
    <row r="5893" ht="19.95" customHeight="1"/>
    <row r="5894" ht="19.95" customHeight="1"/>
    <row r="5895" ht="19.95" customHeight="1"/>
    <row r="5896" ht="19.95" customHeight="1"/>
    <row r="5897" ht="19.95" customHeight="1"/>
    <row r="5898" ht="19.95" customHeight="1"/>
    <row r="5899" ht="19.95" customHeight="1"/>
    <row r="5900" ht="19.95" customHeight="1"/>
    <row r="5901" ht="19.95" customHeight="1"/>
    <row r="5902" ht="19.95" customHeight="1"/>
    <row r="5903" ht="19.95" customHeight="1"/>
    <row r="5904" ht="19.95" customHeight="1"/>
    <row r="5905" ht="19.95" customHeight="1"/>
    <row r="5906" ht="19.95" customHeight="1"/>
    <row r="5907" ht="19.95" customHeight="1"/>
    <row r="5908" ht="19.95" customHeight="1"/>
    <row r="5909" ht="19.95" customHeight="1"/>
    <row r="5910" ht="19.95" customHeight="1"/>
    <row r="5911" ht="19.95" customHeight="1"/>
    <row r="5912" ht="19.95" customHeight="1"/>
    <row r="5913" ht="19.95" customHeight="1"/>
    <row r="5914" ht="19.95" customHeight="1"/>
    <row r="5915" ht="19.95" customHeight="1"/>
    <row r="5916" ht="19.95" customHeight="1"/>
    <row r="5917" ht="19.95" customHeight="1"/>
    <row r="5918" ht="19.95" customHeight="1"/>
    <row r="5919" ht="19.95" customHeight="1"/>
    <row r="5920" ht="19.95" customHeight="1"/>
    <row r="5921" ht="19.95" customHeight="1"/>
    <row r="5922" ht="19.95" customHeight="1"/>
    <row r="5923" ht="19.95" customHeight="1"/>
    <row r="5924" ht="19.95" customHeight="1"/>
    <row r="5925" ht="19.95" customHeight="1"/>
    <row r="5926" ht="19.95" customHeight="1"/>
    <row r="5927" ht="19.95" customHeight="1"/>
    <row r="5928" ht="19.95" customHeight="1"/>
    <row r="5929" ht="19.95" customHeight="1"/>
    <row r="5930" ht="19.95" customHeight="1"/>
    <row r="5931" ht="19.95" customHeight="1"/>
    <row r="5932" ht="19.95" customHeight="1"/>
    <row r="5933" ht="19.95" customHeight="1"/>
    <row r="5934" ht="19.95" customHeight="1"/>
    <row r="5935" ht="19.95" customHeight="1"/>
    <row r="5936" ht="19.95" customHeight="1"/>
    <row r="5937" ht="19.95" customHeight="1"/>
    <row r="5938" ht="19.95" customHeight="1"/>
    <row r="5939" ht="19.95" customHeight="1"/>
    <row r="5940" ht="19.95" customHeight="1"/>
    <row r="5941" ht="19.95" customHeight="1"/>
    <row r="5942" ht="19.95" customHeight="1"/>
    <row r="5943" ht="19.95" customHeight="1"/>
    <row r="5944" ht="19.95" customHeight="1"/>
    <row r="5945" ht="19.95" customHeight="1"/>
    <row r="5946" ht="19.95" customHeight="1"/>
    <row r="5947" ht="19.95" customHeight="1"/>
    <row r="5948" ht="19.95" customHeight="1"/>
    <row r="5949" ht="19.95" customHeight="1"/>
    <row r="5950" ht="19.95" customHeight="1"/>
    <row r="5951" ht="19.95" customHeight="1"/>
    <row r="5952" ht="19.95" customHeight="1"/>
    <row r="5953" ht="19.95" customHeight="1"/>
    <row r="5954" ht="19.95" customHeight="1"/>
    <row r="5955" ht="19.95" customHeight="1"/>
    <row r="5956" ht="19.95" customHeight="1"/>
    <row r="5957" ht="19.95" customHeight="1"/>
    <row r="5958" ht="19.95" customHeight="1"/>
    <row r="5959" ht="19.95" customHeight="1"/>
    <row r="5960" ht="19.95" customHeight="1"/>
    <row r="5961" ht="19.95" customHeight="1"/>
    <row r="5962" ht="19.95" customHeight="1"/>
    <row r="5963" ht="19.95" customHeight="1"/>
    <row r="5964" ht="19.95" customHeight="1"/>
    <row r="5965" ht="19.95" customHeight="1"/>
    <row r="5966" ht="19.95" customHeight="1"/>
    <row r="5967" ht="19.95" customHeight="1"/>
    <row r="5968" ht="19.95" customHeight="1"/>
    <row r="5969" ht="19.95" customHeight="1"/>
    <row r="5970" ht="19.95" customHeight="1"/>
    <row r="5971" ht="19.95" customHeight="1"/>
    <row r="5972" ht="19.95" customHeight="1"/>
    <row r="5973" ht="19.95" customHeight="1"/>
    <row r="5974" ht="19.95" customHeight="1"/>
    <row r="5975" ht="19.95" customHeight="1"/>
    <row r="5976" ht="19.95" customHeight="1"/>
    <row r="5977" ht="19.95" customHeight="1"/>
    <row r="5978" ht="19.95" customHeight="1"/>
    <row r="5979" ht="19.95" customHeight="1"/>
    <row r="5980" ht="19.95" customHeight="1"/>
    <row r="5981" ht="19.95" customHeight="1"/>
    <row r="5982" ht="19.95" customHeight="1"/>
    <row r="5983" ht="19.95" customHeight="1"/>
    <row r="5984" ht="19.95" customHeight="1"/>
    <row r="5985" ht="19.95" customHeight="1"/>
    <row r="5986" ht="19.95" customHeight="1"/>
    <row r="5987" ht="19.95" customHeight="1"/>
    <row r="5988" ht="19.95" customHeight="1"/>
    <row r="5989" ht="19.95" customHeight="1"/>
    <row r="5990" ht="19.95" customHeight="1"/>
    <row r="5991" ht="19.95" customHeight="1"/>
    <row r="5992" ht="19.95" customHeight="1"/>
    <row r="5993" ht="19.95" customHeight="1"/>
    <row r="5994" ht="19.95" customHeight="1"/>
    <row r="5995" ht="19.95" customHeight="1"/>
    <row r="5996" ht="19.95" customHeight="1"/>
    <row r="5997" ht="19.95" customHeight="1"/>
    <row r="5998" ht="19.95" customHeight="1"/>
    <row r="5999" ht="19.95" customHeight="1"/>
    <row r="6000" ht="19.95" customHeight="1"/>
    <row r="6001" ht="19.95" customHeight="1"/>
    <row r="6002" ht="19.95" customHeight="1"/>
    <row r="6003" ht="19.95" customHeight="1"/>
    <row r="6004" ht="19.95" customHeight="1"/>
    <row r="6005" ht="19.95" customHeight="1"/>
    <row r="6006" ht="19.95" customHeight="1"/>
    <row r="6007" ht="19.95" customHeight="1"/>
    <row r="6008" ht="19.95" customHeight="1"/>
    <row r="6009" ht="19.95" customHeight="1"/>
    <row r="6010" ht="19.95" customHeight="1"/>
    <row r="6011" ht="19.95" customHeight="1"/>
    <row r="6012" ht="19.95" customHeight="1"/>
    <row r="6013" ht="19.95" customHeight="1"/>
    <row r="6014" ht="19.95" customHeight="1"/>
    <row r="6015" ht="19.95" customHeight="1"/>
    <row r="6016" ht="19.95" customHeight="1"/>
    <row r="6017" ht="19.95" customHeight="1"/>
    <row r="6018" ht="19.95" customHeight="1"/>
    <row r="6019" ht="19.95" customHeight="1"/>
    <row r="6020" ht="19.95" customHeight="1"/>
    <row r="6021" ht="19.95" customHeight="1"/>
    <row r="6022" ht="19.95" customHeight="1"/>
    <row r="6023" ht="19.95" customHeight="1"/>
    <row r="6024" ht="19.95" customHeight="1"/>
    <row r="6025" ht="19.95" customHeight="1"/>
    <row r="6026" ht="19.95" customHeight="1"/>
    <row r="6027" ht="19.95" customHeight="1"/>
    <row r="6028" ht="19.95" customHeight="1"/>
    <row r="6029" ht="19.95" customHeight="1"/>
    <row r="6030" ht="19.95" customHeight="1"/>
    <row r="6031" ht="19.95" customHeight="1"/>
    <row r="6032" ht="19.95" customHeight="1"/>
    <row r="6033" ht="19.95" customHeight="1"/>
    <row r="6034" ht="19.95" customHeight="1"/>
    <row r="6035" ht="19.95" customHeight="1"/>
    <row r="6036" ht="19.95" customHeight="1"/>
    <row r="6037" ht="19.95" customHeight="1"/>
    <row r="6038" ht="19.95" customHeight="1"/>
    <row r="6039" ht="19.95" customHeight="1"/>
    <row r="6040" ht="19.95" customHeight="1"/>
    <row r="6041" ht="19.95" customHeight="1"/>
    <row r="6042" ht="19.95" customHeight="1"/>
    <row r="6043" ht="19.95" customHeight="1"/>
    <row r="6044" ht="19.95" customHeight="1"/>
    <row r="6045" ht="19.95" customHeight="1"/>
    <row r="6046" ht="19.95" customHeight="1"/>
    <row r="6047" ht="19.95" customHeight="1"/>
    <row r="6048" ht="19.95" customHeight="1"/>
    <row r="6049" ht="19.95" customHeight="1"/>
    <row r="6050" ht="19.95" customHeight="1"/>
    <row r="6051" ht="19.95" customHeight="1"/>
    <row r="6052" ht="19.95" customHeight="1"/>
    <row r="6053" ht="19.95" customHeight="1"/>
    <row r="6054" ht="19.95" customHeight="1"/>
    <row r="6055" ht="19.95" customHeight="1"/>
    <row r="6056" ht="19.95" customHeight="1"/>
    <row r="6057" ht="19.95" customHeight="1"/>
    <row r="6058" ht="19.95" customHeight="1"/>
    <row r="6059" ht="19.95" customHeight="1"/>
    <row r="6060" ht="19.95" customHeight="1"/>
    <row r="6061" ht="19.95" customHeight="1"/>
    <row r="6062" ht="19.95" customHeight="1"/>
    <row r="6063" ht="19.95" customHeight="1"/>
    <row r="6064" ht="19.95" customHeight="1"/>
    <row r="6065" ht="19.95" customHeight="1"/>
    <row r="6066" ht="19.95" customHeight="1"/>
    <row r="6067" ht="19.95" customHeight="1"/>
    <row r="6068" ht="19.95" customHeight="1"/>
    <row r="6069" ht="19.95" customHeight="1"/>
    <row r="6070" ht="19.95" customHeight="1"/>
    <row r="6071" ht="19.95" customHeight="1"/>
    <row r="6072" ht="19.95" customHeight="1"/>
    <row r="6073" ht="19.95" customHeight="1"/>
    <row r="6074" ht="19.95" customHeight="1"/>
    <row r="6075" ht="19.95" customHeight="1"/>
    <row r="6076" ht="19.95" customHeight="1"/>
    <row r="6077" ht="19.95" customHeight="1"/>
    <row r="6078" ht="19.95" customHeight="1"/>
    <row r="6079" ht="19.95" customHeight="1"/>
    <row r="6080" ht="19.95" customHeight="1"/>
    <row r="6081" ht="19.95" customHeight="1"/>
    <row r="6082" ht="19.95" customHeight="1"/>
    <row r="6083" ht="19.95" customHeight="1"/>
    <row r="6084" ht="19.95" customHeight="1"/>
    <row r="6085" ht="19.95" customHeight="1"/>
    <row r="6086" ht="19.95" customHeight="1"/>
    <row r="6087" ht="19.95" customHeight="1"/>
    <row r="6088" ht="19.95" customHeight="1"/>
    <row r="6089" ht="19.95" customHeight="1"/>
    <row r="6090" ht="19.95" customHeight="1"/>
    <row r="6091" ht="19.95" customHeight="1"/>
    <row r="6092" ht="19.95" customHeight="1"/>
    <row r="6093" ht="19.95" customHeight="1"/>
    <row r="6094" ht="19.95" customHeight="1"/>
    <row r="6095" ht="19.95" customHeight="1"/>
    <row r="6096" ht="19.95" customHeight="1"/>
    <row r="6097" ht="19.95" customHeight="1"/>
    <row r="6098" ht="19.95" customHeight="1"/>
    <row r="6099" ht="19.95" customHeight="1"/>
    <row r="6100" ht="19.95" customHeight="1"/>
    <row r="6101" ht="19.95" customHeight="1"/>
    <row r="6102" ht="19.95" customHeight="1"/>
    <row r="6103" ht="19.95" customHeight="1"/>
    <row r="6104" ht="19.95" customHeight="1"/>
    <row r="6105" ht="19.95" customHeight="1"/>
    <row r="6106" ht="19.95" customHeight="1"/>
    <row r="6107" ht="19.95" customHeight="1"/>
    <row r="6108" ht="19.95" customHeight="1"/>
    <row r="6109" ht="19.95" customHeight="1"/>
    <row r="6110" ht="19.95" customHeight="1"/>
    <row r="6111" ht="19.95" customHeight="1"/>
    <row r="6112" ht="19.95" customHeight="1"/>
    <row r="6113" ht="19.95" customHeight="1"/>
    <row r="6114" ht="19.95" customHeight="1"/>
    <row r="6115" ht="19.95" customHeight="1"/>
    <row r="6116" ht="19.95" customHeight="1"/>
    <row r="6117" ht="19.95" customHeight="1"/>
    <row r="6118" ht="19.95" customHeight="1"/>
    <row r="6119" ht="19.95" customHeight="1"/>
    <row r="6120" ht="19.95" customHeight="1"/>
    <row r="6121" ht="19.95" customHeight="1"/>
    <row r="6122" ht="19.95" customHeight="1"/>
    <row r="6123" ht="19.95" customHeight="1"/>
    <row r="6124" ht="19.95" customHeight="1"/>
    <row r="6125" ht="19.95" customHeight="1"/>
    <row r="6126" ht="19.95" customHeight="1"/>
    <row r="6127" ht="19.95" customHeight="1"/>
    <row r="6128" ht="19.95" customHeight="1"/>
    <row r="6129" ht="19.95" customHeight="1"/>
    <row r="6130" ht="19.95" customHeight="1"/>
    <row r="6131" ht="19.95" customHeight="1"/>
    <row r="6132" ht="19.95" customHeight="1"/>
    <row r="6133" ht="19.95" customHeight="1"/>
    <row r="6134" ht="19.95" customHeight="1"/>
    <row r="6135" ht="19.95" customHeight="1"/>
    <row r="6136" ht="19.95" customHeight="1"/>
    <row r="6137" ht="19.95" customHeight="1"/>
    <row r="6138" ht="19.95" customHeight="1"/>
    <row r="6139" ht="19.95" customHeight="1"/>
    <row r="6140" ht="19.95" customHeight="1"/>
    <row r="6141" ht="19.95" customHeight="1"/>
    <row r="6142" ht="19.95" customHeight="1"/>
    <row r="6143" ht="19.95" customHeight="1"/>
    <row r="6144" ht="19.95" customHeight="1"/>
    <row r="6145" ht="19.95" customHeight="1"/>
    <row r="6146" ht="19.95" customHeight="1"/>
    <row r="6147" ht="19.95" customHeight="1"/>
    <row r="6148" ht="19.95" customHeight="1"/>
    <row r="6149" ht="19.95" customHeight="1"/>
    <row r="6150" ht="19.95" customHeight="1"/>
    <row r="6151" ht="19.95" customHeight="1"/>
    <row r="6152" ht="19.95" customHeight="1"/>
    <row r="6153" ht="19.95" customHeight="1"/>
    <row r="6154" ht="19.95" customHeight="1"/>
    <row r="6155" ht="19.95" customHeight="1"/>
    <row r="6156" ht="19.95" customHeight="1"/>
    <row r="6157" ht="19.95" customHeight="1"/>
    <row r="6158" ht="19.95" customHeight="1"/>
    <row r="6159" ht="19.95" customHeight="1"/>
    <row r="6160" ht="19.95" customHeight="1"/>
    <row r="6161" ht="19.95" customHeight="1"/>
    <row r="6162" ht="19.95" customHeight="1"/>
    <row r="6163" ht="19.95" customHeight="1"/>
    <row r="6164" ht="19.95" customHeight="1"/>
    <row r="6165" ht="19.95" customHeight="1"/>
    <row r="6166" ht="19.95" customHeight="1"/>
    <row r="6167" ht="19.95" customHeight="1"/>
    <row r="6168" ht="19.95" customHeight="1"/>
    <row r="6169" ht="19.95" customHeight="1"/>
    <row r="6170" ht="19.95" customHeight="1"/>
    <row r="6171" ht="19.95" customHeight="1"/>
    <row r="6172" ht="19.95" customHeight="1"/>
    <row r="6173" ht="19.95" customHeight="1"/>
    <row r="6174" ht="19.95" customHeight="1"/>
    <row r="6175" ht="19.95" customHeight="1"/>
    <row r="6176" ht="19.95" customHeight="1"/>
    <row r="6177" ht="19.95" customHeight="1"/>
    <row r="6178" ht="19.95" customHeight="1"/>
    <row r="6179" ht="19.95" customHeight="1"/>
    <row r="6180" ht="19.95" customHeight="1"/>
    <row r="6181" ht="19.95" customHeight="1"/>
    <row r="6182" ht="19.95" customHeight="1"/>
    <row r="6183" ht="19.95" customHeight="1"/>
    <row r="6184" ht="19.95" customHeight="1"/>
    <row r="6185" ht="19.95" customHeight="1"/>
    <row r="6186" ht="19.95" customHeight="1"/>
    <row r="6187" ht="19.95" customHeight="1"/>
    <row r="6188" ht="19.95" customHeight="1"/>
    <row r="6189" ht="19.95" customHeight="1"/>
    <row r="6190" ht="19.95" customHeight="1"/>
    <row r="6191" ht="19.95" customHeight="1"/>
    <row r="6192" ht="19.95" customHeight="1"/>
    <row r="6193" ht="19.95" customHeight="1"/>
    <row r="6194" ht="19.95" customHeight="1"/>
    <row r="6195" ht="19.95" customHeight="1"/>
    <row r="6196" ht="19.95" customHeight="1"/>
    <row r="6197" ht="19.95" customHeight="1"/>
    <row r="6198" ht="19.95" customHeight="1"/>
    <row r="6199" ht="19.95" customHeight="1"/>
    <row r="6200" ht="19.95" customHeight="1"/>
    <row r="6201" ht="19.95" customHeight="1"/>
    <row r="6202" ht="19.95" customHeight="1"/>
    <row r="6203" ht="19.95" customHeight="1"/>
    <row r="6204" ht="19.95" customHeight="1"/>
    <row r="6205" ht="19.95" customHeight="1"/>
    <row r="6206" ht="19.95" customHeight="1"/>
    <row r="6207" ht="19.95" customHeight="1"/>
    <row r="6208" ht="19.95" customHeight="1"/>
    <row r="6209" ht="19.95" customHeight="1"/>
    <row r="6210" ht="19.95" customHeight="1"/>
    <row r="6211" ht="19.95" customHeight="1"/>
    <row r="6212" ht="19.95" customHeight="1"/>
    <row r="6213" ht="19.95" customHeight="1"/>
    <row r="6214" ht="19.95" customHeight="1"/>
    <row r="6215" ht="19.95" customHeight="1"/>
    <row r="6216" ht="19.95" customHeight="1"/>
    <row r="6217" ht="19.95" customHeight="1"/>
    <row r="6218" ht="19.95" customHeight="1"/>
    <row r="6219" ht="19.95" customHeight="1"/>
    <row r="6220" ht="19.95" customHeight="1"/>
    <row r="6221" ht="19.95" customHeight="1"/>
    <row r="6222" ht="19.95" customHeight="1"/>
    <row r="6223" ht="19.95" customHeight="1"/>
    <row r="6224" ht="19.95" customHeight="1"/>
    <row r="6225" ht="19.95" customHeight="1"/>
    <row r="6226" ht="19.95" customHeight="1"/>
    <row r="6227" ht="19.95" customHeight="1"/>
    <row r="6228" ht="19.95" customHeight="1"/>
    <row r="6229" ht="19.95" customHeight="1"/>
    <row r="6230" ht="19.95" customHeight="1"/>
    <row r="6231" ht="19.95" customHeight="1"/>
    <row r="6232" ht="19.95" customHeight="1"/>
    <row r="6233" ht="19.95" customHeight="1"/>
    <row r="6234" ht="19.95" customHeight="1"/>
    <row r="6235" ht="19.95" customHeight="1"/>
    <row r="6236" ht="19.95" customHeight="1"/>
    <row r="6237" ht="19.95" customHeight="1"/>
    <row r="6238" ht="19.95" customHeight="1"/>
    <row r="6239" ht="19.95" customHeight="1"/>
    <row r="6240" ht="19.95" customHeight="1"/>
    <row r="6241" ht="19.95" customHeight="1"/>
    <row r="6242" ht="19.95" customHeight="1"/>
    <row r="6243" ht="19.95" customHeight="1"/>
    <row r="6244" ht="19.95" customHeight="1"/>
    <row r="6245" ht="19.95" customHeight="1"/>
    <row r="6246" ht="19.95" customHeight="1"/>
    <row r="6247" ht="19.95" customHeight="1"/>
    <row r="6248" ht="19.95" customHeight="1"/>
    <row r="6249" ht="19.95" customHeight="1"/>
    <row r="6250" ht="19.95" customHeight="1"/>
    <row r="6251" ht="19.95" customHeight="1"/>
    <row r="6252" ht="19.95" customHeight="1"/>
    <row r="6253" ht="19.95" customHeight="1"/>
    <row r="6254" ht="19.95" customHeight="1"/>
    <row r="6255" ht="19.95" customHeight="1"/>
    <row r="6256" ht="19.95" customHeight="1"/>
    <row r="6257" ht="19.95" customHeight="1"/>
    <row r="6258" ht="19.95" customHeight="1"/>
    <row r="6259" ht="19.95" customHeight="1"/>
    <row r="6260" ht="19.95" customHeight="1"/>
    <row r="6261" ht="19.95" customHeight="1"/>
    <row r="6262" ht="19.95" customHeight="1"/>
    <row r="6263" ht="19.95" customHeight="1"/>
    <row r="6264" ht="19.95" customHeight="1"/>
    <row r="6265" ht="19.95" customHeight="1"/>
    <row r="6266" ht="19.95" customHeight="1"/>
    <row r="6267" ht="19.95" customHeight="1"/>
    <row r="6268" ht="19.95" customHeight="1"/>
    <row r="6269" ht="19.95" customHeight="1"/>
    <row r="6270" ht="19.95" customHeight="1"/>
    <row r="6271" ht="19.95" customHeight="1"/>
    <row r="6272" ht="19.95" customHeight="1"/>
    <row r="6273" ht="19.95" customHeight="1"/>
    <row r="6274" ht="19.95" customHeight="1"/>
    <row r="6275" ht="19.95" customHeight="1"/>
    <row r="6276" ht="19.95" customHeight="1"/>
    <row r="6277" ht="19.95" customHeight="1"/>
    <row r="6278" ht="19.95" customHeight="1"/>
    <row r="6279" ht="19.95" customHeight="1"/>
    <row r="6280" ht="19.95" customHeight="1"/>
    <row r="6281" ht="19.95" customHeight="1"/>
    <row r="6282" ht="19.95" customHeight="1"/>
    <row r="6283" ht="19.95" customHeight="1"/>
    <row r="6284" ht="19.95" customHeight="1"/>
    <row r="6285" ht="19.95" customHeight="1"/>
    <row r="6286" ht="19.95" customHeight="1"/>
    <row r="6287" ht="19.95" customHeight="1"/>
    <row r="6288" ht="19.95" customHeight="1"/>
    <row r="6289" ht="19.95" customHeight="1"/>
    <row r="6290" ht="19.95" customHeight="1"/>
    <row r="6291" ht="19.95" customHeight="1"/>
    <row r="6292" ht="19.95" customHeight="1"/>
    <row r="6293" ht="19.95" customHeight="1"/>
    <row r="6294" ht="19.95" customHeight="1"/>
    <row r="6295" ht="19.95" customHeight="1"/>
    <row r="6296" ht="19.95" customHeight="1"/>
    <row r="6297" ht="19.95" customHeight="1"/>
    <row r="6298" ht="19.95" customHeight="1"/>
    <row r="6299" ht="19.95" customHeight="1"/>
    <row r="6300" ht="19.95" customHeight="1"/>
    <row r="6301" ht="19.95" customHeight="1"/>
    <row r="6302" ht="19.95" customHeight="1"/>
    <row r="6303" ht="19.95" customHeight="1"/>
    <row r="6304" ht="19.95" customHeight="1"/>
    <row r="6305" ht="19.95" customHeight="1"/>
    <row r="6306" ht="19.95" customHeight="1"/>
    <row r="6307" ht="19.95" customHeight="1"/>
    <row r="6308" ht="19.95" customHeight="1"/>
    <row r="6309" ht="19.95" customHeight="1"/>
    <row r="6310" ht="19.95" customHeight="1"/>
    <row r="6311" ht="19.95" customHeight="1"/>
    <row r="6312" ht="19.95" customHeight="1"/>
    <row r="6313" ht="19.95" customHeight="1"/>
    <row r="6314" ht="19.95" customHeight="1"/>
    <row r="6315" ht="19.95" customHeight="1"/>
    <row r="6316" ht="19.95" customHeight="1"/>
    <row r="6317" ht="19.95" customHeight="1"/>
    <row r="6318" ht="19.95" customHeight="1"/>
    <row r="6319" ht="19.95" customHeight="1"/>
    <row r="6320" ht="19.95" customHeight="1"/>
    <row r="6321" ht="19.95" customHeight="1"/>
    <row r="6322" ht="19.95" customHeight="1"/>
    <row r="6323" ht="19.95" customHeight="1"/>
    <row r="6324" ht="19.95" customHeight="1"/>
    <row r="6325" ht="19.95" customHeight="1"/>
    <row r="6326" ht="19.95" customHeight="1"/>
    <row r="6327" ht="19.95" customHeight="1"/>
    <row r="6328" ht="19.95" customHeight="1"/>
    <row r="6329" ht="19.95" customHeight="1"/>
    <row r="6330" ht="19.95" customHeight="1"/>
    <row r="6331" ht="19.95" customHeight="1"/>
    <row r="6332" ht="19.95" customHeight="1"/>
    <row r="6333" ht="19.95" customHeight="1"/>
    <row r="6334" ht="19.95" customHeight="1"/>
    <row r="6335" ht="19.95" customHeight="1"/>
    <row r="6336" ht="19.95" customHeight="1"/>
    <row r="6337" ht="19.95" customHeight="1"/>
    <row r="6338" ht="19.95" customHeight="1"/>
    <row r="6339" ht="19.95" customHeight="1"/>
    <row r="6340" ht="19.95" customHeight="1"/>
    <row r="6341" ht="19.95" customHeight="1"/>
    <row r="6342" ht="19.95" customHeight="1"/>
    <row r="6343" ht="19.95" customHeight="1"/>
    <row r="6344" ht="19.95" customHeight="1"/>
    <row r="6345" ht="19.95" customHeight="1"/>
    <row r="6346" ht="19.95" customHeight="1"/>
    <row r="6347" ht="19.95" customHeight="1"/>
    <row r="6348" ht="19.95" customHeight="1"/>
    <row r="6349" ht="19.95" customHeight="1"/>
    <row r="6350" ht="19.95" customHeight="1"/>
    <row r="6351" ht="19.95" customHeight="1"/>
    <row r="6352" ht="19.95" customHeight="1"/>
    <row r="6353" ht="19.95" customHeight="1"/>
    <row r="6354" ht="19.95" customHeight="1"/>
    <row r="6355" ht="19.95" customHeight="1"/>
    <row r="6356" ht="19.95" customHeight="1"/>
    <row r="6357" ht="19.95" customHeight="1"/>
    <row r="6358" ht="19.95" customHeight="1"/>
    <row r="6359" ht="19.95" customHeight="1"/>
    <row r="6360" ht="19.95" customHeight="1"/>
    <row r="6361" ht="19.95" customHeight="1"/>
    <row r="6362" ht="19.95" customHeight="1"/>
    <row r="6363" ht="19.95" customHeight="1"/>
    <row r="6364" ht="19.95" customHeight="1"/>
    <row r="6365" ht="19.95" customHeight="1"/>
    <row r="6366" ht="19.95" customHeight="1"/>
    <row r="6367" ht="19.95" customHeight="1"/>
    <row r="6368" ht="19.95" customHeight="1"/>
    <row r="6369" ht="19.95" customHeight="1"/>
    <row r="6370" ht="19.95" customHeight="1"/>
    <row r="6371" ht="19.95" customHeight="1"/>
    <row r="6372" ht="19.95" customHeight="1"/>
    <row r="6373" ht="19.95" customHeight="1"/>
    <row r="6374" ht="19.95" customHeight="1"/>
    <row r="6375" ht="19.95" customHeight="1"/>
    <row r="6376" ht="19.95" customHeight="1"/>
    <row r="6377" ht="19.95" customHeight="1"/>
    <row r="6378" ht="19.95" customHeight="1"/>
    <row r="6379" ht="19.95" customHeight="1"/>
    <row r="6380" ht="19.95" customHeight="1"/>
    <row r="6381" ht="19.95" customHeight="1"/>
    <row r="6382" ht="19.95" customHeight="1"/>
    <row r="6383" ht="19.95" customHeight="1"/>
    <row r="6384" ht="19.95" customHeight="1"/>
    <row r="6385" ht="19.95" customHeight="1"/>
    <row r="6386" ht="19.95" customHeight="1"/>
    <row r="6387" ht="19.95" customHeight="1"/>
    <row r="6388" ht="19.95" customHeight="1"/>
    <row r="6389" ht="19.95" customHeight="1"/>
    <row r="6390" ht="19.95" customHeight="1"/>
    <row r="6391" ht="19.95" customHeight="1"/>
    <row r="6392" ht="19.95" customHeight="1"/>
    <row r="6393" ht="19.95" customHeight="1"/>
    <row r="6394" ht="19.95" customHeight="1"/>
    <row r="6395" ht="19.95" customHeight="1"/>
    <row r="6396" ht="19.95" customHeight="1"/>
    <row r="6397" ht="19.95" customHeight="1"/>
    <row r="6398" ht="19.95" customHeight="1"/>
    <row r="6399" ht="19.95" customHeight="1"/>
    <row r="6400" ht="19.95" customHeight="1"/>
    <row r="6401" ht="19.95" customHeight="1"/>
    <row r="6402" ht="19.95" customHeight="1"/>
    <row r="6403" ht="19.95" customHeight="1"/>
    <row r="6404" ht="19.95" customHeight="1"/>
    <row r="6405" ht="19.95" customHeight="1"/>
    <row r="6406" ht="19.95" customHeight="1"/>
    <row r="6407" ht="19.95" customHeight="1"/>
    <row r="6408" ht="19.95" customHeight="1"/>
    <row r="6409" ht="19.95" customHeight="1"/>
    <row r="6410" ht="19.95" customHeight="1"/>
    <row r="6411" ht="19.95" customHeight="1"/>
    <row r="6412" ht="19.95" customHeight="1"/>
    <row r="6413" ht="19.95" customHeight="1"/>
    <row r="6414" ht="19.95" customHeight="1"/>
    <row r="6415" ht="19.95" customHeight="1"/>
    <row r="6416" ht="19.95" customHeight="1"/>
    <row r="6417" ht="19.95" customHeight="1"/>
    <row r="6418" ht="19.95" customHeight="1"/>
    <row r="6419" ht="19.95" customHeight="1"/>
    <row r="6420" ht="19.95" customHeight="1"/>
    <row r="6421" ht="19.95" customHeight="1"/>
    <row r="6422" ht="19.95" customHeight="1"/>
    <row r="6423" ht="19.95" customHeight="1"/>
    <row r="6424" ht="19.95" customHeight="1"/>
    <row r="6425" ht="19.95" customHeight="1"/>
    <row r="6426" ht="19.95" customHeight="1"/>
    <row r="6427" ht="19.95" customHeight="1"/>
    <row r="6428" ht="19.95" customHeight="1"/>
    <row r="6429" ht="19.95" customHeight="1"/>
    <row r="6430" ht="19.95" customHeight="1"/>
    <row r="6431" ht="19.95" customHeight="1"/>
    <row r="6432" ht="19.95" customHeight="1"/>
    <row r="6433" ht="19.95" customHeight="1"/>
    <row r="6434" ht="19.95" customHeight="1"/>
    <row r="6435" ht="19.95" customHeight="1"/>
    <row r="6436" ht="19.95" customHeight="1"/>
    <row r="6437" ht="19.95" customHeight="1"/>
    <row r="6438" ht="19.95" customHeight="1"/>
    <row r="6439" ht="19.95" customHeight="1"/>
    <row r="6440" ht="19.95" customHeight="1"/>
    <row r="6441" ht="19.95" customHeight="1"/>
    <row r="6442" ht="19.95" customHeight="1"/>
    <row r="6443" ht="19.95" customHeight="1"/>
    <row r="6444" ht="19.95" customHeight="1"/>
    <row r="6445" ht="19.95" customHeight="1"/>
    <row r="6446" ht="19.95" customHeight="1"/>
    <row r="6447" ht="19.95" customHeight="1"/>
    <row r="6448" ht="19.95" customHeight="1"/>
    <row r="6449" ht="19.95" customHeight="1"/>
    <row r="6450" ht="19.95" customHeight="1"/>
    <row r="6451" ht="19.95" customHeight="1"/>
    <row r="6452" ht="19.95" customHeight="1"/>
    <row r="6453" ht="19.95" customHeight="1"/>
    <row r="6454" ht="19.95" customHeight="1"/>
    <row r="6455" ht="19.95" customHeight="1"/>
    <row r="6456" ht="19.95" customHeight="1"/>
    <row r="6457" ht="19.95" customHeight="1"/>
    <row r="6458" ht="19.95" customHeight="1"/>
    <row r="6459" ht="19.95" customHeight="1"/>
    <row r="6460" ht="19.95" customHeight="1"/>
    <row r="6461" ht="19.95" customHeight="1"/>
    <row r="6462" ht="19.95" customHeight="1"/>
    <row r="6463" ht="19.95" customHeight="1"/>
    <row r="6464" ht="19.95" customHeight="1"/>
    <row r="6465" ht="19.95" customHeight="1"/>
    <row r="6466" ht="19.95" customHeight="1"/>
    <row r="6467" ht="19.95" customHeight="1"/>
    <row r="6468" ht="19.95" customHeight="1"/>
    <row r="6469" ht="19.95" customHeight="1"/>
    <row r="6470" ht="19.95" customHeight="1"/>
    <row r="6471" ht="19.95" customHeight="1"/>
    <row r="6472" ht="19.95" customHeight="1"/>
    <row r="6473" ht="19.95" customHeight="1"/>
    <row r="6474" ht="19.95" customHeight="1"/>
    <row r="6475" ht="19.95" customHeight="1"/>
    <row r="6476" ht="19.95" customHeight="1"/>
    <row r="6477" ht="19.95" customHeight="1"/>
    <row r="6478" ht="19.95" customHeight="1"/>
    <row r="6479" ht="19.95" customHeight="1"/>
    <row r="6480" ht="19.95" customHeight="1"/>
    <row r="6481" ht="19.95" customHeight="1"/>
    <row r="6482" ht="19.95" customHeight="1"/>
    <row r="6483" ht="19.95" customHeight="1"/>
    <row r="6484" ht="19.95" customHeight="1"/>
    <row r="6485" ht="19.95" customHeight="1"/>
    <row r="6486" ht="19.95" customHeight="1"/>
    <row r="6487" ht="19.95" customHeight="1"/>
    <row r="6488" ht="19.95" customHeight="1"/>
    <row r="6489" ht="19.95" customHeight="1"/>
    <row r="6490" ht="19.95" customHeight="1"/>
    <row r="6491" ht="19.95" customHeight="1"/>
    <row r="6492" ht="19.95" customHeight="1"/>
    <row r="6493" ht="19.95" customHeight="1"/>
    <row r="6494" ht="19.95" customHeight="1"/>
    <row r="6495" ht="19.95" customHeight="1"/>
    <row r="6496" ht="19.95" customHeight="1"/>
    <row r="6497" ht="19.95" customHeight="1"/>
    <row r="6498" ht="19.95" customHeight="1"/>
    <row r="6499" ht="19.95" customHeight="1"/>
    <row r="6500" ht="19.95" customHeight="1"/>
    <row r="6501" ht="19.95" customHeight="1"/>
    <row r="6502" ht="19.95" customHeight="1"/>
    <row r="6503" ht="19.95" customHeight="1"/>
    <row r="6504" ht="19.95" customHeight="1"/>
    <row r="6505" ht="19.95" customHeight="1"/>
    <row r="6506" ht="19.95" customHeight="1"/>
    <row r="6507" ht="19.95" customHeight="1"/>
    <row r="6508" ht="19.95" customHeight="1"/>
    <row r="6509" ht="19.95" customHeight="1"/>
    <row r="6510" ht="19.95" customHeight="1"/>
    <row r="6511" ht="19.95" customHeight="1"/>
    <row r="6512" ht="19.95" customHeight="1"/>
    <row r="6513" ht="19.95" customHeight="1"/>
    <row r="6514" ht="19.95" customHeight="1"/>
    <row r="6515" ht="19.95" customHeight="1"/>
    <row r="6516" ht="19.95" customHeight="1"/>
    <row r="6517" ht="19.95" customHeight="1"/>
    <row r="6518" ht="19.95" customHeight="1"/>
    <row r="6519" ht="19.95" customHeight="1"/>
    <row r="6520" ht="19.95" customHeight="1"/>
    <row r="6521" ht="19.95" customHeight="1"/>
    <row r="6522" ht="19.95" customHeight="1"/>
    <row r="6523" ht="19.95" customHeight="1"/>
    <row r="6524" ht="19.95" customHeight="1"/>
    <row r="6525" ht="19.95" customHeight="1"/>
    <row r="6526" ht="19.95" customHeight="1"/>
    <row r="6527" ht="19.95" customHeight="1"/>
    <row r="6528" ht="19.95" customHeight="1"/>
    <row r="6529" ht="19.95" customHeight="1"/>
    <row r="6530" ht="19.95" customHeight="1"/>
    <row r="6531" ht="19.95" customHeight="1"/>
    <row r="6532" ht="19.95" customHeight="1"/>
    <row r="6533" ht="19.95" customHeight="1"/>
    <row r="6534" ht="19.95" customHeight="1"/>
    <row r="6535" ht="19.95" customHeight="1"/>
    <row r="6536" ht="19.95" customHeight="1"/>
    <row r="6537" ht="19.95" customHeight="1"/>
    <row r="6538" ht="19.95" customHeight="1"/>
    <row r="6539" ht="19.95" customHeight="1"/>
    <row r="6540" ht="19.95" customHeight="1"/>
    <row r="6541" ht="19.95" customHeight="1"/>
    <row r="6542" ht="19.95" customHeight="1"/>
    <row r="6543" ht="19.95" customHeight="1"/>
    <row r="6544" ht="19.95" customHeight="1"/>
    <row r="6545" ht="19.95" customHeight="1"/>
    <row r="6546" ht="19.95" customHeight="1"/>
    <row r="6547" ht="19.95" customHeight="1"/>
    <row r="6548" ht="19.95" customHeight="1"/>
    <row r="6549" ht="19.95" customHeight="1"/>
    <row r="6550" ht="19.95" customHeight="1"/>
    <row r="6551" ht="19.95" customHeight="1"/>
    <row r="6552" ht="19.95" customHeight="1"/>
    <row r="6553" ht="19.95" customHeight="1"/>
    <row r="6554" ht="19.95" customHeight="1"/>
    <row r="6555" ht="19.95" customHeight="1"/>
    <row r="6556" ht="19.95" customHeight="1"/>
    <row r="6557" ht="19.95" customHeight="1"/>
    <row r="6558" ht="19.95" customHeight="1"/>
    <row r="6559" ht="19.95" customHeight="1"/>
    <row r="6560" ht="19.95" customHeight="1"/>
    <row r="6561" ht="19.95" customHeight="1"/>
    <row r="6562" ht="19.95" customHeight="1"/>
    <row r="6563" ht="19.95" customHeight="1"/>
    <row r="6564" ht="19.95" customHeight="1"/>
    <row r="6565" ht="19.95" customHeight="1"/>
    <row r="6566" ht="19.95" customHeight="1"/>
    <row r="6567" ht="19.95" customHeight="1"/>
    <row r="6568" ht="19.95" customHeight="1"/>
    <row r="6569" ht="19.95" customHeight="1"/>
    <row r="6570" ht="19.95" customHeight="1"/>
    <row r="6571" ht="19.95" customHeight="1"/>
    <row r="6572" ht="19.95" customHeight="1"/>
    <row r="6573" ht="19.95" customHeight="1"/>
    <row r="6574" ht="19.95" customHeight="1"/>
    <row r="6575" ht="19.95" customHeight="1"/>
    <row r="6576" ht="19.95" customHeight="1"/>
    <row r="6577" ht="19.95" customHeight="1"/>
    <row r="6578" ht="19.95" customHeight="1"/>
    <row r="6579" ht="19.95" customHeight="1"/>
    <row r="6580" ht="19.95" customHeight="1"/>
    <row r="6581" ht="19.95" customHeight="1"/>
    <row r="6582" ht="19.95" customHeight="1"/>
    <row r="6583" ht="19.95" customHeight="1"/>
    <row r="6584" ht="19.95" customHeight="1"/>
    <row r="6585" ht="19.95" customHeight="1"/>
    <row r="6586" ht="19.95" customHeight="1"/>
    <row r="6587" ht="19.95" customHeight="1"/>
    <row r="6588" ht="19.95" customHeight="1"/>
    <row r="6589" ht="19.95" customHeight="1"/>
    <row r="6590" ht="19.95" customHeight="1"/>
    <row r="6591" ht="19.95" customHeight="1"/>
    <row r="6592" ht="19.95" customHeight="1"/>
    <row r="6593" ht="19.95" customHeight="1"/>
    <row r="6594" ht="19.95" customHeight="1"/>
    <row r="6595" ht="19.95" customHeight="1"/>
    <row r="6596" ht="19.95" customHeight="1"/>
    <row r="6597" ht="19.95" customHeight="1"/>
    <row r="6598" ht="19.95" customHeight="1"/>
    <row r="6599" ht="19.95" customHeight="1"/>
    <row r="6600" ht="19.95" customHeight="1"/>
    <row r="6601" ht="19.95" customHeight="1"/>
    <row r="6602" ht="19.95" customHeight="1"/>
    <row r="6603" ht="19.95" customHeight="1"/>
    <row r="6604" ht="19.95" customHeight="1"/>
    <row r="6605" ht="19.95" customHeight="1"/>
    <row r="6606" ht="19.95" customHeight="1"/>
    <row r="6607" ht="19.95" customHeight="1"/>
    <row r="6608" ht="19.95" customHeight="1"/>
    <row r="6609" ht="19.95" customHeight="1"/>
    <row r="6610" ht="19.95" customHeight="1"/>
    <row r="6611" ht="19.95" customHeight="1"/>
    <row r="6612" ht="19.95" customHeight="1"/>
    <row r="6613" ht="19.95" customHeight="1"/>
    <row r="6614" ht="19.95" customHeight="1"/>
    <row r="6615" ht="19.95" customHeight="1"/>
    <row r="6616" ht="19.95" customHeight="1"/>
    <row r="6617" ht="19.95" customHeight="1"/>
    <row r="6618" ht="19.95" customHeight="1"/>
    <row r="6619" ht="19.95" customHeight="1"/>
    <row r="6620" ht="19.95" customHeight="1"/>
    <row r="6621" ht="19.95" customHeight="1"/>
    <row r="6622" ht="19.95" customHeight="1"/>
    <row r="6623" ht="19.95" customHeight="1"/>
    <row r="6624" ht="19.95" customHeight="1"/>
    <row r="6625" ht="19.95" customHeight="1"/>
    <row r="6626" ht="19.95" customHeight="1"/>
    <row r="6627" ht="19.95" customHeight="1"/>
    <row r="6628" ht="19.95" customHeight="1"/>
    <row r="6629" ht="19.95" customHeight="1"/>
    <row r="6630" ht="19.95" customHeight="1"/>
    <row r="6631" ht="19.95" customHeight="1"/>
    <row r="6632" ht="19.95" customHeight="1"/>
    <row r="6633" ht="19.95" customHeight="1"/>
    <row r="6634" ht="19.95" customHeight="1"/>
    <row r="6635" ht="19.95" customHeight="1"/>
    <row r="6636" ht="19.95" customHeight="1"/>
    <row r="6637" ht="19.95" customHeight="1"/>
    <row r="6638" ht="19.95" customHeight="1"/>
    <row r="6639" ht="19.95" customHeight="1"/>
    <row r="6640" ht="19.95" customHeight="1"/>
    <row r="6641" ht="19.95" customHeight="1"/>
    <row r="6642" ht="19.95" customHeight="1"/>
    <row r="6643" ht="19.95" customHeight="1"/>
    <row r="6644" ht="19.95" customHeight="1"/>
    <row r="6645" ht="19.95" customHeight="1"/>
    <row r="6646" ht="19.95" customHeight="1"/>
    <row r="6647" ht="19.95" customHeight="1"/>
    <row r="6648" ht="19.95" customHeight="1"/>
    <row r="6649" ht="19.95" customHeight="1"/>
    <row r="6650" ht="19.95" customHeight="1"/>
    <row r="6651" ht="19.95" customHeight="1"/>
    <row r="6652" ht="19.95" customHeight="1"/>
    <row r="6653" ht="19.95" customHeight="1"/>
    <row r="6654" ht="19.95" customHeight="1"/>
    <row r="6655" ht="19.95" customHeight="1"/>
    <row r="6656" ht="19.95" customHeight="1"/>
    <row r="6657" ht="19.95" customHeight="1"/>
    <row r="6658" ht="19.95" customHeight="1"/>
    <row r="6659" ht="19.95" customHeight="1"/>
    <row r="6660" ht="19.95" customHeight="1"/>
    <row r="6661" ht="19.95" customHeight="1"/>
    <row r="6662" ht="19.95" customHeight="1"/>
    <row r="6663" ht="19.95" customHeight="1"/>
    <row r="6664" ht="19.95" customHeight="1"/>
    <row r="6665" ht="19.95" customHeight="1"/>
    <row r="6666" ht="19.95" customHeight="1"/>
    <row r="6667" ht="19.95" customHeight="1"/>
    <row r="6668" ht="19.95" customHeight="1"/>
    <row r="6669" ht="19.95" customHeight="1"/>
    <row r="6670" ht="19.95" customHeight="1"/>
    <row r="6671" ht="19.95" customHeight="1"/>
    <row r="6672" ht="19.95" customHeight="1"/>
    <row r="6673" ht="19.95" customHeight="1"/>
    <row r="6674" ht="19.95" customHeight="1"/>
    <row r="6675" ht="19.95" customHeight="1"/>
    <row r="6676" ht="19.95" customHeight="1"/>
    <row r="6677" ht="19.95" customHeight="1"/>
    <row r="6678" ht="19.95" customHeight="1"/>
    <row r="6679" ht="19.95" customHeight="1"/>
    <row r="6680" ht="19.95" customHeight="1"/>
    <row r="6681" ht="19.95" customHeight="1"/>
    <row r="6682" ht="19.95" customHeight="1"/>
    <row r="6683" ht="19.95" customHeight="1"/>
    <row r="6684" ht="19.95" customHeight="1"/>
    <row r="6685" ht="19.95" customHeight="1"/>
    <row r="6686" ht="19.95" customHeight="1"/>
    <row r="6687" ht="19.95" customHeight="1"/>
    <row r="6688" ht="19.95" customHeight="1"/>
    <row r="6689" ht="19.95" customHeight="1"/>
    <row r="6690" ht="19.95" customHeight="1"/>
    <row r="6691" ht="19.95" customHeight="1"/>
    <row r="6692" ht="19.95" customHeight="1"/>
    <row r="6693" ht="19.95" customHeight="1"/>
    <row r="6694" ht="19.95" customHeight="1"/>
    <row r="6695" ht="19.95" customHeight="1"/>
    <row r="6696" ht="19.95" customHeight="1"/>
    <row r="6697" ht="19.95" customHeight="1"/>
    <row r="6698" ht="19.95" customHeight="1"/>
    <row r="6699" ht="19.95" customHeight="1"/>
    <row r="6700" ht="19.95" customHeight="1"/>
    <row r="6701" ht="19.95" customHeight="1"/>
    <row r="6702" ht="19.95" customHeight="1"/>
    <row r="6703" ht="19.95" customHeight="1"/>
    <row r="6704" ht="19.95" customHeight="1"/>
    <row r="6705" ht="19.95" customHeight="1"/>
    <row r="6706" ht="19.95" customHeight="1"/>
    <row r="6707" ht="19.95" customHeight="1"/>
    <row r="6708" ht="19.95" customHeight="1"/>
    <row r="6709" ht="19.95" customHeight="1"/>
    <row r="6710" ht="19.95" customHeight="1"/>
    <row r="6711" ht="19.95" customHeight="1"/>
    <row r="6712" ht="19.95" customHeight="1"/>
    <row r="6713" ht="19.95" customHeight="1"/>
    <row r="6714" ht="19.95" customHeight="1"/>
    <row r="6715" ht="19.95" customHeight="1"/>
    <row r="6716" ht="19.95" customHeight="1"/>
    <row r="6717" ht="19.95" customHeight="1"/>
    <row r="6718" ht="19.95" customHeight="1"/>
    <row r="6719" ht="19.95" customHeight="1"/>
    <row r="6720" ht="19.95" customHeight="1"/>
    <row r="6721" ht="19.95" customHeight="1"/>
    <row r="6722" ht="19.95" customHeight="1"/>
    <row r="6723" ht="19.95" customHeight="1"/>
    <row r="6724" ht="19.95" customHeight="1"/>
    <row r="6725" ht="19.95" customHeight="1"/>
    <row r="6726" ht="19.95" customHeight="1"/>
    <row r="6727" ht="19.95" customHeight="1"/>
    <row r="6728" ht="19.95" customHeight="1"/>
    <row r="6729" ht="19.95" customHeight="1"/>
    <row r="6730" ht="19.95" customHeight="1"/>
    <row r="6731" ht="19.95" customHeight="1"/>
    <row r="6732" ht="19.95" customHeight="1"/>
    <row r="6733" ht="19.95" customHeight="1"/>
    <row r="6734" ht="19.95" customHeight="1"/>
    <row r="6735" ht="19.95" customHeight="1"/>
    <row r="6736" ht="19.95" customHeight="1"/>
    <row r="6737" ht="19.95" customHeight="1"/>
    <row r="6738" ht="19.95" customHeight="1"/>
    <row r="6739" ht="19.95" customHeight="1"/>
    <row r="6740" ht="19.95" customHeight="1"/>
    <row r="6741" ht="19.95" customHeight="1"/>
    <row r="6742" ht="19.95" customHeight="1"/>
    <row r="6743" ht="19.95" customHeight="1"/>
    <row r="6744" ht="19.95" customHeight="1"/>
    <row r="6745" ht="19.95" customHeight="1"/>
    <row r="6746" ht="19.95" customHeight="1"/>
    <row r="6747" ht="19.95" customHeight="1"/>
    <row r="6748" ht="19.95" customHeight="1"/>
    <row r="6749" ht="19.95" customHeight="1"/>
    <row r="6750" ht="19.95" customHeight="1"/>
    <row r="6751" ht="19.95" customHeight="1"/>
    <row r="6752" ht="19.95" customHeight="1"/>
    <row r="6753" ht="19.95" customHeight="1"/>
    <row r="6754" ht="19.95" customHeight="1"/>
    <row r="6755" ht="19.95" customHeight="1"/>
    <row r="6756" ht="19.95" customHeight="1"/>
    <row r="6757" ht="19.95" customHeight="1"/>
    <row r="6758" ht="19.95" customHeight="1"/>
    <row r="6759" ht="19.95" customHeight="1"/>
    <row r="6760" ht="19.95" customHeight="1"/>
    <row r="6761" ht="19.95" customHeight="1"/>
    <row r="6762" ht="19.95" customHeight="1"/>
    <row r="6763" ht="19.95" customHeight="1"/>
    <row r="6764" ht="19.95" customHeight="1"/>
    <row r="6765" ht="19.95" customHeight="1"/>
    <row r="6766" ht="19.95" customHeight="1"/>
    <row r="6767" ht="19.95" customHeight="1"/>
    <row r="6768" ht="19.95" customHeight="1"/>
    <row r="6769" ht="19.95" customHeight="1"/>
    <row r="6770" ht="19.95" customHeight="1"/>
    <row r="6771" ht="19.95" customHeight="1"/>
    <row r="6772" ht="19.95" customHeight="1"/>
    <row r="6773" ht="19.95" customHeight="1"/>
    <row r="6774" ht="19.95" customHeight="1"/>
    <row r="6775" ht="19.95" customHeight="1"/>
    <row r="6776" ht="19.95" customHeight="1"/>
    <row r="6777" ht="19.95" customHeight="1"/>
    <row r="6778" ht="19.95" customHeight="1"/>
    <row r="6779" ht="19.95" customHeight="1"/>
    <row r="6780" ht="19.95" customHeight="1"/>
    <row r="6781" ht="19.95" customHeight="1"/>
    <row r="6782" ht="19.95" customHeight="1"/>
    <row r="6783" ht="19.95" customHeight="1"/>
    <row r="6784" ht="19.95" customHeight="1"/>
    <row r="6785" ht="19.95" customHeight="1"/>
    <row r="6786" ht="19.95" customHeight="1"/>
    <row r="6787" ht="19.95" customHeight="1"/>
    <row r="6788" ht="19.95" customHeight="1"/>
    <row r="6789" ht="19.95" customHeight="1"/>
    <row r="6790" ht="19.95" customHeight="1"/>
    <row r="6791" ht="19.95" customHeight="1"/>
    <row r="6792" ht="19.95" customHeight="1"/>
    <row r="6793" ht="19.95" customHeight="1"/>
    <row r="6794" ht="19.95" customHeight="1"/>
    <row r="6795" ht="19.95" customHeight="1"/>
    <row r="6796" ht="19.95" customHeight="1"/>
    <row r="6797" ht="19.95" customHeight="1"/>
    <row r="6798" ht="19.95" customHeight="1"/>
    <row r="6799" ht="19.95" customHeight="1"/>
    <row r="6800" ht="19.95" customHeight="1"/>
    <row r="6801" ht="19.95" customHeight="1"/>
    <row r="6802" ht="19.95" customHeight="1"/>
    <row r="6803" ht="19.95" customHeight="1"/>
    <row r="6804" ht="19.95" customHeight="1"/>
    <row r="6805" ht="19.95" customHeight="1"/>
    <row r="6806" ht="19.95" customHeight="1"/>
    <row r="6807" ht="19.95" customHeight="1"/>
    <row r="6808" ht="19.95" customHeight="1"/>
    <row r="6809" ht="19.95" customHeight="1"/>
    <row r="6810" ht="19.95" customHeight="1"/>
    <row r="6811" ht="19.95" customHeight="1"/>
    <row r="6812" ht="19.95" customHeight="1"/>
    <row r="6813" ht="19.95" customHeight="1"/>
    <row r="6814" ht="19.95" customHeight="1"/>
    <row r="6815" ht="19.95" customHeight="1"/>
    <row r="6816" ht="19.95" customHeight="1"/>
    <row r="6817" ht="19.95" customHeight="1"/>
    <row r="6818" ht="19.95" customHeight="1"/>
    <row r="6819" ht="19.95" customHeight="1"/>
    <row r="6820" ht="19.95" customHeight="1"/>
    <row r="6821" ht="19.95" customHeight="1"/>
    <row r="6822" ht="19.95" customHeight="1"/>
    <row r="6823" ht="19.95" customHeight="1"/>
    <row r="6824" ht="19.95" customHeight="1"/>
    <row r="6825" ht="19.95" customHeight="1"/>
    <row r="6826" ht="19.95" customHeight="1"/>
    <row r="6827" ht="19.95" customHeight="1"/>
    <row r="6828" ht="19.95" customHeight="1"/>
    <row r="6829" ht="19.95" customHeight="1"/>
    <row r="6830" ht="19.95" customHeight="1"/>
    <row r="6831" ht="19.95" customHeight="1"/>
    <row r="6832" ht="19.95" customHeight="1"/>
    <row r="6833" ht="19.95" customHeight="1"/>
    <row r="6834" ht="19.95" customHeight="1"/>
    <row r="6835" ht="19.95" customHeight="1"/>
    <row r="6836" ht="19.95" customHeight="1"/>
    <row r="6837" ht="19.95" customHeight="1"/>
    <row r="6838" ht="19.95" customHeight="1"/>
    <row r="6839" ht="19.95" customHeight="1"/>
    <row r="6840" ht="19.95" customHeight="1"/>
    <row r="6841" ht="19.95" customHeight="1"/>
    <row r="6842" ht="19.95" customHeight="1"/>
    <row r="6843" ht="19.95" customHeight="1"/>
    <row r="6844" ht="19.95" customHeight="1"/>
    <row r="6845" ht="19.95" customHeight="1"/>
    <row r="6846" ht="19.95" customHeight="1"/>
    <row r="6847" ht="19.95" customHeight="1"/>
    <row r="6848" ht="19.95" customHeight="1"/>
    <row r="6849" ht="19.95" customHeight="1"/>
    <row r="6850" ht="19.95" customHeight="1"/>
    <row r="6851" ht="19.95" customHeight="1"/>
    <row r="6852" ht="19.95" customHeight="1"/>
    <row r="6853" ht="19.95" customHeight="1"/>
    <row r="6854" ht="19.95" customHeight="1"/>
    <row r="6855" ht="19.95" customHeight="1"/>
    <row r="6856" ht="19.95" customHeight="1"/>
    <row r="6857" ht="19.95" customHeight="1"/>
    <row r="6858" ht="19.95" customHeight="1"/>
    <row r="6859" ht="19.95" customHeight="1"/>
    <row r="6860" ht="19.95" customHeight="1"/>
    <row r="6861" ht="19.95" customHeight="1"/>
    <row r="6862" ht="19.95" customHeight="1"/>
    <row r="6863" ht="19.95" customHeight="1"/>
    <row r="6864" ht="19.95" customHeight="1"/>
    <row r="6865" ht="19.95" customHeight="1"/>
    <row r="6866" ht="19.95" customHeight="1"/>
    <row r="6867" ht="19.95" customHeight="1"/>
    <row r="6868" ht="19.95" customHeight="1"/>
    <row r="6869" ht="19.95" customHeight="1"/>
    <row r="6870" ht="19.95" customHeight="1"/>
    <row r="6871" ht="19.95" customHeight="1"/>
    <row r="6872" ht="19.95" customHeight="1"/>
    <row r="6873" ht="19.95" customHeight="1"/>
    <row r="6874" ht="19.95" customHeight="1"/>
    <row r="6875" ht="19.95" customHeight="1"/>
    <row r="6876" ht="19.95" customHeight="1"/>
    <row r="6877" ht="19.95" customHeight="1"/>
    <row r="6878" ht="19.95" customHeight="1"/>
    <row r="6879" ht="19.95" customHeight="1"/>
    <row r="6880" ht="19.95" customHeight="1"/>
    <row r="6881" ht="19.95" customHeight="1"/>
    <row r="6882" ht="19.95" customHeight="1"/>
    <row r="6883" ht="19.95" customHeight="1"/>
    <row r="6884" ht="19.95" customHeight="1"/>
    <row r="6885" ht="19.95" customHeight="1"/>
    <row r="6886" ht="19.95" customHeight="1"/>
    <row r="6887" ht="19.95" customHeight="1"/>
    <row r="6888" ht="19.95" customHeight="1"/>
    <row r="6889" ht="19.95" customHeight="1"/>
    <row r="6890" ht="19.95" customHeight="1"/>
    <row r="6891" ht="19.95" customHeight="1"/>
    <row r="6892" ht="19.95" customHeight="1"/>
    <row r="6893" ht="19.95" customHeight="1"/>
    <row r="6894" ht="19.95" customHeight="1"/>
    <row r="6895" ht="19.95" customHeight="1"/>
    <row r="6896" ht="19.95" customHeight="1"/>
    <row r="6897" ht="19.95" customHeight="1"/>
    <row r="6898" ht="19.95" customHeight="1"/>
    <row r="6899" ht="19.95" customHeight="1"/>
    <row r="6900" ht="19.95" customHeight="1"/>
    <row r="6901" ht="19.95" customHeight="1"/>
    <row r="6902" ht="19.95" customHeight="1"/>
    <row r="6903" ht="19.95" customHeight="1"/>
    <row r="6904" ht="19.95" customHeight="1"/>
    <row r="6905" ht="19.95" customHeight="1"/>
    <row r="6906" ht="19.95" customHeight="1"/>
    <row r="6907" ht="19.95" customHeight="1"/>
    <row r="6908" ht="19.95" customHeight="1"/>
    <row r="6909" ht="19.95" customHeight="1"/>
    <row r="6910" ht="19.95" customHeight="1"/>
    <row r="6911" ht="19.95" customHeight="1"/>
    <row r="6912" ht="19.95" customHeight="1"/>
    <row r="6913" ht="19.95" customHeight="1"/>
    <row r="6914" ht="19.95" customHeight="1"/>
    <row r="6915" ht="19.95" customHeight="1"/>
    <row r="6916" ht="19.95" customHeight="1"/>
    <row r="6917" ht="19.95" customHeight="1"/>
    <row r="6918" ht="19.95" customHeight="1"/>
    <row r="6919" ht="19.95" customHeight="1"/>
    <row r="6920" ht="19.95" customHeight="1"/>
    <row r="6921" ht="19.95" customHeight="1"/>
    <row r="6922" ht="19.95" customHeight="1"/>
    <row r="6923" ht="19.95" customHeight="1"/>
    <row r="6924" ht="19.95" customHeight="1"/>
    <row r="6925" ht="19.95" customHeight="1"/>
    <row r="6926" ht="19.95" customHeight="1"/>
    <row r="6927" ht="19.95" customHeight="1"/>
    <row r="6928" ht="19.95" customHeight="1"/>
    <row r="6929" ht="19.95" customHeight="1"/>
    <row r="6930" ht="19.95" customHeight="1"/>
    <row r="6931" ht="19.95" customHeight="1"/>
    <row r="6932" ht="19.95" customHeight="1"/>
    <row r="6933" ht="19.95" customHeight="1"/>
    <row r="6934" ht="19.95" customHeight="1"/>
    <row r="6935" ht="19.95" customHeight="1"/>
    <row r="6936" ht="19.95" customHeight="1"/>
    <row r="6937" ht="19.95" customHeight="1"/>
    <row r="6938" ht="19.95" customHeight="1"/>
    <row r="6939" ht="19.95" customHeight="1"/>
    <row r="6940" ht="19.95" customHeight="1"/>
    <row r="6941" ht="19.95" customHeight="1"/>
    <row r="6942" ht="19.95" customHeight="1"/>
    <row r="6943" ht="19.95" customHeight="1"/>
    <row r="6944" ht="19.95" customHeight="1"/>
    <row r="6945" ht="19.95" customHeight="1"/>
    <row r="6946" ht="19.95" customHeight="1"/>
    <row r="6947" ht="19.95" customHeight="1"/>
    <row r="6948" ht="19.95" customHeight="1"/>
    <row r="6949" ht="19.95" customHeight="1"/>
    <row r="6950" ht="19.95" customHeight="1"/>
    <row r="6951" ht="19.95" customHeight="1"/>
    <row r="6952" ht="19.95" customHeight="1"/>
    <row r="6953" ht="19.95" customHeight="1"/>
    <row r="6954" ht="19.95" customHeight="1"/>
    <row r="6955" ht="19.95" customHeight="1"/>
    <row r="6956" ht="19.95" customHeight="1"/>
    <row r="6957" ht="19.95" customHeight="1"/>
    <row r="6958" ht="19.95" customHeight="1"/>
    <row r="6959" ht="19.95" customHeight="1"/>
    <row r="6960" ht="19.95" customHeight="1"/>
    <row r="6961" ht="19.95" customHeight="1"/>
    <row r="6962" ht="19.95" customHeight="1"/>
    <row r="6963" ht="19.95" customHeight="1"/>
    <row r="6964" ht="19.95" customHeight="1"/>
    <row r="6965" ht="19.95" customHeight="1"/>
    <row r="6966" ht="19.95" customHeight="1"/>
    <row r="6967" ht="19.95" customHeight="1"/>
    <row r="6968" ht="19.95" customHeight="1"/>
    <row r="6969" ht="19.95" customHeight="1"/>
    <row r="6970" ht="19.95" customHeight="1"/>
    <row r="6971" ht="19.95" customHeight="1"/>
    <row r="6972" ht="19.95" customHeight="1"/>
    <row r="6973" ht="19.95" customHeight="1"/>
    <row r="6974" ht="19.95" customHeight="1"/>
    <row r="6975" ht="19.95" customHeight="1"/>
    <row r="6976" ht="19.95" customHeight="1"/>
    <row r="6977" ht="19.95" customHeight="1"/>
    <row r="6978" ht="19.95" customHeight="1"/>
    <row r="6979" ht="19.95" customHeight="1"/>
    <row r="6980" ht="19.95" customHeight="1"/>
    <row r="6981" ht="19.95" customHeight="1"/>
    <row r="6982" ht="19.95" customHeight="1"/>
    <row r="6983" ht="19.95" customHeight="1"/>
    <row r="6984" ht="19.95" customHeight="1"/>
    <row r="6985" ht="19.95" customHeight="1"/>
    <row r="6986" ht="19.95" customHeight="1"/>
    <row r="6987" ht="19.95" customHeight="1"/>
    <row r="6988" ht="19.95" customHeight="1"/>
    <row r="6989" ht="19.95" customHeight="1"/>
    <row r="6990" ht="19.95" customHeight="1"/>
    <row r="6991" ht="19.95" customHeight="1"/>
    <row r="6992" ht="19.95" customHeight="1"/>
    <row r="6993" ht="19.95" customHeight="1"/>
    <row r="6994" ht="19.95" customHeight="1"/>
    <row r="6995" ht="19.95" customHeight="1"/>
    <row r="6996" ht="19.95" customHeight="1"/>
    <row r="6997" ht="19.95" customHeight="1"/>
    <row r="6998" ht="19.95" customHeight="1"/>
    <row r="6999" ht="19.95" customHeight="1"/>
    <row r="7000" ht="19.95" customHeight="1"/>
    <row r="7001" ht="19.95" customHeight="1"/>
    <row r="7002" ht="19.95" customHeight="1"/>
    <row r="7003" ht="19.95" customHeight="1"/>
    <row r="7004" ht="19.95" customHeight="1"/>
    <row r="7005" ht="19.95" customHeight="1"/>
    <row r="7006" ht="19.95" customHeight="1"/>
    <row r="7007" ht="19.95" customHeight="1"/>
    <row r="7008" ht="19.95" customHeight="1"/>
    <row r="7009" ht="19.95" customHeight="1"/>
    <row r="7010" ht="19.95" customHeight="1"/>
    <row r="7011" ht="19.95" customHeight="1"/>
    <row r="7012" ht="19.95" customHeight="1"/>
    <row r="7013" ht="19.95" customHeight="1"/>
    <row r="7014" ht="19.95" customHeight="1"/>
    <row r="7015" ht="19.95" customHeight="1"/>
    <row r="7016" ht="19.95" customHeight="1"/>
    <row r="7017" ht="19.95" customHeight="1"/>
    <row r="7018" ht="19.95" customHeight="1"/>
    <row r="7019" ht="19.95" customHeight="1"/>
    <row r="7020" ht="19.95" customHeight="1"/>
    <row r="7021" ht="19.95" customHeight="1"/>
    <row r="7022" ht="19.95" customHeight="1"/>
    <row r="7023" ht="19.95" customHeight="1"/>
    <row r="7024" ht="19.95" customHeight="1"/>
    <row r="7025" ht="19.95" customHeight="1"/>
    <row r="7026" ht="19.95" customHeight="1"/>
    <row r="7027" ht="19.95" customHeight="1"/>
    <row r="7028" ht="19.95" customHeight="1"/>
    <row r="7029" ht="19.95" customHeight="1"/>
    <row r="7030" ht="19.95" customHeight="1"/>
    <row r="7031" ht="19.95" customHeight="1"/>
    <row r="7032" ht="19.95" customHeight="1"/>
    <row r="7033" ht="19.95" customHeight="1"/>
    <row r="7034" ht="19.95" customHeight="1"/>
    <row r="7035" ht="19.95" customHeight="1"/>
    <row r="7036" ht="19.95" customHeight="1"/>
    <row r="7037" ht="19.95" customHeight="1"/>
    <row r="7038" ht="19.95" customHeight="1"/>
    <row r="7039" ht="19.95" customHeight="1"/>
    <row r="7040" ht="19.95" customHeight="1"/>
    <row r="7041" ht="19.95" customHeight="1"/>
    <row r="7042" ht="19.95" customHeight="1"/>
    <row r="7043" ht="19.95" customHeight="1"/>
    <row r="7044" ht="19.95" customHeight="1"/>
    <row r="7045" ht="19.95" customHeight="1"/>
    <row r="7046" ht="19.95" customHeight="1"/>
    <row r="7047" ht="19.95" customHeight="1"/>
    <row r="7048" ht="19.95" customHeight="1"/>
    <row r="7049" ht="19.95" customHeight="1"/>
    <row r="7050" ht="19.95" customHeight="1"/>
    <row r="7051" ht="19.95" customHeight="1"/>
    <row r="7052" ht="19.95" customHeight="1"/>
    <row r="7053" ht="19.95" customHeight="1"/>
    <row r="7054" ht="19.95" customHeight="1"/>
    <row r="7055" ht="19.95" customHeight="1"/>
    <row r="7056" ht="19.95" customHeight="1"/>
    <row r="7057" ht="19.95" customHeight="1"/>
    <row r="7058" ht="19.95" customHeight="1"/>
    <row r="7059" ht="19.95" customHeight="1"/>
    <row r="7060" ht="19.95" customHeight="1"/>
    <row r="7061" ht="19.95" customHeight="1"/>
    <row r="7062" ht="19.95" customHeight="1"/>
    <row r="7063" ht="19.95" customHeight="1"/>
    <row r="7064" ht="19.95" customHeight="1"/>
    <row r="7065" ht="19.95" customHeight="1"/>
    <row r="7066" ht="19.95" customHeight="1"/>
    <row r="7067" ht="19.95" customHeight="1"/>
    <row r="7068" ht="19.95" customHeight="1"/>
    <row r="7069" ht="19.95" customHeight="1"/>
    <row r="7070" ht="19.95" customHeight="1"/>
    <row r="7071" ht="19.95" customHeight="1"/>
    <row r="7072" ht="19.95" customHeight="1"/>
    <row r="7073" ht="19.95" customHeight="1"/>
    <row r="7074" ht="19.95" customHeight="1"/>
    <row r="7075" ht="19.95" customHeight="1"/>
    <row r="7076" ht="19.95" customHeight="1"/>
    <row r="7077" ht="19.95" customHeight="1"/>
    <row r="7078" ht="19.95" customHeight="1"/>
    <row r="7079" ht="19.95" customHeight="1"/>
    <row r="7080" ht="19.95" customHeight="1"/>
    <row r="7081" ht="19.95" customHeight="1"/>
    <row r="7082" ht="19.95" customHeight="1"/>
    <row r="7083" ht="19.95" customHeight="1"/>
    <row r="7084" ht="19.95" customHeight="1"/>
    <row r="7085" ht="19.95" customHeight="1"/>
    <row r="7086" ht="19.95" customHeight="1"/>
    <row r="7087" ht="19.95" customHeight="1"/>
    <row r="7088" ht="19.95" customHeight="1"/>
    <row r="7089" ht="19.95" customHeight="1"/>
    <row r="7090" ht="19.95" customHeight="1"/>
    <row r="7091" ht="19.95" customHeight="1"/>
    <row r="7092" ht="19.95" customHeight="1"/>
    <row r="7093" ht="19.95" customHeight="1"/>
    <row r="7094" ht="19.95" customHeight="1"/>
    <row r="7095" ht="19.95" customHeight="1"/>
    <row r="7096" ht="19.95" customHeight="1"/>
    <row r="7097" ht="19.95" customHeight="1"/>
    <row r="7098" ht="19.95" customHeight="1"/>
    <row r="7099" ht="19.95" customHeight="1"/>
    <row r="7100" ht="19.95" customHeight="1"/>
    <row r="7101" ht="19.95" customHeight="1"/>
    <row r="7102" ht="19.95" customHeight="1"/>
    <row r="7103" ht="19.95" customHeight="1"/>
    <row r="7104" ht="19.95" customHeight="1"/>
    <row r="7105" ht="19.95" customHeight="1"/>
    <row r="7106" ht="19.95" customHeight="1"/>
    <row r="7107" ht="19.95" customHeight="1"/>
    <row r="7108" ht="19.95" customHeight="1"/>
    <row r="7109" ht="19.95" customHeight="1"/>
    <row r="7110" ht="19.95" customHeight="1"/>
    <row r="7111" ht="19.95" customHeight="1"/>
    <row r="7112" ht="19.95" customHeight="1"/>
    <row r="7113" ht="19.95" customHeight="1"/>
    <row r="7114" ht="19.95" customHeight="1"/>
    <row r="7115" ht="19.95" customHeight="1"/>
    <row r="7116" ht="19.95" customHeight="1"/>
    <row r="7117" ht="19.95" customHeight="1"/>
    <row r="7118" ht="19.95" customHeight="1"/>
    <row r="7119" ht="19.95" customHeight="1"/>
    <row r="7120" ht="19.95" customHeight="1"/>
    <row r="7121" ht="19.95" customHeight="1"/>
    <row r="7122" ht="19.95" customHeight="1"/>
    <row r="7123" ht="19.95" customHeight="1"/>
    <row r="7124" ht="19.95" customHeight="1"/>
    <row r="7125" ht="19.95" customHeight="1"/>
    <row r="7126" ht="19.95" customHeight="1"/>
    <row r="7127" ht="19.95" customHeight="1"/>
    <row r="7128" ht="19.95" customHeight="1"/>
    <row r="7129" ht="19.95" customHeight="1"/>
    <row r="7130" ht="19.95" customHeight="1"/>
    <row r="7131" ht="19.95" customHeight="1"/>
    <row r="7132" ht="19.95" customHeight="1"/>
    <row r="7133" ht="19.95" customHeight="1"/>
    <row r="7134" ht="19.95" customHeight="1"/>
    <row r="7135" ht="19.95" customHeight="1"/>
    <row r="7136" ht="19.95" customHeight="1"/>
    <row r="7137" ht="19.95" customHeight="1"/>
    <row r="7138" ht="19.95" customHeight="1"/>
    <row r="7139" ht="19.95" customHeight="1"/>
    <row r="7140" ht="19.95" customHeight="1"/>
    <row r="7141" ht="19.95" customHeight="1"/>
    <row r="7142" ht="19.95" customHeight="1"/>
    <row r="7143" ht="19.95" customHeight="1"/>
    <row r="7144" ht="19.95" customHeight="1"/>
    <row r="7145" ht="19.95" customHeight="1"/>
    <row r="7146" ht="19.95" customHeight="1"/>
    <row r="7147" ht="19.95" customHeight="1"/>
    <row r="7148" ht="19.95" customHeight="1"/>
    <row r="7149" ht="19.95" customHeight="1"/>
    <row r="7150" ht="19.95" customHeight="1"/>
    <row r="7151" ht="19.95" customHeight="1"/>
    <row r="7152" ht="19.95" customHeight="1"/>
    <row r="7153" ht="19.95" customHeight="1"/>
    <row r="7154" ht="19.95" customHeight="1"/>
    <row r="7155" ht="19.95" customHeight="1"/>
    <row r="7156" ht="19.95" customHeight="1"/>
    <row r="7157" ht="19.95" customHeight="1"/>
    <row r="7158" ht="19.95" customHeight="1"/>
    <row r="7159" ht="19.95" customHeight="1"/>
    <row r="7160" ht="19.95" customHeight="1"/>
    <row r="7161" ht="19.95" customHeight="1"/>
    <row r="7162" ht="19.95" customHeight="1"/>
    <row r="7163" ht="19.95" customHeight="1"/>
    <row r="7164" ht="19.95" customHeight="1"/>
    <row r="7165" ht="19.95" customHeight="1"/>
    <row r="7166" ht="19.95" customHeight="1"/>
    <row r="7167" ht="19.95" customHeight="1"/>
    <row r="7168" ht="19.95" customHeight="1"/>
    <row r="7169" ht="19.95" customHeight="1"/>
    <row r="7170" ht="19.95" customHeight="1"/>
    <row r="7171" ht="19.95" customHeight="1"/>
    <row r="7172" ht="19.95" customHeight="1"/>
    <row r="7173" ht="19.95" customHeight="1"/>
    <row r="7174" ht="19.95" customHeight="1"/>
    <row r="7175" ht="19.95" customHeight="1"/>
    <row r="7176" ht="19.95" customHeight="1"/>
    <row r="7177" ht="19.95" customHeight="1"/>
    <row r="7178" ht="19.95" customHeight="1"/>
    <row r="7179" ht="19.95" customHeight="1"/>
    <row r="7180" ht="19.95" customHeight="1"/>
    <row r="7181" ht="19.95" customHeight="1"/>
    <row r="7182" ht="19.95" customHeight="1"/>
    <row r="7183" ht="19.95" customHeight="1"/>
    <row r="7184" ht="19.95" customHeight="1"/>
    <row r="7185" ht="19.95" customHeight="1"/>
    <row r="7186" ht="19.95" customHeight="1"/>
    <row r="7187" ht="19.95" customHeight="1"/>
    <row r="7188" ht="19.95" customHeight="1"/>
    <row r="7189" ht="19.95" customHeight="1"/>
    <row r="7190" ht="19.95" customHeight="1"/>
    <row r="7191" ht="19.95" customHeight="1"/>
    <row r="7192" ht="19.95" customHeight="1"/>
    <row r="7193" ht="19.95" customHeight="1"/>
    <row r="7194" ht="19.95" customHeight="1"/>
    <row r="7195" ht="19.95" customHeight="1"/>
    <row r="7196" ht="19.95" customHeight="1"/>
    <row r="7197" ht="19.95" customHeight="1"/>
    <row r="7198" ht="19.95" customHeight="1"/>
    <row r="7199" ht="19.95" customHeight="1"/>
    <row r="7200" ht="19.95" customHeight="1"/>
    <row r="7201" ht="19.95" customHeight="1"/>
    <row r="7202" ht="19.95" customHeight="1"/>
    <row r="7203" ht="19.95" customHeight="1"/>
    <row r="7204" ht="19.95" customHeight="1"/>
    <row r="7205" ht="19.95" customHeight="1"/>
    <row r="7206" ht="19.95" customHeight="1"/>
    <row r="7207" ht="19.95" customHeight="1"/>
    <row r="7208" ht="19.95" customHeight="1"/>
    <row r="7209" ht="19.95" customHeight="1"/>
    <row r="7210" ht="19.95" customHeight="1"/>
    <row r="7211" ht="19.95" customHeight="1"/>
    <row r="7212" ht="19.95" customHeight="1"/>
    <row r="7213" ht="19.95" customHeight="1"/>
    <row r="7214" ht="19.95" customHeight="1"/>
    <row r="7215" ht="19.95" customHeight="1"/>
    <row r="7216" ht="19.95" customHeight="1"/>
    <row r="7217" ht="19.95" customHeight="1"/>
    <row r="7218" ht="19.95" customHeight="1"/>
    <row r="7219" ht="19.95" customHeight="1"/>
    <row r="7220" ht="19.95" customHeight="1"/>
    <row r="7221" ht="19.95" customHeight="1"/>
    <row r="7222" ht="19.95" customHeight="1"/>
    <row r="7223" ht="19.95" customHeight="1"/>
    <row r="7224" ht="19.95" customHeight="1"/>
    <row r="7225" ht="19.95" customHeight="1"/>
    <row r="7226" ht="19.95" customHeight="1"/>
    <row r="7227" ht="19.95" customHeight="1"/>
    <row r="7228" ht="19.95" customHeight="1"/>
    <row r="7229" ht="19.95" customHeight="1"/>
    <row r="7230" ht="19.95" customHeight="1"/>
    <row r="7231" ht="19.95" customHeight="1"/>
    <row r="7232" ht="19.95" customHeight="1"/>
    <row r="7233" ht="19.95" customHeight="1"/>
    <row r="7234" ht="19.95" customHeight="1"/>
    <row r="7235" ht="19.95" customHeight="1"/>
    <row r="7236" ht="19.95" customHeight="1"/>
    <row r="7237" ht="19.95" customHeight="1"/>
    <row r="7238" ht="19.95" customHeight="1"/>
    <row r="7239" ht="19.95" customHeight="1"/>
    <row r="7240" ht="19.95" customHeight="1"/>
    <row r="7241" ht="19.95" customHeight="1"/>
    <row r="7242" ht="19.95" customHeight="1"/>
    <row r="7243" ht="19.95" customHeight="1"/>
    <row r="7244" ht="19.95" customHeight="1"/>
    <row r="7245" ht="19.95" customHeight="1"/>
    <row r="7246" ht="19.95" customHeight="1"/>
    <row r="7247" ht="19.95" customHeight="1"/>
    <row r="7248" ht="19.95" customHeight="1"/>
    <row r="7249" ht="19.95" customHeight="1"/>
    <row r="7250" ht="19.95" customHeight="1"/>
    <row r="7251" ht="19.95" customHeight="1"/>
    <row r="7252" ht="19.95" customHeight="1"/>
    <row r="7253" ht="19.95" customHeight="1"/>
    <row r="7254" ht="19.95" customHeight="1"/>
    <row r="7255" ht="19.95" customHeight="1"/>
    <row r="7256" ht="19.95" customHeight="1"/>
    <row r="7257" ht="19.95" customHeight="1"/>
    <row r="7258" ht="19.95" customHeight="1"/>
    <row r="7259" ht="19.95" customHeight="1"/>
    <row r="7260" ht="19.95" customHeight="1"/>
    <row r="7261" ht="19.95" customHeight="1"/>
    <row r="7262" ht="19.95" customHeight="1"/>
    <row r="7263" ht="19.95" customHeight="1"/>
    <row r="7264" ht="19.95" customHeight="1"/>
    <row r="7265" ht="19.95" customHeight="1"/>
    <row r="7266" ht="19.95" customHeight="1"/>
    <row r="7267" ht="19.95" customHeight="1"/>
    <row r="7268" ht="19.95" customHeight="1"/>
    <row r="7269" ht="19.95" customHeight="1"/>
    <row r="7270" ht="19.95" customHeight="1"/>
    <row r="7271" ht="19.95" customHeight="1"/>
    <row r="7272" ht="19.95" customHeight="1"/>
    <row r="7273" ht="19.95" customHeight="1"/>
    <row r="7274" ht="19.95" customHeight="1"/>
    <row r="7275" ht="19.95" customHeight="1"/>
    <row r="7276" ht="19.95" customHeight="1"/>
    <row r="7277" ht="19.95" customHeight="1"/>
    <row r="7278" ht="19.95" customHeight="1"/>
    <row r="7279" ht="19.95" customHeight="1"/>
    <row r="7280" ht="19.95" customHeight="1"/>
    <row r="7281" ht="19.95" customHeight="1"/>
    <row r="7282" ht="19.95" customHeight="1"/>
    <row r="7283" ht="19.95" customHeight="1"/>
    <row r="7284" ht="19.95" customHeight="1"/>
    <row r="7285" ht="19.95" customHeight="1"/>
    <row r="7286" ht="19.95" customHeight="1"/>
    <row r="7287" ht="19.95" customHeight="1"/>
    <row r="7288" ht="19.95" customHeight="1"/>
    <row r="7289" ht="19.95" customHeight="1"/>
    <row r="7290" ht="19.95"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row r="41137" ht="24.9" customHeight="1"/>
    <row r="41138" ht="24.9" customHeight="1"/>
    <row r="41139" ht="24.9" customHeight="1"/>
    <row r="41140" ht="24.9" customHeight="1"/>
    <row r="41141" ht="24.9" customHeight="1"/>
    <row r="41142" ht="24.9" customHeight="1"/>
    <row r="41143" ht="24.9" customHeight="1"/>
    <row r="41144" ht="24.9" customHeight="1"/>
    <row r="41145" ht="24.9" customHeight="1"/>
    <row r="41146" ht="24.9" customHeight="1"/>
    <row r="41147" ht="24.9" customHeight="1"/>
    <row r="41148" ht="24.9" customHeight="1"/>
    <row r="41149" ht="24.9" customHeight="1"/>
    <row r="41150" ht="24.9" customHeight="1"/>
    <row r="41151" ht="24.9" customHeight="1"/>
    <row r="41152" ht="24.9" customHeight="1"/>
    <row r="41153" ht="24.9" customHeight="1"/>
    <row r="41154" ht="24.9" customHeight="1"/>
    <row r="41155" ht="24.9" customHeight="1"/>
    <row r="41156" ht="24.9" customHeight="1"/>
    <row r="41157" ht="24.9" customHeight="1"/>
    <row r="41158" ht="24.9" customHeight="1"/>
    <row r="41159" ht="24.9" customHeight="1"/>
    <row r="41160" ht="24.9" customHeight="1"/>
    <row r="41161" ht="24.9" customHeight="1"/>
    <row r="41162" ht="24.9" customHeight="1"/>
    <row r="41163" ht="24.9" customHeight="1"/>
    <row r="41164" ht="24.9" customHeight="1"/>
    <row r="41165" ht="24.9" customHeight="1"/>
    <row r="41166" ht="24.9" customHeight="1"/>
    <row r="41167" ht="24.9" customHeight="1"/>
    <row r="41168" ht="24.9" customHeight="1"/>
    <row r="41169" ht="24.9" customHeight="1"/>
    <row r="41170" ht="24.9" customHeight="1"/>
    <row r="41171" ht="24.9" customHeight="1"/>
    <row r="41172" ht="24.9" customHeight="1"/>
    <row r="41173" ht="24.9" customHeight="1"/>
    <row r="41174" ht="24.9" customHeight="1"/>
    <row r="41175" ht="24.9" customHeight="1"/>
    <row r="41176" ht="24.9" customHeight="1"/>
    <row r="41177" ht="24.9" customHeight="1"/>
    <row r="41178" ht="24.9" customHeight="1"/>
    <row r="41179" ht="24.9" customHeight="1"/>
    <row r="41180" ht="24.9" customHeight="1"/>
    <row r="41181" ht="24.9" customHeight="1"/>
    <row r="41182" ht="24.9" customHeight="1"/>
    <row r="41183" ht="24.9" customHeight="1"/>
    <row r="41184" ht="24.9" customHeight="1"/>
    <row r="41185" ht="24.9" customHeight="1"/>
    <row r="41186" ht="24.9" customHeight="1"/>
    <row r="41187" ht="24.9" customHeight="1"/>
    <row r="41188" ht="24.9" customHeight="1"/>
    <row r="41189" ht="24.9" customHeight="1"/>
    <row r="41190" ht="24.9" customHeight="1"/>
    <row r="41191" ht="24.9" customHeight="1"/>
    <row r="41192" ht="24.9" customHeight="1"/>
    <row r="41193" ht="24.9" customHeight="1"/>
    <row r="41194" ht="24.9" customHeight="1"/>
    <row r="41195" ht="24.9" customHeight="1"/>
    <row r="41196" ht="24.9" customHeight="1"/>
    <row r="41197" ht="24.9" customHeight="1"/>
    <row r="41198" ht="24.9" customHeight="1"/>
    <row r="41199" ht="24.9" customHeight="1"/>
    <row r="41200" ht="24.9" customHeight="1"/>
    <row r="41201" ht="24.9" customHeight="1"/>
    <row r="41202" ht="24.9" customHeight="1"/>
    <row r="41203" ht="24.9" customHeight="1"/>
    <row r="41204" ht="24.9" customHeight="1"/>
    <row r="41205" ht="24.9" customHeight="1"/>
    <row r="41206" ht="24.9" customHeight="1"/>
    <row r="41207" ht="24.9" customHeight="1"/>
    <row r="41208" ht="24.9" customHeight="1"/>
    <row r="41209" ht="24.9" customHeight="1"/>
    <row r="41210" ht="24.9" customHeight="1"/>
    <row r="41211" ht="24.9" customHeight="1"/>
    <row r="41212" ht="24.9" customHeight="1"/>
    <row r="41213" ht="24.9" customHeight="1"/>
    <row r="41214" ht="24.9" customHeight="1"/>
    <row r="41215" ht="24.9" customHeight="1"/>
    <row r="41216" ht="24.9" customHeight="1"/>
    <row r="41217" ht="24.9" customHeight="1"/>
    <row r="41218" ht="24.9" customHeight="1"/>
    <row r="41219" ht="24.9" customHeight="1"/>
    <row r="41220" ht="24.9" customHeight="1"/>
    <row r="41221" ht="24.9" customHeight="1"/>
    <row r="41222" ht="24.9" customHeight="1"/>
    <row r="41223" ht="24.9" customHeight="1"/>
    <row r="41224" ht="24.9" customHeight="1"/>
    <row r="41225" ht="24.9" customHeight="1"/>
    <row r="41226" ht="24.9" customHeight="1"/>
    <row r="41227" ht="24.9" customHeight="1"/>
    <row r="41228" ht="24.9" customHeight="1"/>
    <row r="41229" ht="24.9" customHeight="1"/>
    <row r="41230" ht="24.9" customHeight="1"/>
    <row r="41231" ht="24.9" customHeight="1"/>
    <row r="41232" ht="24.9" customHeight="1"/>
    <row r="41233" ht="24.9" customHeight="1"/>
    <row r="41234" ht="24.9" customHeight="1"/>
    <row r="41235" ht="24.9" customHeight="1"/>
    <row r="41236" ht="24.9" customHeight="1"/>
    <row r="41237" ht="24.9" customHeight="1"/>
    <row r="41238" ht="24.9" customHeight="1"/>
    <row r="41239" ht="24.9" customHeight="1"/>
    <row r="41240" ht="24.9" customHeight="1"/>
    <row r="41241" ht="24.9" customHeight="1"/>
    <row r="41242" ht="24.9" customHeight="1"/>
    <row r="41243" ht="24.9" customHeight="1"/>
    <row r="41244" ht="24.9" customHeight="1"/>
    <row r="41245" ht="24.9" customHeight="1"/>
    <row r="41246" ht="24.9" customHeight="1"/>
    <row r="41247" ht="24.9" customHeight="1"/>
    <row r="41248" ht="24.9" customHeight="1"/>
    <row r="41249" ht="24.9" customHeight="1"/>
    <row r="41250" ht="24.9" customHeight="1"/>
    <row r="41251" ht="24.9" customHeight="1"/>
    <row r="41252" ht="24.9" customHeight="1"/>
    <row r="41253" ht="24.9" customHeight="1"/>
    <row r="41254" ht="24.9" customHeight="1"/>
    <row r="41255" ht="24.9" customHeight="1"/>
    <row r="41256" ht="24.9" customHeight="1"/>
    <row r="41257" ht="24.9" customHeight="1"/>
    <row r="41258" ht="24.9" customHeight="1"/>
    <row r="41259" ht="24.9" customHeight="1"/>
    <row r="41260" ht="24.9" customHeight="1"/>
    <row r="41261" ht="24.9" customHeight="1"/>
    <row r="41262" ht="24.9" customHeight="1"/>
    <row r="41263" ht="24.9" customHeight="1"/>
    <row r="41264" ht="24.9" customHeight="1"/>
    <row r="41265" ht="24.9" customHeight="1"/>
    <row r="41266" ht="24.9" customHeight="1"/>
    <row r="41267" ht="24.9" customHeight="1"/>
    <row r="41268" ht="24.9" customHeight="1"/>
    <row r="41269" ht="24.9" customHeight="1"/>
    <row r="41270" ht="24.9" customHeight="1"/>
    <row r="41271" ht="24.9" customHeight="1"/>
    <row r="41272" ht="24.9" customHeight="1"/>
    <row r="41273" ht="24.9" customHeight="1"/>
    <row r="41274" ht="24.9" customHeight="1"/>
    <row r="41275" ht="24.9" customHeight="1"/>
    <row r="41276" ht="24.9" customHeight="1"/>
    <row r="41277" ht="24.9" customHeight="1"/>
    <row r="41278" ht="24.9" customHeight="1"/>
    <row r="41279" ht="24.9" customHeight="1"/>
    <row r="41280" ht="24.9" customHeight="1"/>
    <row r="41281" ht="24.9" customHeight="1"/>
    <row r="41282" ht="24.9" customHeight="1"/>
    <row r="41283" ht="24.9" customHeight="1"/>
    <row r="41284" ht="24.9" customHeight="1"/>
    <row r="41285" ht="24.9" customHeight="1"/>
    <row r="41286" ht="24.9" customHeight="1"/>
    <row r="41287" ht="24.9" customHeight="1"/>
    <row r="41288" ht="24.9" customHeight="1"/>
    <row r="41289" ht="24.9" customHeight="1"/>
    <row r="41290" ht="24.9" customHeight="1"/>
    <row r="41291" ht="24.9" customHeight="1"/>
    <row r="41292" ht="24.9" customHeight="1"/>
    <row r="41293" ht="24.9" customHeight="1"/>
    <row r="41294" ht="24.9" customHeight="1"/>
    <row r="41295" ht="24.9" customHeight="1"/>
    <row r="41296" ht="24.9" customHeight="1"/>
    <row r="41297" ht="24.9" customHeight="1"/>
    <row r="41298" ht="24.9" customHeight="1"/>
    <row r="41299" ht="24.9" customHeight="1"/>
    <row r="41300" ht="24.9" customHeight="1"/>
    <row r="41301" ht="24.9" customHeight="1"/>
    <row r="41302" ht="24.9" customHeight="1"/>
    <row r="41303" ht="24.9" customHeight="1"/>
    <row r="41304" ht="24.9" customHeight="1"/>
    <row r="41305" ht="24.9" customHeight="1"/>
    <row r="41306" ht="24.9" customHeight="1"/>
    <row r="41307" ht="24.9" customHeight="1"/>
    <row r="41308" ht="24.9" customHeight="1"/>
    <row r="41309" ht="24.9" customHeight="1"/>
    <row r="41310" ht="24.9" customHeight="1"/>
    <row r="41311" ht="24.9" customHeight="1"/>
    <row r="41312" ht="24.9" customHeight="1"/>
    <row r="41313" ht="24.9" customHeight="1"/>
    <row r="41314" ht="24.9" customHeight="1"/>
    <row r="41315" ht="24.9" customHeight="1"/>
    <row r="41316" ht="24.9" customHeight="1"/>
    <row r="41317" ht="24.9" customHeight="1"/>
    <row r="41318" ht="24.9" customHeight="1"/>
    <row r="41319" ht="24.9" customHeight="1"/>
    <row r="41320" ht="24.9" customHeight="1"/>
    <row r="41321" ht="24.9" customHeight="1"/>
    <row r="41322" ht="24.9" customHeight="1"/>
    <row r="41323" ht="24.9" customHeight="1"/>
    <row r="41324" ht="24.9" customHeight="1"/>
    <row r="41325" ht="24.9" customHeight="1"/>
    <row r="41326" ht="24.9" customHeight="1"/>
    <row r="41327" ht="24.9" customHeight="1"/>
    <row r="41328" ht="24.9" customHeight="1"/>
    <row r="41329" ht="24.9" customHeight="1"/>
    <row r="41330" ht="24.9" customHeight="1"/>
    <row r="41331" ht="24.9" customHeight="1"/>
    <row r="41332" ht="24.9" customHeight="1"/>
    <row r="41333" ht="24.9" customHeight="1"/>
    <row r="41334" ht="24.9" customHeight="1"/>
    <row r="41335" ht="24.9" customHeight="1"/>
    <row r="41336" ht="24.9" customHeight="1"/>
    <row r="41337" ht="24.9" customHeight="1"/>
    <row r="41338" ht="24.9" customHeight="1"/>
    <row r="41339" ht="24.9" customHeight="1"/>
    <row r="41340" ht="24.9" customHeight="1"/>
    <row r="41341" ht="24.9" customHeight="1"/>
    <row r="41342" ht="24.9" customHeight="1"/>
    <row r="41343" ht="24.9" customHeight="1"/>
    <row r="41344" ht="24.9" customHeight="1"/>
    <row r="41345" ht="24.9" customHeight="1"/>
    <row r="41346" ht="24.9" customHeight="1"/>
    <row r="41347" ht="24.9" customHeight="1"/>
    <row r="41348" ht="24.9" customHeight="1"/>
    <row r="41349" ht="24.9" customHeight="1"/>
    <row r="41350" ht="24.9" customHeight="1"/>
    <row r="41351" ht="24.9" customHeight="1"/>
    <row r="41352" ht="24.9" customHeight="1"/>
    <row r="41353" ht="24.9" customHeight="1"/>
    <row r="41354" ht="24.9" customHeight="1"/>
    <row r="41355" ht="24.9" customHeight="1"/>
    <row r="41356" ht="24.9" customHeight="1"/>
    <row r="41357" ht="24.9" customHeight="1"/>
    <row r="41358" ht="24.9" customHeight="1"/>
    <row r="41359" ht="24.9" customHeight="1"/>
    <row r="41360" ht="24.9" customHeight="1"/>
    <row r="41361" ht="24.9" customHeight="1"/>
    <row r="41362" ht="24.9" customHeight="1"/>
    <row r="41363" ht="24.9" customHeight="1"/>
    <row r="41364" ht="24.9" customHeight="1"/>
    <row r="41365" ht="24.9" customHeight="1"/>
    <row r="41366" ht="24.9" customHeight="1"/>
    <row r="41367" ht="24.9" customHeight="1"/>
    <row r="41368" ht="24.9" customHeight="1"/>
    <row r="41369" ht="24.9" customHeight="1"/>
    <row r="41370" ht="24.9" customHeight="1"/>
    <row r="41371" ht="24.9" customHeight="1"/>
    <row r="41372" ht="24.9" customHeight="1"/>
    <row r="41373" ht="24.9" customHeight="1"/>
    <row r="41374" ht="24.9" customHeight="1"/>
    <row r="41375" ht="24.9" customHeight="1"/>
    <row r="41376" ht="24.9" customHeight="1"/>
    <row r="41377" ht="24.9" customHeight="1"/>
    <row r="41378" ht="24.9" customHeight="1"/>
    <row r="41379" ht="24.9" customHeight="1"/>
    <row r="41380" ht="24.9" customHeight="1"/>
    <row r="41381" ht="24.9" customHeight="1"/>
    <row r="41382" ht="24.9" customHeight="1"/>
    <row r="41383" ht="24.9" customHeight="1"/>
    <row r="41384" ht="24.9" customHeight="1"/>
    <row r="41385" ht="24.9" customHeight="1"/>
    <row r="41386" ht="24.9" customHeight="1"/>
    <row r="41387" ht="24.9" customHeight="1"/>
    <row r="41388" ht="24.9" customHeight="1"/>
    <row r="41389" ht="24.9" customHeight="1"/>
    <row r="41390" ht="24.9" customHeight="1"/>
    <row r="41391" ht="24.9" customHeight="1"/>
    <row r="41392" ht="24.9" customHeight="1"/>
    <row r="41393" ht="24.9" customHeight="1"/>
    <row r="41394" ht="24.9" customHeight="1"/>
    <row r="41395" ht="24.9" customHeight="1"/>
    <row r="41396" ht="24.9" customHeight="1"/>
    <row r="41397" ht="24.9" customHeight="1"/>
    <row r="41398" ht="24.9" customHeight="1"/>
    <row r="41399" ht="24.9" customHeight="1"/>
    <row r="41400" ht="24.9" customHeight="1"/>
    <row r="41401" ht="24.9" customHeight="1"/>
    <row r="41402" ht="24.9" customHeight="1"/>
    <row r="41403" ht="24.9" customHeight="1"/>
    <row r="41404" ht="24.9" customHeight="1"/>
    <row r="41405" ht="24.9" customHeight="1"/>
    <row r="41406" ht="24.9" customHeight="1"/>
    <row r="41407" ht="24.9" customHeight="1"/>
    <row r="41408" ht="24.9" customHeight="1"/>
    <row r="41409" ht="24.9" customHeight="1"/>
    <row r="41410" ht="24.9" customHeight="1"/>
    <row r="41411" ht="24.9" customHeight="1"/>
    <row r="41412" ht="24.9" customHeight="1"/>
    <row r="41413" ht="24.9" customHeight="1"/>
    <row r="41414" ht="24.9" customHeight="1"/>
    <row r="41415" ht="24.9" customHeight="1"/>
    <row r="41416" ht="24.9" customHeight="1"/>
    <row r="41417" ht="24.9" customHeight="1"/>
    <row r="41418" ht="24.9" customHeight="1"/>
    <row r="41419" ht="24.9" customHeight="1"/>
    <row r="41420" ht="24.9" customHeight="1"/>
    <row r="41421" ht="24.9" customHeight="1"/>
    <row r="41422" ht="24.9" customHeight="1"/>
    <row r="41423" ht="24.9" customHeight="1"/>
    <row r="41424" ht="24.9" customHeight="1"/>
    <row r="41425" ht="24.9" customHeight="1"/>
    <row r="41426" ht="24.9" customHeight="1"/>
    <row r="41427" ht="24.9" customHeight="1"/>
    <row r="41428" ht="24.9" customHeight="1"/>
    <row r="41429" ht="24.9" customHeight="1"/>
    <row r="41430" ht="24.9" customHeight="1"/>
    <row r="41431" ht="24.9" customHeight="1"/>
    <row r="41432" ht="24.9" customHeight="1"/>
    <row r="41433" ht="24.9" customHeight="1"/>
    <row r="41434" ht="24.9" customHeight="1"/>
    <row r="41435" ht="24.9" customHeight="1"/>
    <row r="41436" ht="24.9" customHeight="1"/>
    <row r="41437" ht="24.9" customHeight="1"/>
    <row r="41438" ht="24.9" customHeight="1"/>
    <row r="41439" ht="24.9" customHeight="1"/>
    <row r="41440" ht="24.9" customHeight="1"/>
    <row r="41441" ht="24.9" customHeight="1"/>
    <row r="41442" ht="24.9" customHeight="1"/>
    <row r="41443" ht="24.9" customHeight="1"/>
    <row r="41444" ht="24.9" customHeight="1"/>
    <row r="41445" ht="24.9" customHeight="1"/>
    <row r="41446" ht="24.9" customHeight="1"/>
    <row r="41447" ht="24.9" customHeight="1"/>
    <row r="41448" ht="24.9" customHeight="1"/>
    <row r="41449" ht="24.9" customHeight="1"/>
    <row r="41450" ht="24.9" customHeight="1"/>
    <row r="41451" ht="24.9" customHeight="1"/>
    <row r="41452" ht="24.9" customHeight="1"/>
    <row r="41453" ht="24.9" customHeight="1"/>
    <row r="41454" ht="24.9" customHeight="1"/>
    <row r="41455" ht="24.9" customHeight="1"/>
    <row r="41456" ht="24.9" customHeight="1"/>
    <row r="41457" ht="24.9" customHeight="1"/>
    <row r="41458" ht="24.9" customHeight="1"/>
    <row r="41459" ht="24.9" customHeight="1"/>
    <row r="41460" ht="24.9" customHeight="1"/>
    <row r="41461" ht="24.9" customHeight="1"/>
    <row r="41462" ht="24.9" customHeight="1"/>
    <row r="41463" ht="24.9" customHeight="1"/>
    <row r="41464" ht="24.9" customHeight="1"/>
    <row r="41465" ht="24.9" customHeight="1"/>
    <row r="41466" ht="24.9" customHeight="1"/>
    <row r="41467" ht="24.9" customHeight="1"/>
    <row r="41468" ht="24.9" customHeight="1"/>
    <row r="41469" ht="24.9" customHeight="1"/>
    <row r="41470" ht="24.9" customHeight="1"/>
    <row r="41471" ht="24.9" customHeight="1"/>
    <row r="41472" ht="24.9" customHeight="1"/>
    <row r="41473" ht="24.9" customHeight="1"/>
    <row r="41474" ht="24.9" customHeight="1"/>
    <row r="41475" ht="24.9" customHeight="1"/>
    <row r="41476" ht="24.9" customHeight="1"/>
    <row r="41477" ht="24.9" customHeight="1"/>
    <row r="41478" ht="24.9" customHeight="1"/>
    <row r="41479" ht="24.9" customHeight="1"/>
    <row r="41480" ht="24.9" customHeight="1"/>
    <row r="41481" ht="24.9" customHeight="1"/>
    <row r="41482" ht="24.9" customHeight="1"/>
    <row r="41483" ht="24.9" customHeight="1"/>
    <row r="41484" ht="24.9" customHeight="1"/>
    <row r="41485" ht="24.9" customHeight="1"/>
    <row r="41486" ht="24.9" customHeight="1"/>
    <row r="41487" ht="24.9" customHeight="1"/>
    <row r="41488" ht="24.9" customHeight="1"/>
    <row r="41489" ht="24.9" customHeight="1"/>
    <row r="41490" ht="24.9" customHeight="1"/>
    <row r="41491" ht="24.9" customHeight="1"/>
    <row r="41492" ht="24.9" customHeight="1"/>
    <row r="41493" ht="24.9" customHeight="1"/>
    <row r="41494" ht="24.9" customHeight="1"/>
    <row r="41495" ht="24.9" customHeight="1"/>
    <row r="41496" ht="24.9" customHeight="1"/>
    <row r="41497" ht="24.9" customHeight="1"/>
    <row r="41498" ht="24.9" customHeight="1"/>
    <row r="41499" ht="24.9" customHeight="1"/>
    <row r="41500" ht="24.9" customHeight="1"/>
    <row r="41501" ht="24.9" customHeight="1"/>
    <row r="41502" ht="24.9" customHeight="1"/>
    <row r="41503" ht="24.9" customHeight="1"/>
    <row r="41504" ht="24.9" customHeight="1"/>
    <row r="41505" ht="24.9" customHeight="1"/>
    <row r="41506" ht="24.9" customHeight="1"/>
    <row r="41507" ht="24.9" customHeight="1"/>
    <row r="41508" ht="24.9" customHeight="1"/>
    <row r="41509" ht="24.9" customHeight="1"/>
    <row r="41510" ht="24.9" customHeight="1"/>
    <row r="41511" ht="24.9" customHeight="1"/>
    <row r="41512" ht="24.9" customHeight="1"/>
    <row r="41513" ht="24.9" customHeight="1"/>
    <row r="41514" ht="24.9" customHeight="1"/>
    <row r="41515" ht="24.9" customHeight="1"/>
    <row r="41516" ht="24.9" customHeight="1"/>
    <row r="41517" ht="24.9" customHeight="1"/>
    <row r="41518" ht="24.9" customHeight="1"/>
    <row r="41519" ht="24.9" customHeight="1"/>
    <row r="41520" ht="24.9" customHeight="1"/>
    <row r="41521" ht="24.9" customHeight="1"/>
    <row r="41522" ht="24.9" customHeight="1"/>
    <row r="41523" ht="24.9" customHeight="1"/>
    <row r="41524" ht="24.9" customHeight="1"/>
    <row r="41525" ht="24.9" customHeight="1"/>
    <row r="41526" ht="24.9" customHeight="1"/>
    <row r="41527" ht="24.9" customHeight="1"/>
    <row r="41528" ht="24.9" customHeight="1"/>
    <row r="41529" ht="24.9" customHeight="1"/>
    <row r="41530" ht="24.9" customHeight="1"/>
    <row r="41531" ht="24.9" customHeight="1"/>
    <row r="41532" ht="24.9" customHeight="1"/>
    <row r="41533" ht="24.9" customHeight="1"/>
    <row r="41534" ht="24.9" customHeight="1"/>
    <row r="41535" ht="24.9" customHeight="1"/>
    <row r="41536" ht="24.9" customHeight="1"/>
    <row r="41537" ht="24.9" customHeight="1"/>
    <row r="41538" ht="24.9" customHeight="1"/>
    <row r="41539" ht="24.9" customHeight="1"/>
    <row r="41540" ht="24.9" customHeight="1"/>
    <row r="41541" ht="24.9" customHeight="1"/>
    <row r="41542" ht="24.9" customHeight="1"/>
    <row r="41543" ht="24.9" customHeight="1"/>
    <row r="41544" ht="24.9" customHeight="1"/>
    <row r="41545" ht="24.9" customHeight="1"/>
    <row r="41546" ht="24.9" customHeight="1"/>
    <row r="41547" ht="24.9" customHeight="1"/>
    <row r="41548" ht="24.9" customHeight="1"/>
    <row r="41549" ht="24.9" customHeight="1"/>
    <row r="41550" ht="24.9" customHeight="1"/>
    <row r="41551" ht="24.9" customHeight="1"/>
    <row r="41552" ht="24.9" customHeight="1"/>
    <row r="41553" ht="24.9" customHeight="1"/>
    <row r="41554" ht="24.9" customHeight="1"/>
    <row r="41555" ht="24.9" customHeight="1"/>
    <row r="41556" ht="24.9" customHeight="1"/>
    <row r="41557" ht="24.9" customHeight="1"/>
    <row r="41558" ht="24.9" customHeight="1"/>
    <row r="41559" ht="24.9" customHeight="1"/>
    <row r="41560" ht="24.9" customHeight="1"/>
    <row r="41561" ht="24.9" customHeight="1"/>
    <row r="41562" ht="24.9" customHeight="1"/>
    <row r="41563" ht="24.9" customHeight="1"/>
    <row r="41564" ht="24.9" customHeight="1"/>
    <row r="41565" ht="24.9" customHeight="1"/>
    <row r="41566" ht="24.9" customHeight="1"/>
    <row r="41567" ht="24.9" customHeight="1"/>
    <row r="41568" ht="24.9" customHeight="1"/>
    <row r="41569" ht="24.9" customHeight="1"/>
    <row r="41570" ht="24.9" customHeight="1"/>
    <row r="41571" ht="24.9" customHeight="1"/>
    <row r="41572" ht="24.9" customHeight="1"/>
    <row r="41573" ht="24.9" customHeight="1"/>
    <row r="41574" ht="24.9" customHeight="1"/>
    <row r="41575" ht="24.9" customHeight="1"/>
    <row r="41576" ht="24.9" customHeight="1"/>
    <row r="41577" ht="24.9" customHeight="1"/>
    <row r="41578" ht="24.9" customHeight="1"/>
    <row r="41579" ht="24.9" customHeight="1"/>
    <row r="41580" ht="24.9" customHeight="1"/>
    <row r="41581" ht="24.9" customHeight="1"/>
    <row r="41582" ht="24.9" customHeight="1"/>
    <row r="41583" ht="24.9" customHeight="1"/>
    <row r="41584" ht="24.9" customHeight="1"/>
    <row r="41585" ht="24.9" customHeight="1"/>
    <row r="41586" ht="24.9" customHeight="1"/>
    <row r="41587" ht="24.9" customHeight="1"/>
    <row r="41588" ht="24.9" customHeight="1"/>
    <row r="41589" ht="24.9" customHeight="1"/>
    <row r="41590" ht="24.9" customHeight="1"/>
    <row r="41591" ht="24.9" customHeight="1"/>
    <row r="41592" ht="24.9" customHeight="1"/>
    <row r="41593" ht="24.9" customHeight="1"/>
    <row r="41594" ht="24.9" customHeight="1"/>
    <row r="41595" ht="24.9" customHeight="1"/>
    <row r="41596" ht="24.9" customHeight="1"/>
    <row r="41597" ht="24.9" customHeight="1"/>
    <row r="41598" ht="24.9" customHeight="1"/>
    <row r="41599" ht="24.9" customHeight="1"/>
    <row r="41600" ht="24.9" customHeight="1"/>
    <row r="41601" ht="24.9" customHeight="1"/>
    <row r="41602" ht="24.9" customHeight="1"/>
    <row r="41603" ht="24.9" customHeight="1"/>
    <row r="41604" ht="24.9" customHeight="1"/>
    <row r="41605" ht="24.9" customHeight="1"/>
    <row r="41606" ht="24.9" customHeight="1"/>
    <row r="41607" ht="24.9" customHeight="1"/>
    <row r="41608" ht="24.9" customHeight="1"/>
    <row r="41609" ht="24.9" customHeight="1"/>
    <row r="41610" ht="24.9" customHeight="1"/>
    <row r="41611" ht="24.9" customHeight="1"/>
    <row r="41612" ht="24.9" customHeight="1"/>
    <row r="41613" ht="24.9" customHeight="1"/>
    <row r="41614" ht="24.9" customHeight="1"/>
    <row r="41615" ht="24.9" customHeight="1"/>
    <row r="41616" ht="24.9" customHeight="1"/>
    <row r="41617" ht="24.9" customHeight="1"/>
    <row r="41618" ht="24.9" customHeight="1"/>
    <row r="41619" ht="24.9" customHeight="1"/>
    <row r="41620" ht="24.9" customHeight="1"/>
    <row r="41621" ht="24.9" customHeight="1"/>
    <row r="41622" ht="24.9" customHeight="1"/>
    <row r="41623" ht="24.9" customHeight="1"/>
    <row r="41624" ht="24.9" customHeight="1"/>
    <row r="41625" ht="24.9" customHeight="1"/>
    <row r="41626" ht="24.9" customHeight="1"/>
    <row r="41627" ht="24.9" customHeight="1"/>
    <row r="41628" ht="24.9" customHeight="1"/>
    <row r="41629" ht="24.9" customHeight="1"/>
    <row r="41630" ht="24.9" customHeight="1"/>
    <row r="41631" ht="24.9" customHeight="1"/>
    <row r="41632" ht="24.9" customHeight="1"/>
    <row r="41633" ht="24.9" customHeight="1"/>
    <row r="41634" ht="24.9" customHeight="1"/>
    <row r="41635" ht="24.9" customHeight="1"/>
    <row r="41636" ht="24.9" customHeight="1"/>
    <row r="41637" ht="24.9" customHeight="1"/>
    <row r="41638" ht="24.9" customHeight="1"/>
    <row r="41639" ht="24.9" customHeight="1"/>
    <row r="41640" ht="24.9" customHeight="1"/>
    <row r="41641" ht="24.9" customHeight="1"/>
    <row r="41642" ht="24.9" customHeight="1"/>
    <row r="41643" ht="24.9" customHeight="1"/>
    <row r="41644" ht="24.9" customHeight="1"/>
    <row r="41645" ht="24.9" customHeight="1"/>
    <row r="41646" ht="24.9" customHeight="1"/>
    <row r="41647" ht="24.9" customHeight="1"/>
    <row r="41648" ht="24.9" customHeight="1"/>
    <row r="41649" ht="24.9" customHeight="1"/>
    <row r="41650" ht="24.9" customHeight="1"/>
    <row r="41651" ht="24.9" customHeight="1"/>
    <row r="41652" ht="24.9" customHeight="1"/>
    <row r="41653" ht="24.9" customHeight="1"/>
    <row r="41654" ht="24.9" customHeight="1"/>
    <row r="41655" ht="24.9" customHeight="1"/>
    <row r="41656" ht="24.9" customHeight="1"/>
    <row r="41657" ht="24.9" customHeight="1"/>
    <row r="41658" ht="24.9" customHeight="1"/>
    <row r="41659" ht="24.9" customHeight="1"/>
    <row r="41660" ht="24.9" customHeight="1"/>
    <row r="41661" ht="24.9" customHeight="1"/>
    <row r="41662" ht="24.9" customHeight="1"/>
    <row r="41663" ht="24.9" customHeight="1"/>
    <row r="41664" ht="24.9" customHeight="1"/>
    <row r="41665" ht="24.9" customHeight="1"/>
    <row r="41666" ht="24.9" customHeight="1"/>
    <row r="41667" ht="24.9" customHeight="1"/>
    <row r="41668" ht="24.9" customHeight="1"/>
    <row r="41669" ht="24.9" customHeight="1"/>
    <row r="41670" ht="24.9" customHeight="1"/>
    <row r="41671" ht="24.9" customHeight="1"/>
    <row r="41672" ht="24.9" customHeight="1"/>
    <row r="41673" ht="24.9" customHeight="1"/>
    <row r="41674" ht="24.9" customHeight="1"/>
    <row r="41675" ht="24.9" customHeight="1"/>
    <row r="41676" ht="24.9" customHeight="1"/>
    <row r="41677" ht="24.9" customHeight="1"/>
    <row r="41678" ht="24.9" customHeight="1"/>
    <row r="41679" ht="24.9" customHeight="1"/>
    <row r="41680" ht="24.9" customHeight="1"/>
    <row r="41681" ht="24.9" customHeight="1"/>
    <row r="41682" ht="24.9" customHeight="1"/>
    <row r="41683" ht="24.9" customHeight="1"/>
    <row r="41684" ht="24.9" customHeight="1"/>
    <row r="41685" ht="24.9" customHeight="1"/>
    <row r="41686" ht="24.9" customHeight="1"/>
    <row r="41687" ht="24.9" customHeight="1"/>
    <row r="41688" ht="24.9" customHeight="1"/>
    <row r="41689" ht="24.9" customHeight="1"/>
    <row r="41690" ht="24.9" customHeight="1"/>
    <row r="41691" ht="24.9" customHeight="1"/>
    <row r="41692" ht="24.9" customHeight="1"/>
    <row r="41693" ht="24.9" customHeight="1"/>
    <row r="41694" ht="24.9" customHeight="1"/>
    <row r="41695" ht="24.9" customHeight="1"/>
    <row r="41696" ht="24.9" customHeight="1"/>
    <row r="41697" ht="24.9" customHeight="1"/>
    <row r="41698" ht="24.9" customHeight="1"/>
    <row r="41699" ht="24.9" customHeight="1"/>
    <row r="41700" ht="24.9" customHeight="1"/>
    <row r="41701" ht="24.9" customHeight="1"/>
    <row r="41702" ht="24.9" customHeight="1"/>
    <row r="41703" ht="24.9" customHeight="1"/>
    <row r="41704" ht="24.9" customHeight="1"/>
    <row r="41705" ht="24.9" customHeight="1"/>
    <row r="41706" ht="24.9" customHeight="1"/>
    <row r="41707" ht="24.9" customHeight="1"/>
    <row r="41708" ht="24.9" customHeight="1"/>
    <row r="41709" ht="24.9" customHeight="1"/>
    <row r="41710" ht="24.9" customHeight="1"/>
    <row r="41711" ht="24.9" customHeight="1"/>
    <row r="41712" ht="24.9" customHeight="1"/>
    <row r="41713" ht="24.9" customHeight="1"/>
    <row r="41714" ht="24.9" customHeight="1"/>
    <row r="41715" ht="24.9" customHeight="1"/>
    <row r="41716" ht="24.9" customHeight="1"/>
    <row r="41717" ht="24.9" customHeight="1"/>
    <row r="41718" ht="24.9" customHeight="1"/>
    <row r="41719" ht="24.9" customHeight="1"/>
    <row r="41720" ht="24.9" customHeight="1"/>
    <row r="41721" ht="24.9" customHeight="1"/>
    <row r="41722" ht="24.9" customHeight="1"/>
    <row r="41723" ht="24.9" customHeight="1"/>
    <row r="41724" ht="24.9" customHeight="1"/>
    <row r="41725" ht="24.9" customHeight="1"/>
    <row r="41726" ht="24.9" customHeight="1"/>
    <row r="41727" ht="24.9" customHeight="1"/>
    <row r="41728" ht="24.9" customHeight="1"/>
    <row r="41729" ht="24.9" customHeight="1"/>
    <row r="41730" ht="24.9" customHeight="1"/>
    <row r="41731" ht="24.9" customHeight="1"/>
    <row r="41732" ht="24.9" customHeight="1"/>
    <row r="41733" ht="24.9" customHeight="1"/>
    <row r="41734" ht="24.9" customHeight="1"/>
    <row r="41735" ht="24.9" customHeight="1"/>
    <row r="41736" ht="24.9" customHeight="1"/>
    <row r="41737"/>
    <row r="41738"/>
    <row r="41739"/>
    <row r="41740"/>
    <row r="41741"/>
    <row r="41742"/>
    <row r="41743"/>
    <row r="41744"/>
    <row r="41745"/>
    <row r="41746"/>
    <row r="41747"/>
    <row r="41748"/>
    <row r="41749"/>
    <row r="41750"/>
    <row r="41751"/>
    <row r="41752"/>
    <row r="41753"/>
    <row r="41754"/>
    <row r="41755"/>
    <row r="41756"/>
    <row r="41757"/>
    <row r="41758"/>
    <row r="41759"/>
    <row r="41760"/>
    <row r="41761"/>
    <row r="41762"/>
    <row r="41763"/>
    <row r="41764"/>
    <row r="41765"/>
    <row r="41766"/>
    <row r="41767"/>
    <row r="41768"/>
    <row r="41769"/>
    <row r="41770"/>
    <row r="41771"/>
    <row r="41772"/>
    <row r="41773"/>
    <row r="41774"/>
    <row r="41775"/>
    <row r="41776"/>
    <row r="41777"/>
    <row r="41778"/>
    <row r="41779"/>
    <row r="41780"/>
    <row r="41781"/>
    <row r="41782"/>
    <row r="41783"/>
    <row r="41784"/>
    <row r="41785"/>
    <row r="41786"/>
    <row r="41787"/>
    <row r="41788"/>
    <row r="41789"/>
    <row r="41790"/>
    <row r="41791"/>
    <row r="41792"/>
    <row r="41793"/>
    <row r="41794"/>
    <row r="41795"/>
    <row r="41796"/>
    <row r="41797"/>
    <row r="41798"/>
    <row r="41799"/>
    <row r="41800"/>
    <row r="41801"/>
    <row r="41802"/>
    <row r="41803"/>
    <row r="41804"/>
    <row r="41805"/>
    <row r="41806"/>
    <row r="41807"/>
    <row r="41808"/>
    <row r="41809"/>
    <row r="41810"/>
    <row r="41811"/>
    <row r="41812"/>
    <row r="41813"/>
    <row r="41814"/>
    <row r="41815"/>
    <row r="41816"/>
    <row r="41817"/>
    <row r="41818"/>
    <row r="41819"/>
    <row r="41820"/>
    <row r="41821"/>
    <row r="41822"/>
    <row r="41823"/>
    <row r="41824"/>
    <row r="41825"/>
    <row r="41826"/>
    <row r="41827"/>
    <row r="41828"/>
    <row r="41829"/>
    <row r="41830"/>
    <row r="41831"/>
    <row r="41832"/>
    <row r="41833"/>
    <row r="41834"/>
    <row r="41835"/>
    <row r="41836"/>
    <row r="41837"/>
    <row r="41838"/>
    <row r="41839"/>
    <row r="41840"/>
    <row r="41841"/>
    <row r="41842"/>
    <row r="41843"/>
    <row r="41844"/>
    <row r="41845"/>
    <row r="41846"/>
    <row r="41847"/>
    <row r="41848"/>
    <row r="41849"/>
    <row r="41850"/>
    <row r="41851"/>
    <row r="41852"/>
    <row r="41853"/>
    <row r="41854"/>
    <row r="41855"/>
    <row r="41856"/>
    <row r="41857"/>
    <row r="41858"/>
    <row r="41859"/>
    <row r="41860"/>
    <row r="41861"/>
    <row r="41862"/>
    <row r="41863"/>
    <row r="41864"/>
    <row r="41865"/>
    <row r="41866"/>
    <row r="41867"/>
    <row r="41868"/>
    <row r="41869"/>
    <row r="41870"/>
    <row r="41871"/>
    <row r="41872"/>
    <row r="41873"/>
    <row r="41874"/>
    <row r="41875"/>
    <row r="41876"/>
    <row r="41877"/>
    <row r="41878"/>
    <row r="41879"/>
    <row r="41880"/>
    <row r="41881"/>
    <row r="41882"/>
    <row r="41883"/>
    <row r="41884"/>
    <row r="41885"/>
    <row r="41886"/>
    <row r="41887"/>
    <row r="41888"/>
    <row r="41889"/>
    <row r="41890"/>
    <row r="41891"/>
    <row r="41892"/>
    <row r="41893"/>
    <row r="41894"/>
    <row r="41895"/>
    <row r="41896"/>
    <row r="41897"/>
    <row r="41898"/>
    <row r="41899"/>
    <row r="41900"/>
    <row r="41901"/>
    <row r="41902"/>
    <row r="41903"/>
    <row r="41904"/>
    <row r="41905"/>
    <row r="41906"/>
    <row r="41907"/>
    <row r="41908"/>
    <row r="41909"/>
    <row r="41910"/>
    <row r="41911"/>
    <row r="41912"/>
    <row r="41913"/>
    <row r="41914"/>
    <row r="41915"/>
    <row r="41916"/>
    <row r="41917"/>
    <row r="41918"/>
    <row r="41919"/>
    <row r="41920"/>
    <row r="41921"/>
    <row r="41922"/>
    <row r="41923"/>
    <row r="41924"/>
    <row r="41925"/>
    <row r="41926"/>
    <row r="41927"/>
    <row r="41928"/>
    <row r="41929"/>
    <row r="41930"/>
    <row r="41931"/>
    <row r="41932"/>
    <row r="41933"/>
    <row r="41934"/>
    <row r="41935"/>
    <row r="41936"/>
    <row r="41937"/>
    <row r="41938"/>
    <row r="41939"/>
    <row r="41940"/>
    <row r="41941"/>
    <row r="41942"/>
    <row r="41943"/>
    <row r="41944"/>
    <row r="41945"/>
    <row r="41946"/>
    <row r="41947"/>
    <row r="41948"/>
    <row r="41949"/>
    <row r="41950"/>
    <row r="41951"/>
    <row r="41952"/>
    <row r="41953"/>
    <row r="41954"/>
    <row r="41955"/>
    <row r="41956"/>
    <row r="41957"/>
    <row r="41958"/>
    <row r="41959"/>
    <row r="41960"/>
    <row r="41961"/>
    <row r="41962"/>
    <row r="41963"/>
    <row r="41964"/>
    <row r="41965"/>
    <row r="41966"/>
    <row r="41967"/>
    <row r="41968"/>
    <row r="41969"/>
    <row r="41970"/>
    <row r="41971"/>
    <row r="41972"/>
    <row r="41973"/>
    <row r="41974"/>
    <row r="41975"/>
    <row r="41976"/>
    <row r="41977"/>
    <row r="41978"/>
    <row r="41979"/>
    <row r="41980"/>
    <row r="41981"/>
    <row r="41982"/>
    <row r="41983"/>
    <row r="41984"/>
    <row r="41985"/>
    <row r="41986"/>
    <row r="41987"/>
    <row r="41988"/>
    <row r="41989"/>
    <row r="41990"/>
    <row r="41991"/>
    <row r="41992"/>
    <row r="41993"/>
    <row r="41994"/>
    <row r="41995"/>
    <row r="41996"/>
    <row r="41997"/>
    <row r="41998"/>
    <row r="41999"/>
    <row r="42000"/>
    <row r="42001"/>
    <row r="42002"/>
    <row r="42003"/>
    <row r="42004"/>
    <row r="42005"/>
    <row r="42006"/>
    <row r="42007"/>
    <row r="42008"/>
    <row r="42009"/>
    <row r="42010"/>
    <row r="42011"/>
    <row r="42012"/>
    <row r="42013"/>
    <row r="42014"/>
    <row r="42015"/>
    <row r="42016"/>
    <row r="42017"/>
    <row r="42018"/>
    <row r="42019"/>
    <row r="42020"/>
    <row r="42021"/>
    <row r="42022"/>
    <row r="42023"/>
    <row r="42024"/>
    <row r="42025"/>
    <row r="42026"/>
    <row r="42027"/>
    <row r="42028"/>
    <row r="42029"/>
    <row r="42030"/>
    <row r="42031"/>
    <row r="42032"/>
    <row r="42033"/>
    <row r="42034"/>
    <row r="42035"/>
    <row r="42036"/>
    <row r="42037"/>
    <row r="42038"/>
    <row r="42039"/>
    <row r="42040"/>
    <row r="42041"/>
    <row r="42042"/>
    <row r="42043"/>
    <row r="42044"/>
    <row r="42045"/>
    <row r="42046"/>
    <row r="42047"/>
    <row r="42048"/>
    <row r="42049"/>
    <row r="42050"/>
    <row r="42051"/>
    <row r="42052"/>
    <row r="42053"/>
    <row r="42054"/>
    <row r="42055"/>
    <row r="42056"/>
    <row r="42057"/>
    <row r="42058"/>
    <row r="42059"/>
    <row r="42060"/>
    <row r="42061"/>
    <row r="42062"/>
    <row r="42063"/>
    <row r="42064"/>
    <row r="42065"/>
    <row r="42066"/>
    <row r="42067"/>
    <row r="42068"/>
    <row r="42069"/>
    <row r="42070"/>
    <row r="42071"/>
    <row r="42072"/>
    <row r="42073"/>
    <row r="42074"/>
    <row r="42075"/>
    <row r="42076"/>
    <row r="42077"/>
    <row r="42078"/>
    <row r="42079"/>
    <row r="42080"/>
    <row r="42081"/>
    <row r="42082"/>
    <row r="42083"/>
    <row r="42084"/>
    <row r="42085"/>
    <row r="42086"/>
    <row r="42087"/>
    <row r="42088"/>
    <row r="42089"/>
    <row r="42090"/>
    <row r="42091"/>
    <row r="42092"/>
    <row r="42093"/>
    <row r="42094"/>
    <row r="42095"/>
    <row r="42096"/>
    <row r="42097"/>
    <row r="42098"/>
    <row r="42099"/>
    <row r="42100"/>
    <row r="42101"/>
    <row r="42102"/>
    <row r="42103"/>
    <row r="42104"/>
    <row r="42105"/>
    <row r="42106"/>
    <row r="42107"/>
    <row r="42108"/>
    <row r="42109"/>
    <row r="42110"/>
    <row r="42111"/>
    <row r="42112"/>
    <row r="42113"/>
    <row r="42114"/>
    <row r="42115"/>
    <row r="42116"/>
    <row r="42117"/>
    <row r="42118"/>
    <row r="42119"/>
    <row r="42120"/>
    <row r="42121"/>
    <row r="42122"/>
    <row r="42123"/>
    <row r="42124"/>
    <row r="42125"/>
    <row r="42126"/>
    <row r="42127"/>
    <row r="42128"/>
    <row r="42129"/>
    <row r="42130"/>
    <row r="42131"/>
    <row r="42132"/>
    <row r="42133"/>
    <row r="42134"/>
    <row r="42135"/>
    <row r="42136"/>
    <row r="42137"/>
    <row r="42138"/>
    <row r="42139"/>
    <row r="42140"/>
    <row r="42141"/>
    <row r="42142"/>
    <row r="42143"/>
    <row r="42144"/>
    <row r="42145"/>
    <row r="42146"/>
    <row r="42147"/>
    <row r="42148"/>
    <row r="42149"/>
    <row r="42150"/>
    <row r="42151"/>
    <row r="42152"/>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sheetData>
  <dataConsolidate link="1"/>
  <mergeCells count="4997">
    <mergeCell ref="T1821:V1821"/>
    <mergeCell ref="P1822:Q1822"/>
    <mergeCell ref="L1821:L1822"/>
    <mergeCell ref="M1821:M1822"/>
    <mergeCell ref="N1821:O1821"/>
    <mergeCell ref="P1821:Q1821"/>
    <mergeCell ref="R1821:S1822"/>
    <mergeCell ref="H1816:I1816"/>
    <mergeCell ref="R1816:S1816"/>
    <mergeCell ref="C1817:D1817"/>
    <mergeCell ref="F1817:G1817"/>
    <mergeCell ref="H1817:I1817"/>
    <mergeCell ref="O1817:S1817"/>
    <mergeCell ref="C2410:D2410"/>
    <mergeCell ref="P2399:Q2399"/>
    <mergeCell ref="R2399:S2399"/>
    <mergeCell ref="P2400:Q2400"/>
    <mergeCell ref="R2400:S2400"/>
    <mergeCell ref="P2401:Q2401"/>
    <mergeCell ref="R2401:S2401"/>
    <mergeCell ref="P2396:Q2396"/>
    <mergeCell ref="R2396:S2396"/>
    <mergeCell ref="P2397:Q2397"/>
    <mergeCell ref="R2397:S2397"/>
    <mergeCell ref="B1820:D1820"/>
    <mergeCell ref="B1821:B1822"/>
    <mergeCell ref="I1821:I1822"/>
    <mergeCell ref="J1821:J1822"/>
    <mergeCell ref="K1821:K1822"/>
    <mergeCell ref="R1815:S1815"/>
    <mergeCell ref="B2408:B2417"/>
    <mergeCell ref="C2408:M2408"/>
    <mergeCell ref="P2408:S2409"/>
    <mergeCell ref="T2408:U2410"/>
    <mergeCell ref="V2408:V2410"/>
    <mergeCell ref="H2411:I2411"/>
    <mergeCell ref="O2411:P2413"/>
    <mergeCell ref="Q2411:Q2413"/>
    <mergeCell ref="R2411:S2413"/>
    <mergeCell ref="T2411:V2412"/>
    <mergeCell ref="H2412:I2412"/>
    <mergeCell ref="H2413:I2413"/>
    <mergeCell ref="H2414:I2414"/>
    <mergeCell ref="O2414:O2415"/>
    <mergeCell ref="P2414:S2414"/>
    <mergeCell ref="H2415:I2415"/>
    <mergeCell ref="P2402:Q2402"/>
    <mergeCell ref="R2402:S2402"/>
    <mergeCell ref="P2403:Q2403"/>
    <mergeCell ref="R2403:S2403"/>
    <mergeCell ref="B2407:V2407"/>
    <mergeCell ref="R2415:S2415"/>
    <mergeCell ref="H2416:I2416"/>
    <mergeCell ref="R2416:S2416"/>
    <mergeCell ref="C2417:D2417"/>
    <mergeCell ref="F2417:G2417"/>
    <mergeCell ref="H2417:I2417"/>
    <mergeCell ref="O2417:S2417"/>
    <mergeCell ref="C2409:E2409"/>
    <mergeCell ref="G2409:G2410"/>
    <mergeCell ref="H2409:I2410"/>
    <mergeCell ref="J2409:K2409"/>
    <mergeCell ref="P2398:Q2398"/>
    <mergeCell ref="R2398:S2398"/>
    <mergeCell ref="T2391:V2391"/>
    <mergeCell ref="P2392:Q2392"/>
    <mergeCell ref="P2394:Q2394"/>
    <mergeCell ref="R2394:S2394"/>
    <mergeCell ref="P2395:Q2395"/>
    <mergeCell ref="R2395:S2395"/>
    <mergeCell ref="L2391:L2392"/>
    <mergeCell ref="M2391:M2392"/>
    <mergeCell ref="N2391:O2391"/>
    <mergeCell ref="P2391:Q2391"/>
    <mergeCell ref="R2391:S2392"/>
    <mergeCell ref="B2390:D2390"/>
    <mergeCell ref="B2391:B2392"/>
    <mergeCell ref="I2391:I2392"/>
    <mergeCell ref="J2391:J2392"/>
    <mergeCell ref="K2391:K2392"/>
    <mergeCell ref="V2378:V2380"/>
    <mergeCell ref="H2381:I2381"/>
    <mergeCell ref="O2381:P2383"/>
    <mergeCell ref="Q2381:Q2383"/>
    <mergeCell ref="R2381:S2383"/>
    <mergeCell ref="T2381:V2382"/>
    <mergeCell ref="H2382:I2382"/>
    <mergeCell ref="H2383:I2383"/>
    <mergeCell ref="H2384:I2384"/>
    <mergeCell ref="O2384:O2385"/>
    <mergeCell ref="P2384:S2384"/>
    <mergeCell ref="H2385:I2385"/>
    <mergeCell ref="P2372:Q2372"/>
    <mergeCell ref="R2372:S2372"/>
    <mergeCell ref="P2373:Q2373"/>
    <mergeCell ref="R2373:S2373"/>
    <mergeCell ref="B2377:V2377"/>
    <mergeCell ref="R2385:S2385"/>
    <mergeCell ref="C2379:E2379"/>
    <mergeCell ref="G2379:G2380"/>
    <mergeCell ref="H2379:I2380"/>
    <mergeCell ref="J2379:K2379"/>
    <mergeCell ref="C2380:D2380"/>
    <mergeCell ref="B2378:B2387"/>
    <mergeCell ref="C2378:M2378"/>
    <mergeCell ref="P2378:S2379"/>
    <mergeCell ref="T2378:U2380"/>
    <mergeCell ref="H2386:I2386"/>
    <mergeCell ref="R2386:S2386"/>
    <mergeCell ref="C2387:D2387"/>
    <mergeCell ref="F2387:G2387"/>
    <mergeCell ref="H2387:I2387"/>
    <mergeCell ref="O2387:S2387"/>
    <mergeCell ref="P2369:Q2369"/>
    <mergeCell ref="R2369:S2369"/>
    <mergeCell ref="P2370:Q2370"/>
    <mergeCell ref="R2370:S2370"/>
    <mergeCell ref="P2371:Q2371"/>
    <mergeCell ref="R2371:S2371"/>
    <mergeCell ref="P2366:Q2366"/>
    <mergeCell ref="R2366:S2366"/>
    <mergeCell ref="P2367:Q2367"/>
    <mergeCell ref="R2367:S2367"/>
    <mergeCell ref="P2368:Q2368"/>
    <mergeCell ref="R2368:S2368"/>
    <mergeCell ref="T2361:V2361"/>
    <mergeCell ref="P2362:Q2362"/>
    <mergeCell ref="P2364:Q2364"/>
    <mergeCell ref="R2364:S2364"/>
    <mergeCell ref="P2365:Q2365"/>
    <mergeCell ref="R2365:S2365"/>
    <mergeCell ref="L2361:L2362"/>
    <mergeCell ref="M2361:M2362"/>
    <mergeCell ref="N2361:O2361"/>
    <mergeCell ref="P2361:Q2361"/>
    <mergeCell ref="R2361:S2362"/>
    <mergeCell ref="B2360:D2360"/>
    <mergeCell ref="B2361:B2362"/>
    <mergeCell ref="I2361:I2362"/>
    <mergeCell ref="J2361:J2362"/>
    <mergeCell ref="K2361:K2362"/>
    <mergeCell ref="R2355:S2355"/>
    <mergeCell ref="H2356:I2356"/>
    <mergeCell ref="R2356:S2356"/>
    <mergeCell ref="C2357:D2357"/>
    <mergeCell ref="F2357:G2357"/>
    <mergeCell ref="H2357:I2357"/>
    <mergeCell ref="O2357:S2357"/>
    <mergeCell ref="C2349:E2349"/>
    <mergeCell ref="G2349:G2350"/>
    <mergeCell ref="H2349:I2350"/>
    <mergeCell ref="J2349:K2349"/>
    <mergeCell ref="C2350:D2350"/>
    <mergeCell ref="B2348:B2357"/>
    <mergeCell ref="C2348:M2348"/>
    <mergeCell ref="P2348:S2349"/>
    <mergeCell ref="T2348:U2350"/>
    <mergeCell ref="V2348:V2350"/>
    <mergeCell ref="H2351:I2351"/>
    <mergeCell ref="O2351:P2353"/>
    <mergeCell ref="Q2351:Q2353"/>
    <mergeCell ref="R2351:S2353"/>
    <mergeCell ref="T2351:V2352"/>
    <mergeCell ref="H2352:I2352"/>
    <mergeCell ref="H2353:I2353"/>
    <mergeCell ref="H2354:I2354"/>
    <mergeCell ref="O2354:O2355"/>
    <mergeCell ref="P2354:S2354"/>
    <mergeCell ref="H2355:I2355"/>
    <mergeCell ref="P2342:Q2342"/>
    <mergeCell ref="R2342:S2342"/>
    <mergeCell ref="P2343:Q2343"/>
    <mergeCell ref="R2343:S2343"/>
    <mergeCell ref="B2347:V2347"/>
    <mergeCell ref="P2339:Q2339"/>
    <mergeCell ref="R2339:S2339"/>
    <mergeCell ref="P2340:Q2340"/>
    <mergeCell ref="R2340:S2340"/>
    <mergeCell ref="P2341:Q2341"/>
    <mergeCell ref="R2341:S2341"/>
    <mergeCell ref="P2336:Q2336"/>
    <mergeCell ref="R2336:S2336"/>
    <mergeCell ref="P2337:Q2337"/>
    <mergeCell ref="R2337:S2337"/>
    <mergeCell ref="P2338:Q2338"/>
    <mergeCell ref="R2338:S2338"/>
    <mergeCell ref="T2331:V2331"/>
    <mergeCell ref="P2332:Q2332"/>
    <mergeCell ref="P2334:Q2334"/>
    <mergeCell ref="R2334:S2334"/>
    <mergeCell ref="P2335:Q2335"/>
    <mergeCell ref="R2335:S2335"/>
    <mergeCell ref="L2331:L2332"/>
    <mergeCell ref="M2331:M2332"/>
    <mergeCell ref="N2331:O2331"/>
    <mergeCell ref="P2331:Q2331"/>
    <mergeCell ref="R2331:S2332"/>
    <mergeCell ref="B2330:D2330"/>
    <mergeCell ref="B2331:B2332"/>
    <mergeCell ref="I2331:I2332"/>
    <mergeCell ref="J2331:J2332"/>
    <mergeCell ref="K2331:K2332"/>
    <mergeCell ref="R2325:S2325"/>
    <mergeCell ref="H2326:I2326"/>
    <mergeCell ref="R2326:S2326"/>
    <mergeCell ref="C2327:D2327"/>
    <mergeCell ref="F2327:G2327"/>
    <mergeCell ref="H2327:I2327"/>
    <mergeCell ref="O2327:S2327"/>
    <mergeCell ref="C2319:E2319"/>
    <mergeCell ref="G2319:G2320"/>
    <mergeCell ref="H2319:I2320"/>
    <mergeCell ref="J2319:K2319"/>
    <mergeCell ref="C2320:D2320"/>
    <mergeCell ref="B2318:B2327"/>
    <mergeCell ref="C2318:M2318"/>
    <mergeCell ref="P2318:S2319"/>
    <mergeCell ref="T2318:U2320"/>
    <mergeCell ref="V2318:V2320"/>
    <mergeCell ref="H2321:I2321"/>
    <mergeCell ref="O2321:P2323"/>
    <mergeCell ref="Q2321:Q2323"/>
    <mergeCell ref="R2321:S2323"/>
    <mergeCell ref="T2321:V2322"/>
    <mergeCell ref="H2322:I2322"/>
    <mergeCell ref="H2323:I2323"/>
    <mergeCell ref="H2324:I2324"/>
    <mergeCell ref="O2324:O2325"/>
    <mergeCell ref="P2324:S2324"/>
    <mergeCell ref="H2325:I2325"/>
    <mergeCell ref="P2312:Q2312"/>
    <mergeCell ref="R2312:S2312"/>
    <mergeCell ref="P2313:Q2313"/>
    <mergeCell ref="R2313:S2313"/>
    <mergeCell ref="B2317:V2317"/>
    <mergeCell ref="P2309:Q2309"/>
    <mergeCell ref="R2309:S2309"/>
    <mergeCell ref="P2310:Q2310"/>
    <mergeCell ref="R2310:S2310"/>
    <mergeCell ref="P2311:Q2311"/>
    <mergeCell ref="R2311:S2311"/>
    <mergeCell ref="P2306:Q2306"/>
    <mergeCell ref="R2306:S2306"/>
    <mergeCell ref="P2307:Q2307"/>
    <mergeCell ref="R2307:S2307"/>
    <mergeCell ref="P2308:Q2308"/>
    <mergeCell ref="R2308:S2308"/>
    <mergeCell ref="T2301:V2301"/>
    <mergeCell ref="P2302:Q2302"/>
    <mergeCell ref="P2304:Q2304"/>
    <mergeCell ref="R2304:S2304"/>
    <mergeCell ref="P2305:Q2305"/>
    <mergeCell ref="R2305:S2305"/>
    <mergeCell ref="L2301:L2302"/>
    <mergeCell ref="M2301:M2302"/>
    <mergeCell ref="N2301:O2301"/>
    <mergeCell ref="P2301:Q2301"/>
    <mergeCell ref="R2301:S2302"/>
    <mergeCell ref="B2300:D2300"/>
    <mergeCell ref="B2301:B2302"/>
    <mergeCell ref="I2301:I2302"/>
    <mergeCell ref="J2301:J2302"/>
    <mergeCell ref="K2301:K2302"/>
    <mergeCell ref="R2295:S2295"/>
    <mergeCell ref="H2296:I2296"/>
    <mergeCell ref="R2296:S2296"/>
    <mergeCell ref="C2297:D2297"/>
    <mergeCell ref="F2297:G2297"/>
    <mergeCell ref="H2297:I2297"/>
    <mergeCell ref="O2297:S2297"/>
    <mergeCell ref="C2289:E2289"/>
    <mergeCell ref="G2289:G2290"/>
    <mergeCell ref="H2289:I2290"/>
    <mergeCell ref="J2289:K2289"/>
    <mergeCell ref="C2290:D2290"/>
    <mergeCell ref="B2288:B2297"/>
    <mergeCell ref="C2288:M2288"/>
    <mergeCell ref="P2288:S2289"/>
    <mergeCell ref="T2288:U2290"/>
    <mergeCell ref="V2288:V2290"/>
    <mergeCell ref="H2291:I2291"/>
    <mergeCell ref="O2291:P2293"/>
    <mergeCell ref="Q2291:Q2293"/>
    <mergeCell ref="R2291:S2293"/>
    <mergeCell ref="T2291:V2292"/>
    <mergeCell ref="H2292:I2292"/>
    <mergeCell ref="H2293:I2293"/>
    <mergeCell ref="H2294:I2294"/>
    <mergeCell ref="O2294:O2295"/>
    <mergeCell ref="P2294:S2294"/>
    <mergeCell ref="H2295:I2295"/>
    <mergeCell ref="P2282:Q2282"/>
    <mergeCell ref="R2282:S2282"/>
    <mergeCell ref="P2283:Q2283"/>
    <mergeCell ref="R2283:S2283"/>
    <mergeCell ref="B2287:V2287"/>
    <mergeCell ref="P2279:Q2279"/>
    <mergeCell ref="R2279:S2279"/>
    <mergeCell ref="P2280:Q2280"/>
    <mergeCell ref="R2280:S2280"/>
    <mergeCell ref="P2281:Q2281"/>
    <mergeCell ref="R2281:S2281"/>
    <mergeCell ref="P2276:Q2276"/>
    <mergeCell ref="R2276:S2276"/>
    <mergeCell ref="P2277:Q2277"/>
    <mergeCell ref="R2277:S2277"/>
    <mergeCell ref="P2278:Q2278"/>
    <mergeCell ref="R2278:S2278"/>
    <mergeCell ref="T2271:V2271"/>
    <mergeCell ref="P2272:Q2272"/>
    <mergeCell ref="P2274:Q2274"/>
    <mergeCell ref="R2274:S2274"/>
    <mergeCell ref="P2275:Q2275"/>
    <mergeCell ref="R2275:S2275"/>
    <mergeCell ref="L2271:L2272"/>
    <mergeCell ref="M2271:M2272"/>
    <mergeCell ref="N2271:O2271"/>
    <mergeCell ref="P2271:Q2271"/>
    <mergeCell ref="R2271:S2272"/>
    <mergeCell ref="B2270:D2270"/>
    <mergeCell ref="B2271:B2272"/>
    <mergeCell ref="I2271:I2272"/>
    <mergeCell ref="J2271:J2272"/>
    <mergeCell ref="K2271:K2272"/>
    <mergeCell ref="R2265:S2265"/>
    <mergeCell ref="H2266:I2266"/>
    <mergeCell ref="R2266:S2266"/>
    <mergeCell ref="C2267:D2267"/>
    <mergeCell ref="F2267:G2267"/>
    <mergeCell ref="H2267:I2267"/>
    <mergeCell ref="O2267:S2267"/>
    <mergeCell ref="C2259:E2259"/>
    <mergeCell ref="G2259:G2260"/>
    <mergeCell ref="H2259:I2260"/>
    <mergeCell ref="J2259:K2259"/>
    <mergeCell ref="C2260:D2260"/>
    <mergeCell ref="B2258:B2267"/>
    <mergeCell ref="C2258:M2258"/>
    <mergeCell ref="P2258:S2259"/>
    <mergeCell ref="T2258:U2260"/>
    <mergeCell ref="V2258:V2260"/>
    <mergeCell ref="H2261:I2261"/>
    <mergeCell ref="O2261:P2263"/>
    <mergeCell ref="Q2261:Q2263"/>
    <mergeCell ref="R2261:S2263"/>
    <mergeCell ref="T2261:V2262"/>
    <mergeCell ref="H2262:I2262"/>
    <mergeCell ref="H2263:I2263"/>
    <mergeCell ref="H2264:I2264"/>
    <mergeCell ref="O2264:O2265"/>
    <mergeCell ref="P2264:S2264"/>
    <mergeCell ref="H2265:I2265"/>
    <mergeCell ref="P2252:Q2252"/>
    <mergeCell ref="R2252:S2252"/>
    <mergeCell ref="P2253:Q2253"/>
    <mergeCell ref="R2253:S2253"/>
    <mergeCell ref="B2257:V2257"/>
    <mergeCell ref="P2249:Q2249"/>
    <mergeCell ref="R2249:S2249"/>
    <mergeCell ref="P2250:Q2250"/>
    <mergeCell ref="R2250:S2250"/>
    <mergeCell ref="P2251:Q2251"/>
    <mergeCell ref="R2251:S2251"/>
    <mergeCell ref="P2246:Q2246"/>
    <mergeCell ref="R2246:S2246"/>
    <mergeCell ref="P2247:Q2247"/>
    <mergeCell ref="R2247:S2247"/>
    <mergeCell ref="P2248:Q2248"/>
    <mergeCell ref="R2248:S2248"/>
    <mergeCell ref="T2241:V2241"/>
    <mergeCell ref="P2242:Q2242"/>
    <mergeCell ref="P2244:Q2244"/>
    <mergeCell ref="R2244:S2244"/>
    <mergeCell ref="P2245:Q2245"/>
    <mergeCell ref="R2245:S2245"/>
    <mergeCell ref="L2241:L2242"/>
    <mergeCell ref="M2241:M2242"/>
    <mergeCell ref="N2241:O2241"/>
    <mergeCell ref="P2241:Q2241"/>
    <mergeCell ref="R2241:S2242"/>
    <mergeCell ref="B2240:D2240"/>
    <mergeCell ref="B2241:B2242"/>
    <mergeCell ref="I2241:I2242"/>
    <mergeCell ref="J2241:J2242"/>
    <mergeCell ref="K2241:K2242"/>
    <mergeCell ref="R2235:S2235"/>
    <mergeCell ref="H2236:I2236"/>
    <mergeCell ref="R2236:S2236"/>
    <mergeCell ref="C2237:D2237"/>
    <mergeCell ref="F2237:G2237"/>
    <mergeCell ref="H2237:I2237"/>
    <mergeCell ref="O2237:S2237"/>
    <mergeCell ref="C2229:E2229"/>
    <mergeCell ref="G2229:G2230"/>
    <mergeCell ref="H2229:I2230"/>
    <mergeCell ref="J2229:K2229"/>
    <mergeCell ref="C2230:D2230"/>
    <mergeCell ref="B2228:B2237"/>
    <mergeCell ref="C2228:M2228"/>
    <mergeCell ref="P2228:S2229"/>
    <mergeCell ref="T2228:U2230"/>
    <mergeCell ref="V2228:V2230"/>
    <mergeCell ref="H2231:I2231"/>
    <mergeCell ref="O2231:P2233"/>
    <mergeCell ref="Q2231:Q2233"/>
    <mergeCell ref="R2231:S2233"/>
    <mergeCell ref="T2231:V2232"/>
    <mergeCell ref="H2232:I2232"/>
    <mergeCell ref="H2233:I2233"/>
    <mergeCell ref="H2234:I2234"/>
    <mergeCell ref="O2234:O2235"/>
    <mergeCell ref="P2234:S2234"/>
    <mergeCell ref="H2235:I2235"/>
    <mergeCell ref="P2222:Q2222"/>
    <mergeCell ref="R2222:S2222"/>
    <mergeCell ref="P2223:Q2223"/>
    <mergeCell ref="R2223:S2223"/>
    <mergeCell ref="B2227:V2227"/>
    <mergeCell ref="P2219:Q2219"/>
    <mergeCell ref="R2219:S2219"/>
    <mergeCell ref="P2220:Q2220"/>
    <mergeCell ref="R2220:S2220"/>
    <mergeCell ref="P2221:Q2221"/>
    <mergeCell ref="R2221:S2221"/>
    <mergeCell ref="P2216:Q2216"/>
    <mergeCell ref="R2216:S2216"/>
    <mergeCell ref="P2217:Q2217"/>
    <mergeCell ref="R2217:S2217"/>
    <mergeCell ref="P2218:Q2218"/>
    <mergeCell ref="R2218:S2218"/>
    <mergeCell ref="B2217:B2218"/>
    <mergeCell ref="C2217:C2218"/>
    <mergeCell ref="D2217:D2218"/>
    <mergeCell ref="E2217:E2218"/>
    <mergeCell ref="H2217:H2218"/>
    <mergeCell ref="T2211:V2211"/>
    <mergeCell ref="P2212:Q2212"/>
    <mergeCell ref="P2214:Q2214"/>
    <mergeCell ref="R2214:S2214"/>
    <mergeCell ref="P2215:Q2215"/>
    <mergeCell ref="R2215:S2215"/>
    <mergeCell ref="L2211:L2212"/>
    <mergeCell ref="M2211:M2212"/>
    <mergeCell ref="N2211:O2211"/>
    <mergeCell ref="P2211:Q2211"/>
    <mergeCell ref="R2211:S2212"/>
    <mergeCell ref="B2210:D2210"/>
    <mergeCell ref="B2211:B2212"/>
    <mergeCell ref="I2211:I2212"/>
    <mergeCell ref="J2211:J2212"/>
    <mergeCell ref="K2211:K2212"/>
    <mergeCell ref="R2205:S2205"/>
    <mergeCell ref="H2206:I2206"/>
    <mergeCell ref="R2206:S2206"/>
    <mergeCell ref="C2207:D2207"/>
    <mergeCell ref="F2207:G2207"/>
    <mergeCell ref="H2207:I2207"/>
    <mergeCell ref="O2207:S2207"/>
    <mergeCell ref="B2215:B2216"/>
    <mergeCell ref="C2215:C2216"/>
    <mergeCell ref="D2215:D2216"/>
    <mergeCell ref="E2215:E2216"/>
    <mergeCell ref="H2215:H2216"/>
    <mergeCell ref="C2199:E2199"/>
    <mergeCell ref="G2199:G2200"/>
    <mergeCell ref="H2199:I2200"/>
    <mergeCell ref="J2199:K2199"/>
    <mergeCell ref="C2200:D2200"/>
    <mergeCell ref="B2198:B2207"/>
    <mergeCell ref="C2198:M2198"/>
    <mergeCell ref="P2198:S2199"/>
    <mergeCell ref="T2198:U2200"/>
    <mergeCell ref="V2198:V2200"/>
    <mergeCell ref="H2201:I2201"/>
    <mergeCell ref="O2201:P2203"/>
    <mergeCell ref="Q2201:Q2203"/>
    <mergeCell ref="R2201:S2203"/>
    <mergeCell ref="T2201:V2202"/>
    <mergeCell ref="H2202:I2202"/>
    <mergeCell ref="H2203:I2203"/>
    <mergeCell ref="H2204:I2204"/>
    <mergeCell ref="O2204:O2205"/>
    <mergeCell ref="P2204:S2204"/>
    <mergeCell ref="H2205:I2205"/>
    <mergeCell ref="P2192:Q2192"/>
    <mergeCell ref="R2192:S2192"/>
    <mergeCell ref="P2193:Q2193"/>
    <mergeCell ref="R2193:S2193"/>
    <mergeCell ref="B2197:V2197"/>
    <mergeCell ref="P2189:Q2189"/>
    <mergeCell ref="R2189:S2189"/>
    <mergeCell ref="P2190:Q2190"/>
    <mergeCell ref="R2190:S2190"/>
    <mergeCell ref="P2191:Q2191"/>
    <mergeCell ref="R2191:S2191"/>
    <mergeCell ref="P2186:Q2186"/>
    <mergeCell ref="R2186:S2186"/>
    <mergeCell ref="P2187:Q2187"/>
    <mergeCell ref="R2187:S2187"/>
    <mergeCell ref="P2188:Q2188"/>
    <mergeCell ref="R2188:S2188"/>
    <mergeCell ref="T2181:V2181"/>
    <mergeCell ref="P2182:Q2182"/>
    <mergeCell ref="P2184:Q2184"/>
    <mergeCell ref="R2184:S2184"/>
    <mergeCell ref="P2185:Q2185"/>
    <mergeCell ref="R2185:S2185"/>
    <mergeCell ref="L2181:L2182"/>
    <mergeCell ref="M2181:M2182"/>
    <mergeCell ref="N2181:O2181"/>
    <mergeCell ref="P2181:Q2181"/>
    <mergeCell ref="R2181:S2182"/>
    <mergeCell ref="B2180:D2180"/>
    <mergeCell ref="B2181:B2182"/>
    <mergeCell ref="I2181:I2182"/>
    <mergeCell ref="J2181:J2182"/>
    <mergeCell ref="K2181:K2182"/>
    <mergeCell ref="R2175:S2175"/>
    <mergeCell ref="H2176:I2176"/>
    <mergeCell ref="R2176:S2176"/>
    <mergeCell ref="C2177:D2177"/>
    <mergeCell ref="F2177:G2177"/>
    <mergeCell ref="H2177:I2177"/>
    <mergeCell ref="O2177:S2177"/>
    <mergeCell ref="C2169:E2169"/>
    <mergeCell ref="G2169:G2170"/>
    <mergeCell ref="H2169:I2170"/>
    <mergeCell ref="J2169:K2169"/>
    <mergeCell ref="C2170:D2170"/>
    <mergeCell ref="B2168:B2177"/>
    <mergeCell ref="C2168:M2168"/>
    <mergeCell ref="P2168:S2169"/>
    <mergeCell ref="T2168:U2170"/>
    <mergeCell ref="V2168:V2170"/>
    <mergeCell ref="H2171:I2171"/>
    <mergeCell ref="O2171:P2173"/>
    <mergeCell ref="Q2171:Q2173"/>
    <mergeCell ref="R2171:S2173"/>
    <mergeCell ref="T2171:V2172"/>
    <mergeCell ref="H2172:I2172"/>
    <mergeCell ref="H2173:I2173"/>
    <mergeCell ref="H2174:I2174"/>
    <mergeCell ref="O2174:O2175"/>
    <mergeCell ref="P2174:S2174"/>
    <mergeCell ref="H2175:I2175"/>
    <mergeCell ref="P2162:Q2162"/>
    <mergeCell ref="R2162:S2162"/>
    <mergeCell ref="P2163:Q2163"/>
    <mergeCell ref="R2163:S2163"/>
    <mergeCell ref="B2167:V2167"/>
    <mergeCell ref="P2159:Q2159"/>
    <mergeCell ref="R2159:S2159"/>
    <mergeCell ref="P2160:Q2160"/>
    <mergeCell ref="R2160:S2160"/>
    <mergeCell ref="P2161:Q2161"/>
    <mergeCell ref="R2161:S2161"/>
    <mergeCell ref="P2156:Q2156"/>
    <mergeCell ref="R2156:S2156"/>
    <mergeCell ref="P2157:Q2157"/>
    <mergeCell ref="R2157:S2157"/>
    <mergeCell ref="P2158:Q2158"/>
    <mergeCell ref="R2158:S2158"/>
    <mergeCell ref="T2151:V2151"/>
    <mergeCell ref="P2152:Q2152"/>
    <mergeCell ref="P2154:Q2154"/>
    <mergeCell ref="R2154:S2154"/>
    <mergeCell ref="P2155:Q2155"/>
    <mergeCell ref="R2155:S2155"/>
    <mergeCell ref="L2151:L2152"/>
    <mergeCell ref="M2151:M2152"/>
    <mergeCell ref="N2151:O2151"/>
    <mergeCell ref="P2151:Q2151"/>
    <mergeCell ref="R2151:S2152"/>
    <mergeCell ref="B2150:D2150"/>
    <mergeCell ref="B2151:B2152"/>
    <mergeCell ref="I2151:I2152"/>
    <mergeCell ref="J2151:J2152"/>
    <mergeCell ref="K2151:K2152"/>
    <mergeCell ref="R2145:S2145"/>
    <mergeCell ref="H2146:I2146"/>
    <mergeCell ref="R2146:S2146"/>
    <mergeCell ref="C2147:D2147"/>
    <mergeCell ref="F2147:G2147"/>
    <mergeCell ref="H2147:I2147"/>
    <mergeCell ref="O2147:S2147"/>
    <mergeCell ref="C2139:E2139"/>
    <mergeCell ref="G2139:G2140"/>
    <mergeCell ref="H2139:I2140"/>
    <mergeCell ref="J2139:K2139"/>
    <mergeCell ref="C2140:D2140"/>
    <mergeCell ref="B2138:B2147"/>
    <mergeCell ref="C2138:M2138"/>
    <mergeCell ref="P2138:S2139"/>
    <mergeCell ref="T2138:U2140"/>
    <mergeCell ref="V2138:V2140"/>
    <mergeCell ref="H2141:I2141"/>
    <mergeCell ref="O2141:P2143"/>
    <mergeCell ref="Q2141:Q2143"/>
    <mergeCell ref="R2141:S2143"/>
    <mergeCell ref="T2141:V2142"/>
    <mergeCell ref="H2142:I2142"/>
    <mergeCell ref="H2143:I2143"/>
    <mergeCell ref="H2144:I2144"/>
    <mergeCell ref="O2144:O2145"/>
    <mergeCell ref="P2144:S2144"/>
    <mergeCell ref="H2145:I2145"/>
    <mergeCell ref="P2132:Q2132"/>
    <mergeCell ref="R2132:S2132"/>
    <mergeCell ref="P2133:Q2133"/>
    <mergeCell ref="R2133:S2133"/>
    <mergeCell ref="B2137:V2137"/>
    <mergeCell ref="P2129:Q2129"/>
    <mergeCell ref="R2129:S2129"/>
    <mergeCell ref="P2130:Q2130"/>
    <mergeCell ref="R2130:S2130"/>
    <mergeCell ref="P2131:Q2131"/>
    <mergeCell ref="R2131:S2131"/>
    <mergeCell ref="P2126:Q2126"/>
    <mergeCell ref="R2126:S2126"/>
    <mergeCell ref="P2127:Q2127"/>
    <mergeCell ref="R2127:S2127"/>
    <mergeCell ref="P2128:Q2128"/>
    <mergeCell ref="R2128:S2128"/>
    <mergeCell ref="T2121:V2121"/>
    <mergeCell ref="P2122:Q2122"/>
    <mergeCell ref="P2124:Q2124"/>
    <mergeCell ref="R2124:S2124"/>
    <mergeCell ref="P2125:Q2125"/>
    <mergeCell ref="R2125:S2125"/>
    <mergeCell ref="L2121:L2122"/>
    <mergeCell ref="M2121:M2122"/>
    <mergeCell ref="N2121:O2121"/>
    <mergeCell ref="P2121:Q2121"/>
    <mergeCell ref="R2121:S2122"/>
    <mergeCell ref="B2120:D2120"/>
    <mergeCell ref="B2121:B2122"/>
    <mergeCell ref="I2121:I2122"/>
    <mergeCell ref="J2121:J2122"/>
    <mergeCell ref="K2121:K2122"/>
    <mergeCell ref="R2115:S2115"/>
    <mergeCell ref="H2116:I2116"/>
    <mergeCell ref="R2116:S2116"/>
    <mergeCell ref="C2117:D2117"/>
    <mergeCell ref="F2117:G2117"/>
    <mergeCell ref="H2117:I2117"/>
    <mergeCell ref="O2117:S2117"/>
    <mergeCell ref="C2109:E2109"/>
    <mergeCell ref="G2109:G2110"/>
    <mergeCell ref="H2109:I2110"/>
    <mergeCell ref="J2109:K2109"/>
    <mergeCell ref="C2110:D2110"/>
    <mergeCell ref="B2108:B2117"/>
    <mergeCell ref="C2108:M2108"/>
    <mergeCell ref="P2108:S2109"/>
    <mergeCell ref="T2108:U2110"/>
    <mergeCell ref="V2108:V2110"/>
    <mergeCell ref="H2111:I2111"/>
    <mergeCell ref="O2111:P2113"/>
    <mergeCell ref="Q2111:Q2113"/>
    <mergeCell ref="R2111:S2113"/>
    <mergeCell ref="T2111:V2112"/>
    <mergeCell ref="H2112:I2112"/>
    <mergeCell ref="H2113:I2113"/>
    <mergeCell ref="H2114:I2114"/>
    <mergeCell ref="O2114:O2115"/>
    <mergeCell ref="P2114:S2114"/>
    <mergeCell ref="H2115:I2115"/>
    <mergeCell ref="P2102:Q2102"/>
    <mergeCell ref="R2102:S2102"/>
    <mergeCell ref="P2103:Q2103"/>
    <mergeCell ref="R2103:S2103"/>
    <mergeCell ref="B2107:V2107"/>
    <mergeCell ref="P2099:Q2099"/>
    <mergeCell ref="R2099:S2099"/>
    <mergeCell ref="P2100:Q2100"/>
    <mergeCell ref="R2100:S2100"/>
    <mergeCell ref="P2101:Q2101"/>
    <mergeCell ref="R2101:S2101"/>
    <mergeCell ref="P2096:Q2096"/>
    <mergeCell ref="R2096:S2096"/>
    <mergeCell ref="P2097:Q2097"/>
    <mergeCell ref="R2097:S2097"/>
    <mergeCell ref="P2098:Q2098"/>
    <mergeCell ref="R2098:S2098"/>
    <mergeCell ref="T2091:V2091"/>
    <mergeCell ref="P2092:Q2092"/>
    <mergeCell ref="P2094:Q2094"/>
    <mergeCell ref="R2094:S2094"/>
    <mergeCell ref="P2095:Q2095"/>
    <mergeCell ref="R2095:S2095"/>
    <mergeCell ref="L2091:L2092"/>
    <mergeCell ref="M2091:M2092"/>
    <mergeCell ref="N2091:O2091"/>
    <mergeCell ref="P2091:Q2091"/>
    <mergeCell ref="R2091:S2092"/>
    <mergeCell ref="B2090:D2090"/>
    <mergeCell ref="B2091:B2092"/>
    <mergeCell ref="I2091:I2092"/>
    <mergeCell ref="J2091:J2092"/>
    <mergeCell ref="K2091:K2092"/>
    <mergeCell ref="R2085:S2085"/>
    <mergeCell ref="H2086:I2086"/>
    <mergeCell ref="R2086:S2086"/>
    <mergeCell ref="C2087:D2087"/>
    <mergeCell ref="F2087:G2087"/>
    <mergeCell ref="H2087:I2087"/>
    <mergeCell ref="O2087:S2087"/>
    <mergeCell ref="C2079:E2079"/>
    <mergeCell ref="G2079:G2080"/>
    <mergeCell ref="H2079:I2080"/>
    <mergeCell ref="J2079:K2079"/>
    <mergeCell ref="C2080:D2080"/>
    <mergeCell ref="B2078:B2087"/>
    <mergeCell ref="C2078:M2078"/>
    <mergeCell ref="P2078:S2079"/>
    <mergeCell ref="T2078:U2080"/>
    <mergeCell ref="V2078:V2080"/>
    <mergeCell ref="H2081:I2081"/>
    <mergeCell ref="O2081:P2083"/>
    <mergeCell ref="Q2081:Q2083"/>
    <mergeCell ref="R2081:S2083"/>
    <mergeCell ref="T2081:V2082"/>
    <mergeCell ref="H2082:I2082"/>
    <mergeCell ref="H2083:I2083"/>
    <mergeCell ref="H2084:I2084"/>
    <mergeCell ref="O2084:O2085"/>
    <mergeCell ref="P2084:S2084"/>
    <mergeCell ref="H2085:I2085"/>
    <mergeCell ref="P2072:Q2072"/>
    <mergeCell ref="R2072:S2072"/>
    <mergeCell ref="P2073:Q2073"/>
    <mergeCell ref="R2073:S2073"/>
    <mergeCell ref="B2077:V2077"/>
    <mergeCell ref="P2069:Q2069"/>
    <mergeCell ref="R2069:S2069"/>
    <mergeCell ref="P2070:Q2070"/>
    <mergeCell ref="R2070:S2070"/>
    <mergeCell ref="P2071:Q2071"/>
    <mergeCell ref="R2071:S2071"/>
    <mergeCell ref="P2066:Q2066"/>
    <mergeCell ref="R2066:S2066"/>
    <mergeCell ref="P2067:Q2067"/>
    <mergeCell ref="R2067:S2067"/>
    <mergeCell ref="P2068:Q2068"/>
    <mergeCell ref="R2068:S2068"/>
    <mergeCell ref="T2061:V2061"/>
    <mergeCell ref="P2062:Q2062"/>
    <mergeCell ref="P2064:Q2064"/>
    <mergeCell ref="R2064:S2064"/>
    <mergeCell ref="P2065:Q2065"/>
    <mergeCell ref="R2065:S2065"/>
    <mergeCell ref="L2061:L2062"/>
    <mergeCell ref="M2061:M2062"/>
    <mergeCell ref="N2061:O2061"/>
    <mergeCell ref="P2061:Q2061"/>
    <mergeCell ref="R2061:S2062"/>
    <mergeCell ref="B2060:D2060"/>
    <mergeCell ref="B2061:B2062"/>
    <mergeCell ref="I2061:I2062"/>
    <mergeCell ref="J2061:J2062"/>
    <mergeCell ref="K2061:K2062"/>
    <mergeCell ref="R2055:S2055"/>
    <mergeCell ref="H2056:I2056"/>
    <mergeCell ref="R2056:S2056"/>
    <mergeCell ref="C2057:D2057"/>
    <mergeCell ref="F2057:G2057"/>
    <mergeCell ref="H2057:I2057"/>
    <mergeCell ref="O2057:S2057"/>
    <mergeCell ref="C2049:E2049"/>
    <mergeCell ref="G2049:G2050"/>
    <mergeCell ref="H2049:I2050"/>
    <mergeCell ref="J2049:K2049"/>
    <mergeCell ref="C2050:D2050"/>
    <mergeCell ref="B2048:B2057"/>
    <mergeCell ref="C2048:M2048"/>
    <mergeCell ref="P2048:S2049"/>
    <mergeCell ref="T2048:U2050"/>
    <mergeCell ref="V2048:V2050"/>
    <mergeCell ref="H2051:I2051"/>
    <mergeCell ref="O2051:P2053"/>
    <mergeCell ref="Q2051:Q2053"/>
    <mergeCell ref="R2051:S2053"/>
    <mergeCell ref="T2051:V2052"/>
    <mergeCell ref="H2052:I2052"/>
    <mergeCell ref="H2053:I2053"/>
    <mergeCell ref="H2054:I2054"/>
    <mergeCell ref="O2054:O2055"/>
    <mergeCell ref="P2054:S2054"/>
    <mergeCell ref="H2055:I2055"/>
    <mergeCell ref="P2042:Q2042"/>
    <mergeCell ref="R2042:S2042"/>
    <mergeCell ref="P2043:Q2043"/>
    <mergeCell ref="R2043:S2043"/>
    <mergeCell ref="B2047:V2047"/>
    <mergeCell ref="P2039:Q2039"/>
    <mergeCell ref="R2039:S2039"/>
    <mergeCell ref="P2040:Q2040"/>
    <mergeCell ref="R2040:S2040"/>
    <mergeCell ref="P2041:Q2041"/>
    <mergeCell ref="R2041:S2041"/>
    <mergeCell ref="P2036:Q2036"/>
    <mergeCell ref="R2036:S2036"/>
    <mergeCell ref="P2037:Q2037"/>
    <mergeCell ref="R2037:S2037"/>
    <mergeCell ref="P2038:Q2038"/>
    <mergeCell ref="R2038:S2038"/>
    <mergeCell ref="T2031:V2031"/>
    <mergeCell ref="P2032:Q2032"/>
    <mergeCell ref="P2034:Q2034"/>
    <mergeCell ref="R2034:S2034"/>
    <mergeCell ref="P2035:Q2035"/>
    <mergeCell ref="R2035:S2035"/>
    <mergeCell ref="L2031:L2032"/>
    <mergeCell ref="M2031:M2032"/>
    <mergeCell ref="N2031:O2031"/>
    <mergeCell ref="P2031:Q2031"/>
    <mergeCell ref="R2031:S2032"/>
    <mergeCell ref="B2030:D2030"/>
    <mergeCell ref="B2031:B2032"/>
    <mergeCell ref="I2031:I2032"/>
    <mergeCell ref="J2031:J2032"/>
    <mergeCell ref="K2031:K2032"/>
    <mergeCell ref="R2025:S2025"/>
    <mergeCell ref="H2026:I2026"/>
    <mergeCell ref="R2026:S2026"/>
    <mergeCell ref="C2027:D2027"/>
    <mergeCell ref="F2027:G2027"/>
    <mergeCell ref="H2027:I2027"/>
    <mergeCell ref="O2027:S2027"/>
    <mergeCell ref="C2019:E2019"/>
    <mergeCell ref="G2019:G2020"/>
    <mergeCell ref="H2019:I2020"/>
    <mergeCell ref="J2019:K2019"/>
    <mergeCell ref="C2020:D2020"/>
    <mergeCell ref="B2018:B2027"/>
    <mergeCell ref="C2018:M2018"/>
    <mergeCell ref="P2018:S2019"/>
    <mergeCell ref="T2018:U2020"/>
    <mergeCell ref="V2018:V2020"/>
    <mergeCell ref="H2021:I2021"/>
    <mergeCell ref="O2021:P2023"/>
    <mergeCell ref="Q2021:Q2023"/>
    <mergeCell ref="R2021:S2023"/>
    <mergeCell ref="T2021:V2022"/>
    <mergeCell ref="H2022:I2022"/>
    <mergeCell ref="H2023:I2023"/>
    <mergeCell ref="H2024:I2024"/>
    <mergeCell ref="O2024:O2025"/>
    <mergeCell ref="P2024:S2024"/>
    <mergeCell ref="H2025:I2025"/>
    <mergeCell ref="P2012:Q2012"/>
    <mergeCell ref="R2012:S2012"/>
    <mergeCell ref="P2013:Q2013"/>
    <mergeCell ref="R2013:S2013"/>
    <mergeCell ref="B2017:V2017"/>
    <mergeCell ref="P2009:Q2009"/>
    <mergeCell ref="R2009:S2009"/>
    <mergeCell ref="P2010:Q2010"/>
    <mergeCell ref="R2010:S2010"/>
    <mergeCell ref="P2011:Q2011"/>
    <mergeCell ref="R2011:S2011"/>
    <mergeCell ref="P2006:Q2006"/>
    <mergeCell ref="R2006:S2006"/>
    <mergeCell ref="P2007:Q2007"/>
    <mergeCell ref="R2007:S2007"/>
    <mergeCell ref="P2008:Q2008"/>
    <mergeCell ref="R2008:S2008"/>
    <mergeCell ref="T2001:V2001"/>
    <mergeCell ref="P2002:Q2002"/>
    <mergeCell ref="P2004:Q2004"/>
    <mergeCell ref="R2004:S2004"/>
    <mergeCell ref="P2005:Q2005"/>
    <mergeCell ref="R2005:S2005"/>
    <mergeCell ref="L2001:L2002"/>
    <mergeCell ref="M2001:M2002"/>
    <mergeCell ref="N2001:O2001"/>
    <mergeCell ref="P2001:Q2001"/>
    <mergeCell ref="R2001:S2002"/>
    <mergeCell ref="B2000:D2000"/>
    <mergeCell ref="B2001:B2002"/>
    <mergeCell ref="I2001:I2002"/>
    <mergeCell ref="J2001:J2002"/>
    <mergeCell ref="K2001:K2002"/>
    <mergeCell ref="R1995:S1995"/>
    <mergeCell ref="H1996:I1996"/>
    <mergeCell ref="R1996:S1996"/>
    <mergeCell ref="C1997:D1997"/>
    <mergeCell ref="F1997:G1997"/>
    <mergeCell ref="H1997:I1997"/>
    <mergeCell ref="O1997:S1997"/>
    <mergeCell ref="C1989:E1989"/>
    <mergeCell ref="G1989:G1990"/>
    <mergeCell ref="H1989:I1990"/>
    <mergeCell ref="J1989:K1989"/>
    <mergeCell ref="C1990:D1990"/>
    <mergeCell ref="B1988:B1997"/>
    <mergeCell ref="C1988:M1988"/>
    <mergeCell ref="P1988:S1989"/>
    <mergeCell ref="T1988:U1990"/>
    <mergeCell ref="V1988:V1990"/>
    <mergeCell ref="H1991:I1991"/>
    <mergeCell ref="O1991:P1993"/>
    <mergeCell ref="Q1991:Q1993"/>
    <mergeCell ref="R1991:S1993"/>
    <mergeCell ref="T1991:V1992"/>
    <mergeCell ref="H1992:I1992"/>
    <mergeCell ref="H1993:I1993"/>
    <mergeCell ref="H1994:I1994"/>
    <mergeCell ref="O1994:O1995"/>
    <mergeCell ref="P1994:S1994"/>
    <mergeCell ref="H1995:I1995"/>
    <mergeCell ref="P1982:Q1982"/>
    <mergeCell ref="R1982:S1982"/>
    <mergeCell ref="P1983:Q1983"/>
    <mergeCell ref="R1983:S1983"/>
    <mergeCell ref="B1987:V1987"/>
    <mergeCell ref="P1979:Q1979"/>
    <mergeCell ref="R1979:S1979"/>
    <mergeCell ref="P1980:Q1980"/>
    <mergeCell ref="R1980:S1980"/>
    <mergeCell ref="P1981:Q1981"/>
    <mergeCell ref="R1981:S1981"/>
    <mergeCell ref="P1976:Q1976"/>
    <mergeCell ref="R1976:S1976"/>
    <mergeCell ref="P1977:Q1977"/>
    <mergeCell ref="R1977:S1977"/>
    <mergeCell ref="P1978:Q1978"/>
    <mergeCell ref="R1978:S1978"/>
    <mergeCell ref="T1971:V1971"/>
    <mergeCell ref="P1972:Q1972"/>
    <mergeCell ref="P1974:Q1974"/>
    <mergeCell ref="R1974:S1974"/>
    <mergeCell ref="P1975:Q1975"/>
    <mergeCell ref="R1975:S1975"/>
    <mergeCell ref="L1971:L1972"/>
    <mergeCell ref="M1971:M1972"/>
    <mergeCell ref="N1971:O1971"/>
    <mergeCell ref="P1971:Q1971"/>
    <mergeCell ref="R1971:S1972"/>
    <mergeCell ref="B1970:D1970"/>
    <mergeCell ref="B1971:B1972"/>
    <mergeCell ref="I1971:I1972"/>
    <mergeCell ref="J1971:J1972"/>
    <mergeCell ref="K1971:K1972"/>
    <mergeCell ref="R1965:S1965"/>
    <mergeCell ref="H1966:I1966"/>
    <mergeCell ref="R1966:S1966"/>
    <mergeCell ref="C1967:D1967"/>
    <mergeCell ref="F1967:G1967"/>
    <mergeCell ref="H1967:I1967"/>
    <mergeCell ref="O1967:S1967"/>
    <mergeCell ref="C1959:E1959"/>
    <mergeCell ref="G1959:G1960"/>
    <mergeCell ref="H1959:I1960"/>
    <mergeCell ref="J1959:K1959"/>
    <mergeCell ref="C1960:D1960"/>
    <mergeCell ref="B1958:B1967"/>
    <mergeCell ref="C1958:M1958"/>
    <mergeCell ref="P1958:S1959"/>
    <mergeCell ref="T1958:U1960"/>
    <mergeCell ref="V1958:V1960"/>
    <mergeCell ref="H1961:I1961"/>
    <mergeCell ref="O1961:P1963"/>
    <mergeCell ref="Q1961:Q1963"/>
    <mergeCell ref="R1961:S1963"/>
    <mergeCell ref="T1961:V1962"/>
    <mergeCell ref="H1962:I1962"/>
    <mergeCell ref="H1963:I1963"/>
    <mergeCell ref="H1964:I1964"/>
    <mergeCell ref="O1964:O1965"/>
    <mergeCell ref="P1964:S1964"/>
    <mergeCell ref="H1965:I1965"/>
    <mergeCell ref="P1952:Q1952"/>
    <mergeCell ref="R1952:S1952"/>
    <mergeCell ref="P1953:Q1953"/>
    <mergeCell ref="R1953:S1953"/>
    <mergeCell ref="B1957:V1957"/>
    <mergeCell ref="P1949:Q1949"/>
    <mergeCell ref="R1949:S1949"/>
    <mergeCell ref="P1950:Q1950"/>
    <mergeCell ref="R1950:S1950"/>
    <mergeCell ref="P1951:Q1951"/>
    <mergeCell ref="R1951:S1951"/>
    <mergeCell ref="P1946:Q1946"/>
    <mergeCell ref="R1946:S1946"/>
    <mergeCell ref="P1947:Q1947"/>
    <mergeCell ref="R1947:S1947"/>
    <mergeCell ref="P1948:Q1948"/>
    <mergeCell ref="R1948:S1948"/>
    <mergeCell ref="T1941:V1941"/>
    <mergeCell ref="P1942:Q1942"/>
    <mergeCell ref="P1944:Q1944"/>
    <mergeCell ref="R1944:S1944"/>
    <mergeCell ref="P1945:Q1945"/>
    <mergeCell ref="R1945:S1945"/>
    <mergeCell ref="L1941:L1942"/>
    <mergeCell ref="M1941:M1942"/>
    <mergeCell ref="N1941:O1941"/>
    <mergeCell ref="P1941:Q1941"/>
    <mergeCell ref="R1941:S1942"/>
    <mergeCell ref="B1940:D1940"/>
    <mergeCell ref="B1941:B1942"/>
    <mergeCell ref="I1941:I1942"/>
    <mergeCell ref="J1941:J1942"/>
    <mergeCell ref="K1941:K1942"/>
    <mergeCell ref="R1935:S1935"/>
    <mergeCell ref="H1936:I1936"/>
    <mergeCell ref="R1936:S1936"/>
    <mergeCell ref="C1937:D1937"/>
    <mergeCell ref="F1937:G1937"/>
    <mergeCell ref="H1937:I1937"/>
    <mergeCell ref="O1937:S1937"/>
    <mergeCell ref="C1929:E1929"/>
    <mergeCell ref="G1929:G1930"/>
    <mergeCell ref="H1929:I1930"/>
    <mergeCell ref="J1929:K1929"/>
    <mergeCell ref="C1930:D1930"/>
    <mergeCell ref="B1928:B1937"/>
    <mergeCell ref="C1928:M1928"/>
    <mergeCell ref="P1928:S1929"/>
    <mergeCell ref="T1928:U1930"/>
    <mergeCell ref="V1928:V1930"/>
    <mergeCell ref="H1931:I1931"/>
    <mergeCell ref="O1931:P1933"/>
    <mergeCell ref="Q1931:Q1933"/>
    <mergeCell ref="R1931:S1933"/>
    <mergeCell ref="T1931:V1932"/>
    <mergeCell ref="H1932:I1932"/>
    <mergeCell ref="H1933:I1933"/>
    <mergeCell ref="H1934:I1934"/>
    <mergeCell ref="O1934:O1935"/>
    <mergeCell ref="P1934:S1934"/>
    <mergeCell ref="H1935:I1935"/>
    <mergeCell ref="P1922:Q1922"/>
    <mergeCell ref="R1922:S1922"/>
    <mergeCell ref="P1923:Q1923"/>
    <mergeCell ref="R1923:S1923"/>
    <mergeCell ref="B1927:V1927"/>
    <mergeCell ref="P1919:Q1919"/>
    <mergeCell ref="R1919:S1919"/>
    <mergeCell ref="P1920:Q1920"/>
    <mergeCell ref="R1920:S1920"/>
    <mergeCell ref="P1921:Q1921"/>
    <mergeCell ref="R1921:S1921"/>
    <mergeCell ref="P1916:Q1916"/>
    <mergeCell ref="R1916:S1916"/>
    <mergeCell ref="P1917:Q1917"/>
    <mergeCell ref="R1917:S1917"/>
    <mergeCell ref="P1918:Q1918"/>
    <mergeCell ref="R1918:S1918"/>
    <mergeCell ref="H1903:I1903"/>
    <mergeCell ref="H1904:I1904"/>
    <mergeCell ref="O1904:O1905"/>
    <mergeCell ref="P1904:S1904"/>
    <mergeCell ref="H1905:I1905"/>
    <mergeCell ref="T1911:V1911"/>
    <mergeCell ref="P1912:Q1912"/>
    <mergeCell ref="P1914:Q1914"/>
    <mergeCell ref="R1914:S1914"/>
    <mergeCell ref="P1915:Q1915"/>
    <mergeCell ref="R1915:S1915"/>
    <mergeCell ref="L1911:L1912"/>
    <mergeCell ref="M1911:M1912"/>
    <mergeCell ref="N1911:O1911"/>
    <mergeCell ref="P1911:Q1911"/>
    <mergeCell ref="R1911:S1912"/>
    <mergeCell ref="B1910:D1910"/>
    <mergeCell ref="B1911:B1912"/>
    <mergeCell ref="I1911:I1912"/>
    <mergeCell ref="J1911:J1912"/>
    <mergeCell ref="K1911:K1912"/>
    <mergeCell ref="R1905:S1905"/>
    <mergeCell ref="H1906:I1906"/>
    <mergeCell ref="R1906:S1906"/>
    <mergeCell ref="C1907:D1907"/>
    <mergeCell ref="F1907:G1907"/>
    <mergeCell ref="H1907:I1907"/>
    <mergeCell ref="O1907:S1907"/>
    <mergeCell ref="P1892:Q1892"/>
    <mergeCell ref="R1892:S1892"/>
    <mergeCell ref="P1893:Q1893"/>
    <mergeCell ref="R1893:S1893"/>
    <mergeCell ref="B1897:V1897"/>
    <mergeCell ref="P1889:Q1889"/>
    <mergeCell ref="R1889:S1889"/>
    <mergeCell ref="P1890:Q1890"/>
    <mergeCell ref="R1890:S1890"/>
    <mergeCell ref="P1891:Q1891"/>
    <mergeCell ref="R1891:S1891"/>
    <mergeCell ref="R1886:S1886"/>
    <mergeCell ref="P1887:Q1887"/>
    <mergeCell ref="R1887:S1887"/>
    <mergeCell ref="P1888:Q1888"/>
    <mergeCell ref="R1888:S1888"/>
    <mergeCell ref="C1899:E1899"/>
    <mergeCell ref="G1899:G1900"/>
    <mergeCell ref="H1899:I1900"/>
    <mergeCell ref="J1899:K1899"/>
    <mergeCell ref="C1900:D1900"/>
    <mergeCell ref="B1898:B1907"/>
    <mergeCell ref="C1898:M1898"/>
    <mergeCell ref="P1898:S1899"/>
    <mergeCell ref="T1898:U1900"/>
    <mergeCell ref="V1898:V1900"/>
    <mergeCell ref="H1901:I1901"/>
    <mergeCell ref="O1901:P1903"/>
    <mergeCell ref="Q1901:Q1903"/>
    <mergeCell ref="R1901:S1903"/>
    <mergeCell ref="T1901:V1902"/>
    <mergeCell ref="H1902:I1902"/>
    <mergeCell ref="T1881:V1881"/>
    <mergeCell ref="P1882:Q1882"/>
    <mergeCell ref="P1884:Q1884"/>
    <mergeCell ref="R1884:S1884"/>
    <mergeCell ref="R1885:S1885"/>
    <mergeCell ref="L1881:L1882"/>
    <mergeCell ref="M1881:M1882"/>
    <mergeCell ref="N1881:O1881"/>
    <mergeCell ref="P1881:Q1881"/>
    <mergeCell ref="R1881:S1882"/>
    <mergeCell ref="B1880:D1880"/>
    <mergeCell ref="B1881:B1882"/>
    <mergeCell ref="I1881:I1882"/>
    <mergeCell ref="J1881:J1882"/>
    <mergeCell ref="K1881:K1882"/>
    <mergeCell ref="R1875:S1875"/>
    <mergeCell ref="H1876:I1876"/>
    <mergeCell ref="R1876:S1876"/>
    <mergeCell ref="C1877:D1877"/>
    <mergeCell ref="F1877:G1877"/>
    <mergeCell ref="H1877:I1877"/>
    <mergeCell ref="O1877:S1877"/>
    <mergeCell ref="B1885:B1886"/>
    <mergeCell ref="C1885:C1886"/>
    <mergeCell ref="D1885:D1886"/>
    <mergeCell ref="E1885:E1886"/>
    <mergeCell ref="H1885:H1886"/>
    <mergeCell ref="P1885:Q1886"/>
    <mergeCell ref="C1869:E1869"/>
    <mergeCell ref="G1869:G1870"/>
    <mergeCell ref="H1869:I1870"/>
    <mergeCell ref="J1869:K1869"/>
    <mergeCell ref="C1870:D1870"/>
    <mergeCell ref="B1868:B1877"/>
    <mergeCell ref="C1868:M1868"/>
    <mergeCell ref="P1868:S1869"/>
    <mergeCell ref="T1868:U1870"/>
    <mergeCell ref="V1868:V1870"/>
    <mergeCell ref="H1871:I1871"/>
    <mergeCell ref="O1871:P1873"/>
    <mergeCell ref="Q1871:Q1873"/>
    <mergeCell ref="R1871:S1873"/>
    <mergeCell ref="T1871:V1872"/>
    <mergeCell ref="H1872:I1872"/>
    <mergeCell ref="H1873:I1873"/>
    <mergeCell ref="H1874:I1874"/>
    <mergeCell ref="O1874:O1875"/>
    <mergeCell ref="P1874:S1874"/>
    <mergeCell ref="H1875:I1875"/>
    <mergeCell ref="P1862:Q1862"/>
    <mergeCell ref="R1862:S1862"/>
    <mergeCell ref="P1863:Q1863"/>
    <mergeCell ref="R1863:S1863"/>
    <mergeCell ref="B1867:V1867"/>
    <mergeCell ref="P1859:Q1859"/>
    <mergeCell ref="R1859:S1859"/>
    <mergeCell ref="P1860:Q1860"/>
    <mergeCell ref="R1860:S1860"/>
    <mergeCell ref="P1861:Q1861"/>
    <mergeCell ref="R1861:S1861"/>
    <mergeCell ref="P1856:Q1856"/>
    <mergeCell ref="R1856:S1856"/>
    <mergeCell ref="P1857:Q1857"/>
    <mergeCell ref="R1857:S1857"/>
    <mergeCell ref="P1858:Q1858"/>
    <mergeCell ref="R1858:S1858"/>
    <mergeCell ref="T1851:V1851"/>
    <mergeCell ref="P1852:Q1852"/>
    <mergeCell ref="P1854:Q1854"/>
    <mergeCell ref="R1854:S1854"/>
    <mergeCell ref="P1855:Q1855"/>
    <mergeCell ref="R1855:S1855"/>
    <mergeCell ref="L1851:L1852"/>
    <mergeCell ref="M1851:M1852"/>
    <mergeCell ref="N1851:O1851"/>
    <mergeCell ref="P1851:Q1851"/>
    <mergeCell ref="R1851:S1852"/>
    <mergeCell ref="B1850:D1850"/>
    <mergeCell ref="B1851:B1852"/>
    <mergeCell ref="I1851:I1852"/>
    <mergeCell ref="J1851:J1852"/>
    <mergeCell ref="K1851:K1852"/>
    <mergeCell ref="R1845:S1845"/>
    <mergeCell ref="H1846:I1846"/>
    <mergeCell ref="R1846:S1846"/>
    <mergeCell ref="C1847:D1847"/>
    <mergeCell ref="F1847:G1847"/>
    <mergeCell ref="H1847:I1847"/>
    <mergeCell ref="O1847:S1847"/>
    <mergeCell ref="C1839:E1839"/>
    <mergeCell ref="G1839:G1840"/>
    <mergeCell ref="H1839:I1840"/>
    <mergeCell ref="J1839:K1839"/>
    <mergeCell ref="C1840:D1840"/>
    <mergeCell ref="B1838:B1847"/>
    <mergeCell ref="C1838:M1838"/>
    <mergeCell ref="P1838:S1839"/>
    <mergeCell ref="T1838:U1840"/>
    <mergeCell ref="V1838:V1840"/>
    <mergeCell ref="H1841:I1841"/>
    <mergeCell ref="O1841:P1843"/>
    <mergeCell ref="Q1841:Q1843"/>
    <mergeCell ref="R1841:S1843"/>
    <mergeCell ref="T1841:V1842"/>
    <mergeCell ref="H1842:I1842"/>
    <mergeCell ref="H1843:I1843"/>
    <mergeCell ref="H1844:I1844"/>
    <mergeCell ref="O1844:O1845"/>
    <mergeCell ref="P1844:S1844"/>
    <mergeCell ref="H1845:I1845"/>
    <mergeCell ref="P1832:Q1832"/>
    <mergeCell ref="R1832:S1832"/>
    <mergeCell ref="P1833:Q1833"/>
    <mergeCell ref="R1833:S1833"/>
    <mergeCell ref="B1837:V1837"/>
    <mergeCell ref="P1829:Q1829"/>
    <mergeCell ref="R1829:S1829"/>
    <mergeCell ref="P1830:Q1830"/>
    <mergeCell ref="R1830:S1830"/>
    <mergeCell ref="P1831:Q1831"/>
    <mergeCell ref="R1831:S1831"/>
    <mergeCell ref="R1826:S1826"/>
    <mergeCell ref="R1827:S1827"/>
    <mergeCell ref="R1828:S1828"/>
    <mergeCell ref="C1824:C1825"/>
    <mergeCell ref="B1824:B1825"/>
    <mergeCell ref="D1824:D1825"/>
    <mergeCell ref="E1824:E1825"/>
    <mergeCell ref="B1826:B1828"/>
    <mergeCell ref="R1824:S1824"/>
    <mergeCell ref="R1825:S1825"/>
    <mergeCell ref="C1826:C1828"/>
    <mergeCell ref="D1826:D1828"/>
    <mergeCell ref="E1826:E1828"/>
    <mergeCell ref="H1826:H1828"/>
    <mergeCell ref="H1824:H1825"/>
    <mergeCell ref="P1824:Q1825"/>
    <mergeCell ref="P1826:Q1828"/>
    <mergeCell ref="C1809:E1809"/>
    <mergeCell ref="G1809:G1810"/>
    <mergeCell ref="H1809:I1810"/>
    <mergeCell ref="J1809:K1809"/>
    <mergeCell ref="C1810:D1810"/>
    <mergeCell ref="B1808:B1817"/>
    <mergeCell ref="C1808:M1808"/>
    <mergeCell ref="P1808:S1809"/>
    <mergeCell ref="T1808:U1810"/>
    <mergeCell ref="V1808:V1810"/>
    <mergeCell ref="H1811:I1811"/>
    <mergeCell ref="O1811:P1813"/>
    <mergeCell ref="Q1811:Q1813"/>
    <mergeCell ref="R1811:S1813"/>
    <mergeCell ref="T1811:V1812"/>
    <mergeCell ref="H1812:I1812"/>
    <mergeCell ref="H1813:I1813"/>
    <mergeCell ref="H1814:I1814"/>
    <mergeCell ref="O1814:O1815"/>
    <mergeCell ref="P1814:S1814"/>
    <mergeCell ref="H1815:I1815"/>
    <mergeCell ref="P1802:Q1802"/>
    <mergeCell ref="R1802:S1802"/>
    <mergeCell ref="P1803:Q1803"/>
    <mergeCell ref="R1803:S1803"/>
    <mergeCell ref="B1807:V1807"/>
    <mergeCell ref="P1799:Q1799"/>
    <mergeCell ref="R1799:S1799"/>
    <mergeCell ref="P1800:Q1800"/>
    <mergeCell ref="R1800:S1800"/>
    <mergeCell ref="P1801:Q1801"/>
    <mergeCell ref="R1801:S1801"/>
    <mergeCell ref="P1796:Q1796"/>
    <mergeCell ref="R1796:S1796"/>
    <mergeCell ref="P1797:Q1797"/>
    <mergeCell ref="R1797:S1797"/>
    <mergeCell ref="P1798:Q1798"/>
    <mergeCell ref="R1798:S1798"/>
    <mergeCell ref="T1791:V1791"/>
    <mergeCell ref="P1792:Q1792"/>
    <mergeCell ref="P1794:Q1794"/>
    <mergeCell ref="R1794:S1794"/>
    <mergeCell ref="P1795:Q1795"/>
    <mergeCell ref="R1795:S1795"/>
    <mergeCell ref="L1791:L1792"/>
    <mergeCell ref="M1791:M1792"/>
    <mergeCell ref="N1791:O1791"/>
    <mergeCell ref="P1791:Q1791"/>
    <mergeCell ref="R1791:S1792"/>
    <mergeCell ref="B1790:D1790"/>
    <mergeCell ref="B1791:B1792"/>
    <mergeCell ref="I1791:I1792"/>
    <mergeCell ref="J1791:J1792"/>
    <mergeCell ref="K1791:K1792"/>
    <mergeCell ref="R1785:S1785"/>
    <mergeCell ref="H1786:I1786"/>
    <mergeCell ref="R1786:S1786"/>
    <mergeCell ref="C1787:D1787"/>
    <mergeCell ref="F1787:G1787"/>
    <mergeCell ref="H1787:I1787"/>
    <mergeCell ref="O1787:S1787"/>
    <mergeCell ref="C1779:E1779"/>
    <mergeCell ref="G1779:G1780"/>
    <mergeCell ref="H1779:I1780"/>
    <mergeCell ref="J1779:K1779"/>
    <mergeCell ref="C1780:D1780"/>
    <mergeCell ref="B1778:B1787"/>
    <mergeCell ref="C1778:M1778"/>
    <mergeCell ref="P1778:S1779"/>
    <mergeCell ref="T1778:U1780"/>
    <mergeCell ref="V1778:V1780"/>
    <mergeCell ref="H1781:I1781"/>
    <mergeCell ref="O1781:P1783"/>
    <mergeCell ref="Q1781:Q1783"/>
    <mergeCell ref="R1781:S1783"/>
    <mergeCell ref="T1781:V1782"/>
    <mergeCell ref="H1782:I1782"/>
    <mergeCell ref="H1783:I1783"/>
    <mergeCell ref="H1784:I1784"/>
    <mergeCell ref="O1784:O1785"/>
    <mergeCell ref="P1784:S1784"/>
    <mergeCell ref="H1785:I1785"/>
    <mergeCell ref="P1772:Q1772"/>
    <mergeCell ref="R1772:S1772"/>
    <mergeCell ref="P1773:Q1773"/>
    <mergeCell ref="R1773:S1773"/>
    <mergeCell ref="B1777:V1777"/>
    <mergeCell ref="P1769:Q1769"/>
    <mergeCell ref="R1769:S1769"/>
    <mergeCell ref="P1770:Q1770"/>
    <mergeCell ref="R1770:S1770"/>
    <mergeCell ref="P1771:Q1771"/>
    <mergeCell ref="R1771:S1771"/>
    <mergeCell ref="P1766:Q1766"/>
    <mergeCell ref="R1766:S1766"/>
    <mergeCell ref="P1767:Q1767"/>
    <mergeCell ref="R1767:S1767"/>
    <mergeCell ref="P1768:Q1768"/>
    <mergeCell ref="R1768:S1768"/>
    <mergeCell ref="T1761:V1761"/>
    <mergeCell ref="P1762:Q1762"/>
    <mergeCell ref="P1764:Q1764"/>
    <mergeCell ref="R1764:S1764"/>
    <mergeCell ref="P1765:Q1765"/>
    <mergeCell ref="R1765:S1765"/>
    <mergeCell ref="L1761:L1762"/>
    <mergeCell ref="M1761:M1762"/>
    <mergeCell ref="N1761:O1761"/>
    <mergeCell ref="P1761:Q1761"/>
    <mergeCell ref="R1761:S1762"/>
    <mergeCell ref="B1760:D1760"/>
    <mergeCell ref="B1761:B1762"/>
    <mergeCell ref="I1761:I1762"/>
    <mergeCell ref="J1761:J1762"/>
    <mergeCell ref="K1761:K1762"/>
    <mergeCell ref="R1755:S1755"/>
    <mergeCell ref="H1756:I1756"/>
    <mergeCell ref="R1756:S1756"/>
    <mergeCell ref="C1757:D1757"/>
    <mergeCell ref="F1757:G1757"/>
    <mergeCell ref="H1757:I1757"/>
    <mergeCell ref="O1757:S1757"/>
    <mergeCell ref="C1749:E1749"/>
    <mergeCell ref="G1749:G1750"/>
    <mergeCell ref="H1749:I1750"/>
    <mergeCell ref="J1749:K1749"/>
    <mergeCell ref="C1750:D1750"/>
    <mergeCell ref="B1748:B1757"/>
    <mergeCell ref="C1748:M1748"/>
    <mergeCell ref="P1748:S1749"/>
    <mergeCell ref="T1748:U1750"/>
    <mergeCell ref="V1748:V1750"/>
    <mergeCell ref="H1751:I1751"/>
    <mergeCell ref="O1751:P1753"/>
    <mergeCell ref="Q1751:Q1753"/>
    <mergeCell ref="R1751:S1753"/>
    <mergeCell ref="T1751:V1752"/>
    <mergeCell ref="H1752:I1752"/>
    <mergeCell ref="H1753:I1753"/>
    <mergeCell ref="H1754:I1754"/>
    <mergeCell ref="O1754:O1755"/>
    <mergeCell ref="P1754:S1754"/>
    <mergeCell ref="H1755:I1755"/>
    <mergeCell ref="P1742:Q1742"/>
    <mergeCell ref="R1742:S1742"/>
    <mergeCell ref="P1743:Q1743"/>
    <mergeCell ref="R1743:S1743"/>
    <mergeCell ref="B1747:V1747"/>
    <mergeCell ref="P1739:Q1739"/>
    <mergeCell ref="R1739:S1739"/>
    <mergeCell ref="P1740:Q1740"/>
    <mergeCell ref="R1740:S1740"/>
    <mergeCell ref="P1741:Q1741"/>
    <mergeCell ref="R1741:S1741"/>
    <mergeCell ref="P1736:Q1736"/>
    <mergeCell ref="R1736:S1736"/>
    <mergeCell ref="P1737:Q1737"/>
    <mergeCell ref="R1737:S1737"/>
    <mergeCell ref="P1738:Q1738"/>
    <mergeCell ref="R1738:S1738"/>
    <mergeCell ref="T1731:V1731"/>
    <mergeCell ref="P1732:Q1732"/>
    <mergeCell ref="P1734:Q1734"/>
    <mergeCell ref="R1734:S1734"/>
    <mergeCell ref="P1735:Q1735"/>
    <mergeCell ref="R1735:S1735"/>
    <mergeCell ref="L1731:L1732"/>
    <mergeCell ref="M1731:M1732"/>
    <mergeCell ref="N1731:O1731"/>
    <mergeCell ref="P1731:Q1731"/>
    <mergeCell ref="R1731:S1732"/>
    <mergeCell ref="B1730:D1730"/>
    <mergeCell ref="B1731:B1732"/>
    <mergeCell ref="I1731:I1732"/>
    <mergeCell ref="J1731:J1732"/>
    <mergeCell ref="K1731:K1732"/>
    <mergeCell ref="R1725:S1725"/>
    <mergeCell ref="H1726:I1726"/>
    <mergeCell ref="R1726:S1726"/>
    <mergeCell ref="C1727:D1727"/>
    <mergeCell ref="F1727:G1727"/>
    <mergeCell ref="H1727:I1727"/>
    <mergeCell ref="O1727:S1727"/>
    <mergeCell ref="C1719:E1719"/>
    <mergeCell ref="G1719:G1720"/>
    <mergeCell ref="H1719:I1720"/>
    <mergeCell ref="J1719:K1719"/>
    <mergeCell ref="C1720:D1720"/>
    <mergeCell ref="B1718:B1727"/>
    <mergeCell ref="C1718:M1718"/>
    <mergeCell ref="P1718:S1719"/>
    <mergeCell ref="T1718:U1720"/>
    <mergeCell ref="V1718:V1720"/>
    <mergeCell ref="H1721:I1721"/>
    <mergeCell ref="O1721:P1723"/>
    <mergeCell ref="Q1721:Q1723"/>
    <mergeCell ref="R1721:S1723"/>
    <mergeCell ref="T1721:V1722"/>
    <mergeCell ref="H1722:I1722"/>
    <mergeCell ref="H1723:I1723"/>
    <mergeCell ref="H1724:I1724"/>
    <mergeCell ref="O1724:O1725"/>
    <mergeCell ref="P1724:S1724"/>
    <mergeCell ref="H1725:I1725"/>
    <mergeCell ref="P1712:Q1712"/>
    <mergeCell ref="R1712:S1712"/>
    <mergeCell ref="P1713:Q1713"/>
    <mergeCell ref="R1713:S1713"/>
    <mergeCell ref="B1717:V1717"/>
    <mergeCell ref="P1709:Q1709"/>
    <mergeCell ref="R1709:S1709"/>
    <mergeCell ref="P1710:Q1710"/>
    <mergeCell ref="R1710:S1710"/>
    <mergeCell ref="P1711:Q1711"/>
    <mergeCell ref="R1711:S1711"/>
    <mergeCell ref="P1706:Q1706"/>
    <mergeCell ref="R1706:S1706"/>
    <mergeCell ref="P1707:Q1707"/>
    <mergeCell ref="R1707:S1707"/>
    <mergeCell ref="P1708:Q1708"/>
    <mergeCell ref="R1708:S1708"/>
    <mergeCell ref="T1701:V1701"/>
    <mergeCell ref="P1702:Q1702"/>
    <mergeCell ref="P1704:Q1704"/>
    <mergeCell ref="R1704:S1704"/>
    <mergeCell ref="P1705:Q1705"/>
    <mergeCell ref="R1705:S1705"/>
    <mergeCell ref="L1701:L1702"/>
    <mergeCell ref="M1701:M1702"/>
    <mergeCell ref="N1701:O1701"/>
    <mergeCell ref="P1701:Q1701"/>
    <mergeCell ref="R1701:S1702"/>
    <mergeCell ref="B1700:D1700"/>
    <mergeCell ref="B1701:B1702"/>
    <mergeCell ref="I1701:I1702"/>
    <mergeCell ref="J1701:J1702"/>
    <mergeCell ref="K1701:K1702"/>
    <mergeCell ref="R1695:S1695"/>
    <mergeCell ref="H1696:I1696"/>
    <mergeCell ref="R1696:S1696"/>
    <mergeCell ref="C1697:D1697"/>
    <mergeCell ref="F1697:G1697"/>
    <mergeCell ref="H1697:I1697"/>
    <mergeCell ref="O1697:S1697"/>
    <mergeCell ref="C1689:E1689"/>
    <mergeCell ref="G1689:G1690"/>
    <mergeCell ref="H1689:I1690"/>
    <mergeCell ref="J1689:K1689"/>
    <mergeCell ref="C1690:D1690"/>
    <mergeCell ref="B1688:B1697"/>
    <mergeCell ref="C1688:M1688"/>
    <mergeCell ref="P1688:S1689"/>
    <mergeCell ref="T1688:U1690"/>
    <mergeCell ref="V1688:V1690"/>
    <mergeCell ref="H1691:I1691"/>
    <mergeCell ref="O1691:P1693"/>
    <mergeCell ref="Q1691:Q1693"/>
    <mergeCell ref="R1691:S1693"/>
    <mergeCell ref="T1691:V1692"/>
    <mergeCell ref="H1692:I1692"/>
    <mergeCell ref="H1693:I1693"/>
    <mergeCell ref="H1694:I1694"/>
    <mergeCell ref="O1694:O1695"/>
    <mergeCell ref="P1694:S1694"/>
    <mergeCell ref="H1695:I1695"/>
    <mergeCell ref="P1682:Q1682"/>
    <mergeCell ref="R1682:S1682"/>
    <mergeCell ref="P1683:Q1683"/>
    <mergeCell ref="R1683:S1683"/>
    <mergeCell ref="B1687:V1687"/>
    <mergeCell ref="P1679:Q1679"/>
    <mergeCell ref="R1679:S1679"/>
    <mergeCell ref="P1680:Q1680"/>
    <mergeCell ref="R1680:S1680"/>
    <mergeCell ref="P1681:Q1681"/>
    <mergeCell ref="R1681:S1681"/>
    <mergeCell ref="P1676:Q1676"/>
    <mergeCell ref="R1676:S1676"/>
    <mergeCell ref="P1677:Q1677"/>
    <mergeCell ref="R1677:S1677"/>
    <mergeCell ref="P1678:Q1678"/>
    <mergeCell ref="R1678:S1678"/>
    <mergeCell ref="T1671:V1671"/>
    <mergeCell ref="P1672:Q1672"/>
    <mergeCell ref="P1674:Q1674"/>
    <mergeCell ref="R1674:S1674"/>
    <mergeCell ref="P1675:Q1675"/>
    <mergeCell ref="R1675:S1675"/>
    <mergeCell ref="L1671:L1672"/>
    <mergeCell ref="M1671:M1672"/>
    <mergeCell ref="N1671:O1671"/>
    <mergeCell ref="P1671:Q1671"/>
    <mergeCell ref="R1671:S1672"/>
    <mergeCell ref="B1670:D1670"/>
    <mergeCell ref="B1671:B1672"/>
    <mergeCell ref="I1671:I1672"/>
    <mergeCell ref="J1671:J1672"/>
    <mergeCell ref="K1671:K1672"/>
    <mergeCell ref="R1665:S1665"/>
    <mergeCell ref="H1666:I1666"/>
    <mergeCell ref="R1666:S1666"/>
    <mergeCell ref="C1667:D1667"/>
    <mergeCell ref="F1667:G1667"/>
    <mergeCell ref="H1667:I1667"/>
    <mergeCell ref="O1667:S1667"/>
    <mergeCell ref="C1659:E1659"/>
    <mergeCell ref="G1659:G1660"/>
    <mergeCell ref="H1659:I1660"/>
    <mergeCell ref="J1659:K1659"/>
    <mergeCell ref="C1660:D1660"/>
    <mergeCell ref="B1658:B1667"/>
    <mergeCell ref="C1658:M1658"/>
    <mergeCell ref="P1658:S1659"/>
    <mergeCell ref="T1658:U1660"/>
    <mergeCell ref="V1658:V1660"/>
    <mergeCell ref="H1661:I1661"/>
    <mergeCell ref="O1661:P1663"/>
    <mergeCell ref="Q1661:Q1663"/>
    <mergeCell ref="R1661:S1663"/>
    <mergeCell ref="T1661:V1662"/>
    <mergeCell ref="H1662:I1662"/>
    <mergeCell ref="H1663:I1663"/>
    <mergeCell ref="H1664:I1664"/>
    <mergeCell ref="O1664:O1665"/>
    <mergeCell ref="P1664:S1664"/>
    <mergeCell ref="H1665:I1665"/>
    <mergeCell ref="P1652:Q1652"/>
    <mergeCell ref="R1652:S1652"/>
    <mergeCell ref="P1653:Q1653"/>
    <mergeCell ref="R1653:S1653"/>
    <mergeCell ref="B1657:V1657"/>
    <mergeCell ref="P1649:Q1649"/>
    <mergeCell ref="R1649:S1649"/>
    <mergeCell ref="P1650:Q1650"/>
    <mergeCell ref="R1650:S1650"/>
    <mergeCell ref="P1651:Q1651"/>
    <mergeCell ref="R1651:S1651"/>
    <mergeCell ref="P1646:Q1646"/>
    <mergeCell ref="R1646:S1646"/>
    <mergeCell ref="P1647:Q1647"/>
    <mergeCell ref="R1647:S1647"/>
    <mergeCell ref="P1648:Q1648"/>
    <mergeCell ref="R1648:S1648"/>
    <mergeCell ref="T1641:V1641"/>
    <mergeCell ref="P1642:Q1642"/>
    <mergeCell ref="P1644:Q1644"/>
    <mergeCell ref="R1644:S1644"/>
    <mergeCell ref="P1645:Q1645"/>
    <mergeCell ref="R1645:S1645"/>
    <mergeCell ref="L1641:L1642"/>
    <mergeCell ref="M1641:M1642"/>
    <mergeCell ref="N1641:O1641"/>
    <mergeCell ref="P1641:Q1641"/>
    <mergeCell ref="R1641:S1642"/>
    <mergeCell ref="B1640:D1640"/>
    <mergeCell ref="B1641:B1642"/>
    <mergeCell ref="I1641:I1642"/>
    <mergeCell ref="J1641:J1642"/>
    <mergeCell ref="K1641:K1642"/>
    <mergeCell ref="R1635:S1635"/>
    <mergeCell ref="H1636:I1636"/>
    <mergeCell ref="R1636:S1636"/>
    <mergeCell ref="C1637:D1637"/>
    <mergeCell ref="F1637:G1637"/>
    <mergeCell ref="H1637:I1637"/>
    <mergeCell ref="O1637:S1637"/>
    <mergeCell ref="C1629:E1629"/>
    <mergeCell ref="G1629:G1630"/>
    <mergeCell ref="H1629:I1630"/>
    <mergeCell ref="J1629:K1629"/>
    <mergeCell ref="C1630:D1630"/>
    <mergeCell ref="B1628:B1637"/>
    <mergeCell ref="C1628:M1628"/>
    <mergeCell ref="P1628:S1629"/>
    <mergeCell ref="T1628:U1630"/>
    <mergeCell ref="V1628:V1630"/>
    <mergeCell ref="H1631:I1631"/>
    <mergeCell ref="O1631:P1633"/>
    <mergeCell ref="Q1631:Q1633"/>
    <mergeCell ref="R1631:S1633"/>
    <mergeCell ref="T1631:V1632"/>
    <mergeCell ref="H1632:I1632"/>
    <mergeCell ref="H1633:I1633"/>
    <mergeCell ref="H1634:I1634"/>
    <mergeCell ref="O1634:O1635"/>
    <mergeCell ref="P1634:S1634"/>
    <mergeCell ref="H1635:I1635"/>
    <mergeCell ref="P1622:Q1622"/>
    <mergeCell ref="R1622:S1622"/>
    <mergeCell ref="P1623:Q1623"/>
    <mergeCell ref="R1623:S1623"/>
    <mergeCell ref="B1627:V1627"/>
    <mergeCell ref="P1619:Q1619"/>
    <mergeCell ref="R1619:S1619"/>
    <mergeCell ref="P1620:Q1620"/>
    <mergeCell ref="R1620:S1620"/>
    <mergeCell ref="P1621:Q1621"/>
    <mergeCell ref="R1621:S1621"/>
    <mergeCell ref="P1616:Q1616"/>
    <mergeCell ref="R1616:S1616"/>
    <mergeCell ref="P1617:Q1617"/>
    <mergeCell ref="R1617:S1617"/>
    <mergeCell ref="P1618:Q1618"/>
    <mergeCell ref="R1618:S1618"/>
    <mergeCell ref="T1611:V1611"/>
    <mergeCell ref="P1612:Q1612"/>
    <mergeCell ref="P1614:Q1614"/>
    <mergeCell ref="R1614:S1614"/>
    <mergeCell ref="P1615:Q1615"/>
    <mergeCell ref="R1615:S1615"/>
    <mergeCell ref="L1611:L1612"/>
    <mergeCell ref="M1611:M1612"/>
    <mergeCell ref="N1611:O1611"/>
    <mergeCell ref="P1611:Q1611"/>
    <mergeCell ref="R1611:S1612"/>
    <mergeCell ref="B1610:D1610"/>
    <mergeCell ref="B1611:B1612"/>
    <mergeCell ref="I1611:I1612"/>
    <mergeCell ref="J1611:J1612"/>
    <mergeCell ref="K1611:K1612"/>
    <mergeCell ref="R1605:S1605"/>
    <mergeCell ref="H1606:I1606"/>
    <mergeCell ref="R1606:S1606"/>
    <mergeCell ref="C1607:D1607"/>
    <mergeCell ref="F1607:G1607"/>
    <mergeCell ref="H1607:I1607"/>
    <mergeCell ref="O1607:S1607"/>
    <mergeCell ref="C1599:E1599"/>
    <mergeCell ref="G1599:G1600"/>
    <mergeCell ref="H1599:I1600"/>
    <mergeCell ref="J1599:K1599"/>
    <mergeCell ref="C1600:D1600"/>
    <mergeCell ref="B1598:B1607"/>
    <mergeCell ref="C1598:M1598"/>
    <mergeCell ref="P1598:S1599"/>
    <mergeCell ref="T1598:U1600"/>
    <mergeCell ref="V1598:V1600"/>
    <mergeCell ref="H1601:I1601"/>
    <mergeCell ref="O1601:P1603"/>
    <mergeCell ref="Q1601:Q1603"/>
    <mergeCell ref="R1601:S1603"/>
    <mergeCell ref="T1601:V1602"/>
    <mergeCell ref="H1602:I1602"/>
    <mergeCell ref="H1603:I1603"/>
    <mergeCell ref="H1604:I1604"/>
    <mergeCell ref="O1604:O1605"/>
    <mergeCell ref="P1604:S1604"/>
    <mergeCell ref="H1605:I1605"/>
    <mergeCell ref="P1592:Q1592"/>
    <mergeCell ref="R1592:S1592"/>
    <mergeCell ref="P1593:Q1593"/>
    <mergeCell ref="R1593:S1593"/>
    <mergeCell ref="B1597:V1597"/>
    <mergeCell ref="P1589:Q1589"/>
    <mergeCell ref="R1589:S1589"/>
    <mergeCell ref="P1590:Q1590"/>
    <mergeCell ref="R1590:S1590"/>
    <mergeCell ref="P1591:Q1591"/>
    <mergeCell ref="R1591:S1591"/>
    <mergeCell ref="P1586:Q1586"/>
    <mergeCell ref="R1586:S1586"/>
    <mergeCell ref="P1587:Q1587"/>
    <mergeCell ref="R1587:S1587"/>
    <mergeCell ref="P1588:Q1588"/>
    <mergeCell ref="R1588:S1588"/>
    <mergeCell ref="T1581:V1581"/>
    <mergeCell ref="P1582:Q1582"/>
    <mergeCell ref="P1584:Q1584"/>
    <mergeCell ref="R1584:S1584"/>
    <mergeCell ref="P1585:Q1585"/>
    <mergeCell ref="R1585:S1585"/>
    <mergeCell ref="L1581:L1582"/>
    <mergeCell ref="M1581:M1582"/>
    <mergeCell ref="N1581:O1581"/>
    <mergeCell ref="P1581:Q1581"/>
    <mergeCell ref="R1581:S1582"/>
    <mergeCell ref="B1580:D1580"/>
    <mergeCell ref="B1581:B1582"/>
    <mergeCell ref="I1581:I1582"/>
    <mergeCell ref="J1581:J1582"/>
    <mergeCell ref="K1581:K1582"/>
    <mergeCell ref="R1575:S1575"/>
    <mergeCell ref="H1576:I1576"/>
    <mergeCell ref="R1576:S1576"/>
    <mergeCell ref="C1577:D1577"/>
    <mergeCell ref="F1577:G1577"/>
    <mergeCell ref="H1577:I1577"/>
    <mergeCell ref="O1577:S1577"/>
    <mergeCell ref="C1569:E1569"/>
    <mergeCell ref="G1569:G1570"/>
    <mergeCell ref="H1569:I1570"/>
    <mergeCell ref="J1569:K1569"/>
    <mergeCell ref="C1570:D1570"/>
    <mergeCell ref="B1568:B1577"/>
    <mergeCell ref="C1568:M1568"/>
    <mergeCell ref="P1568:S1569"/>
    <mergeCell ref="T1568:U1570"/>
    <mergeCell ref="V1568:V1570"/>
    <mergeCell ref="H1571:I1571"/>
    <mergeCell ref="O1571:P1573"/>
    <mergeCell ref="Q1571:Q1573"/>
    <mergeCell ref="R1571:S1573"/>
    <mergeCell ref="T1571:V1572"/>
    <mergeCell ref="H1572:I1572"/>
    <mergeCell ref="H1573:I1573"/>
    <mergeCell ref="H1574:I1574"/>
    <mergeCell ref="O1574:O1575"/>
    <mergeCell ref="P1574:S1574"/>
    <mergeCell ref="H1575:I1575"/>
    <mergeCell ref="P1562:Q1562"/>
    <mergeCell ref="R1562:S1562"/>
    <mergeCell ref="P1563:Q1563"/>
    <mergeCell ref="R1563:S1563"/>
    <mergeCell ref="B1567:V1567"/>
    <mergeCell ref="P1559:Q1559"/>
    <mergeCell ref="R1559:S1559"/>
    <mergeCell ref="P1560:Q1560"/>
    <mergeCell ref="R1560:S1560"/>
    <mergeCell ref="P1561:Q1561"/>
    <mergeCell ref="R1561:S1561"/>
    <mergeCell ref="P1556:Q1556"/>
    <mergeCell ref="R1556:S1556"/>
    <mergeCell ref="P1557:Q1557"/>
    <mergeCell ref="R1557:S1557"/>
    <mergeCell ref="P1558:Q1558"/>
    <mergeCell ref="R1558:S1558"/>
    <mergeCell ref="T1551:V1551"/>
    <mergeCell ref="P1552:Q1552"/>
    <mergeCell ref="P1554:Q1554"/>
    <mergeCell ref="R1554:S1554"/>
    <mergeCell ref="P1555:Q1555"/>
    <mergeCell ref="R1555:S1555"/>
    <mergeCell ref="L1551:L1552"/>
    <mergeCell ref="M1551:M1552"/>
    <mergeCell ref="N1551:O1551"/>
    <mergeCell ref="P1551:Q1551"/>
    <mergeCell ref="R1551:S1552"/>
    <mergeCell ref="B1550:D1550"/>
    <mergeCell ref="B1551:B1552"/>
    <mergeCell ref="I1551:I1552"/>
    <mergeCell ref="J1551:J1552"/>
    <mergeCell ref="K1551:K1552"/>
    <mergeCell ref="R1545:S1545"/>
    <mergeCell ref="H1546:I1546"/>
    <mergeCell ref="R1546:S1546"/>
    <mergeCell ref="C1547:D1547"/>
    <mergeCell ref="F1547:G1547"/>
    <mergeCell ref="H1547:I1547"/>
    <mergeCell ref="O1547:S1547"/>
    <mergeCell ref="C1539:E1539"/>
    <mergeCell ref="G1539:G1540"/>
    <mergeCell ref="H1539:I1540"/>
    <mergeCell ref="J1539:K1539"/>
    <mergeCell ref="C1540:D1540"/>
    <mergeCell ref="B1538:B1547"/>
    <mergeCell ref="C1538:M1538"/>
    <mergeCell ref="P1538:S1539"/>
    <mergeCell ref="T1538:U1540"/>
    <mergeCell ref="V1538:V1540"/>
    <mergeCell ref="H1541:I1541"/>
    <mergeCell ref="O1541:P1543"/>
    <mergeCell ref="Q1541:Q1543"/>
    <mergeCell ref="R1541:S1543"/>
    <mergeCell ref="T1541:V1542"/>
    <mergeCell ref="H1542:I1542"/>
    <mergeCell ref="H1543:I1543"/>
    <mergeCell ref="H1544:I1544"/>
    <mergeCell ref="O1544:O1545"/>
    <mergeCell ref="P1544:S1544"/>
    <mergeCell ref="H1545:I1545"/>
    <mergeCell ref="P1532:Q1532"/>
    <mergeCell ref="R1532:S1532"/>
    <mergeCell ref="P1533:Q1533"/>
    <mergeCell ref="R1533:S1533"/>
    <mergeCell ref="B1537:V1537"/>
    <mergeCell ref="P1529:Q1529"/>
    <mergeCell ref="R1529:S1529"/>
    <mergeCell ref="P1530:Q1530"/>
    <mergeCell ref="R1530:S1530"/>
    <mergeCell ref="P1531:Q1531"/>
    <mergeCell ref="R1531:S1531"/>
    <mergeCell ref="P1526:Q1526"/>
    <mergeCell ref="R1526:S1526"/>
    <mergeCell ref="P1527:Q1527"/>
    <mergeCell ref="R1527:S1527"/>
    <mergeCell ref="P1528:Q1528"/>
    <mergeCell ref="R1528:S1528"/>
    <mergeCell ref="T1521:V1521"/>
    <mergeCell ref="P1522:Q1522"/>
    <mergeCell ref="P1524:Q1524"/>
    <mergeCell ref="R1524:S1524"/>
    <mergeCell ref="P1525:Q1525"/>
    <mergeCell ref="R1525:S1525"/>
    <mergeCell ref="L1521:L1522"/>
    <mergeCell ref="M1521:M1522"/>
    <mergeCell ref="N1521:O1521"/>
    <mergeCell ref="P1521:Q1521"/>
    <mergeCell ref="R1521:S1522"/>
    <mergeCell ref="B1520:D1520"/>
    <mergeCell ref="B1521:B1522"/>
    <mergeCell ref="I1521:I1522"/>
    <mergeCell ref="J1521:J1522"/>
    <mergeCell ref="K1521:K1522"/>
    <mergeCell ref="R1515:S1515"/>
    <mergeCell ref="H1516:I1516"/>
    <mergeCell ref="R1516:S1516"/>
    <mergeCell ref="C1517:D1517"/>
    <mergeCell ref="F1517:G1517"/>
    <mergeCell ref="H1517:I1517"/>
    <mergeCell ref="O1517:S1517"/>
    <mergeCell ref="C1509:E1509"/>
    <mergeCell ref="G1509:G1510"/>
    <mergeCell ref="H1509:I1510"/>
    <mergeCell ref="J1509:K1509"/>
    <mergeCell ref="C1510:D1510"/>
    <mergeCell ref="B1508:B1517"/>
    <mergeCell ref="C1508:M1508"/>
    <mergeCell ref="P1508:S1509"/>
    <mergeCell ref="T1508:U1510"/>
    <mergeCell ref="V1508:V1510"/>
    <mergeCell ref="H1511:I1511"/>
    <mergeCell ref="O1511:P1513"/>
    <mergeCell ref="Q1511:Q1513"/>
    <mergeCell ref="R1511:S1513"/>
    <mergeCell ref="T1511:V1512"/>
    <mergeCell ref="H1512:I1512"/>
    <mergeCell ref="H1513:I1513"/>
    <mergeCell ref="H1514:I1514"/>
    <mergeCell ref="O1514:O1515"/>
    <mergeCell ref="P1514:S1514"/>
    <mergeCell ref="H1515:I1515"/>
    <mergeCell ref="P1502:Q1502"/>
    <mergeCell ref="R1502:S1502"/>
    <mergeCell ref="P1503:Q1503"/>
    <mergeCell ref="R1503:S1503"/>
    <mergeCell ref="B1507:V1507"/>
    <mergeCell ref="P1499:Q1499"/>
    <mergeCell ref="R1499:S1499"/>
    <mergeCell ref="P1500:Q1500"/>
    <mergeCell ref="R1500:S1500"/>
    <mergeCell ref="P1501:Q1501"/>
    <mergeCell ref="R1501:S1501"/>
    <mergeCell ref="P1496:Q1496"/>
    <mergeCell ref="R1496:S1496"/>
    <mergeCell ref="P1497:Q1497"/>
    <mergeCell ref="R1497:S1497"/>
    <mergeCell ref="P1498:Q1498"/>
    <mergeCell ref="R1498:S1498"/>
    <mergeCell ref="T1491:V1491"/>
    <mergeCell ref="P1492:Q1492"/>
    <mergeCell ref="P1494:Q1494"/>
    <mergeCell ref="R1494:S1494"/>
    <mergeCell ref="P1495:Q1495"/>
    <mergeCell ref="R1495:S1495"/>
    <mergeCell ref="L1491:L1492"/>
    <mergeCell ref="M1491:M1492"/>
    <mergeCell ref="N1491:O1491"/>
    <mergeCell ref="P1491:Q1491"/>
    <mergeCell ref="R1491:S1492"/>
    <mergeCell ref="B1490:D1490"/>
    <mergeCell ref="B1491:B1492"/>
    <mergeCell ref="I1491:I1492"/>
    <mergeCell ref="J1491:J1492"/>
    <mergeCell ref="K1491:K1492"/>
    <mergeCell ref="R1485:S1485"/>
    <mergeCell ref="H1486:I1486"/>
    <mergeCell ref="R1486:S1486"/>
    <mergeCell ref="C1487:D1487"/>
    <mergeCell ref="F1487:G1487"/>
    <mergeCell ref="H1487:I1487"/>
    <mergeCell ref="O1487:S1487"/>
    <mergeCell ref="C1479:E1479"/>
    <mergeCell ref="G1479:G1480"/>
    <mergeCell ref="H1479:I1480"/>
    <mergeCell ref="J1479:K1479"/>
    <mergeCell ref="C1480:D1480"/>
    <mergeCell ref="B1478:B1487"/>
    <mergeCell ref="C1478:M1478"/>
    <mergeCell ref="P1478:S1479"/>
    <mergeCell ref="T1478:U1480"/>
    <mergeCell ref="V1478:V1480"/>
    <mergeCell ref="H1481:I1481"/>
    <mergeCell ref="O1481:P1483"/>
    <mergeCell ref="Q1481:Q1483"/>
    <mergeCell ref="R1481:S1483"/>
    <mergeCell ref="T1481:V1482"/>
    <mergeCell ref="H1482:I1482"/>
    <mergeCell ref="H1483:I1483"/>
    <mergeCell ref="H1484:I1484"/>
    <mergeCell ref="O1484:O1485"/>
    <mergeCell ref="P1484:S1484"/>
    <mergeCell ref="H1485:I1485"/>
    <mergeCell ref="P1472:Q1472"/>
    <mergeCell ref="R1472:S1472"/>
    <mergeCell ref="P1473:Q1473"/>
    <mergeCell ref="R1473:S1473"/>
    <mergeCell ref="B1477:V1477"/>
    <mergeCell ref="P1469:Q1469"/>
    <mergeCell ref="R1469:S1469"/>
    <mergeCell ref="P1470:Q1470"/>
    <mergeCell ref="R1470:S1470"/>
    <mergeCell ref="P1471:Q1471"/>
    <mergeCell ref="R1471:S1471"/>
    <mergeCell ref="P1466:Q1466"/>
    <mergeCell ref="R1466:S1466"/>
    <mergeCell ref="P1467:Q1467"/>
    <mergeCell ref="R1467:S1467"/>
    <mergeCell ref="P1468:Q1468"/>
    <mergeCell ref="R1468:S1468"/>
    <mergeCell ref="T1461:V1461"/>
    <mergeCell ref="P1462:Q1462"/>
    <mergeCell ref="P1464:Q1464"/>
    <mergeCell ref="R1464:S1464"/>
    <mergeCell ref="P1465:Q1465"/>
    <mergeCell ref="R1465:S1465"/>
    <mergeCell ref="L1461:L1462"/>
    <mergeCell ref="M1461:M1462"/>
    <mergeCell ref="N1461:O1461"/>
    <mergeCell ref="P1461:Q1461"/>
    <mergeCell ref="R1461:S1462"/>
    <mergeCell ref="B1460:D1460"/>
    <mergeCell ref="B1461:B1462"/>
    <mergeCell ref="I1461:I1462"/>
    <mergeCell ref="J1461:J1462"/>
    <mergeCell ref="K1461:K1462"/>
    <mergeCell ref="R1455:S1455"/>
    <mergeCell ref="H1456:I1456"/>
    <mergeCell ref="R1456:S1456"/>
    <mergeCell ref="C1457:D1457"/>
    <mergeCell ref="F1457:G1457"/>
    <mergeCell ref="H1457:I1457"/>
    <mergeCell ref="O1457:S1457"/>
    <mergeCell ref="C1449:E1449"/>
    <mergeCell ref="G1449:G1450"/>
    <mergeCell ref="H1449:I1450"/>
    <mergeCell ref="J1449:K1449"/>
    <mergeCell ref="C1450:D1450"/>
    <mergeCell ref="B1448:B1457"/>
    <mergeCell ref="C1448:M1448"/>
    <mergeCell ref="P1448:S1449"/>
    <mergeCell ref="T1448:U1450"/>
    <mergeCell ref="V1448:V1450"/>
    <mergeCell ref="H1451:I1451"/>
    <mergeCell ref="O1451:P1453"/>
    <mergeCell ref="Q1451:Q1453"/>
    <mergeCell ref="R1451:S1453"/>
    <mergeCell ref="T1451:V1452"/>
    <mergeCell ref="H1452:I1452"/>
    <mergeCell ref="H1453:I1453"/>
    <mergeCell ref="H1454:I1454"/>
    <mergeCell ref="O1454:O1455"/>
    <mergeCell ref="P1454:S1454"/>
    <mergeCell ref="H1455:I1455"/>
    <mergeCell ref="P1442:Q1442"/>
    <mergeCell ref="R1442:S1442"/>
    <mergeCell ref="P1443:Q1443"/>
    <mergeCell ref="R1443:S1443"/>
    <mergeCell ref="B1447:V1447"/>
    <mergeCell ref="P1439:Q1439"/>
    <mergeCell ref="R1439:S1439"/>
    <mergeCell ref="P1440:Q1440"/>
    <mergeCell ref="R1440:S1440"/>
    <mergeCell ref="P1441:Q1441"/>
    <mergeCell ref="R1441:S1441"/>
    <mergeCell ref="P1436:Q1436"/>
    <mergeCell ref="R1436:S1436"/>
    <mergeCell ref="P1437:Q1437"/>
    <mergeCell ref="R1437:S1437"/>
    <mergeCell ref="P1438:Q1438"/>
    <mergeCell ref="R1438:S1438"/>
    <mergeCell ref="T1431:V1431"/>
    <mergeCell ref="P1432:Q1432"/>
    <mergeCell ref="P1434:Q1434"/>
    <mergeCell ref="R1434:S1434"/>
    <mergeCell ref="P1435:Q1435"/>
    <mergeCell ref="R1435:S1435"/>
    <mergeCell ref="L1431:L1432"/>
    <mergeCell ref="M1431:M1432"/>
    <mergeCell ref="N1431:O1431"/>
    <mergeCell ref="P1431:Q1431"/>
    <mergeCell ref="R1431:S1432"/>
    <mergeCell ref="B1430:D1430"/>
    <mergeCell ref="B1431:B1432"/>
    <mergeCell ref="I1431:I1432"/>
    <mergeCell ref="J1431:J1432"/>
    <mergeCell ref="K1431:K1432"/>
    <mergeCell ref="R1425:S1425"/>
    <mergeCell ref="H1426:I1426"/>
    <mergeCell ref="R1426:S1426"/>
    <mergeCell ref="C1427:D1427"/>
    <mergeCell ref="F1427:G1427"/>
    <mergeCell ref="H1427:I1427"/>
    <mergeCell ref="O1427:S1427"/>
    <mergeCell ref="C1419:E1419"/>
    <mergeCell ref="G1419:G1420"/>
    <mergeCell ref="H1419:I1420"/>
    <mergeCell ref="J1419:K1419"/>
    <mergeCell ref="C1420:D1420"/>
    <mergeCell ref="B1418:B1427"/>
    <mergeCell ref="C1418:M1418"/>
    <mergeCell ref="P1418:S1419"/>
    <mergeCell ref="T1418:U1420"/>
    <mergeCell ref="V1418:V1420"/>
    <mergeCell ref="H1421:I1421"/>
    <mergeCell ref="O1421:P1423"/>
    <mergeCell ref="Q1421:Q1423"/>
    <mergeCell ref="R1421:S1423"/>
    <mergeCell ref="T1421:V1422"/>
    <mergeCell ref="H1422:I1422"/>
    <mergeCell ref="H1423:I1423"/>
    <mergeCell ref="H1424:I1424"/>
    <mergeCell ref="O1424:O1425"/>
    <mergeCell ref="P1424:S1424"/>
    <mergeCell ref="H1425:I1425"/>
    <mergeCell ref="P1412:Q1412"/>
    <mergeCell ref="R1412:S1412"/>
    <mergeCell ref="P1413:Q1413"/>
    <mergeCell ref="R1413:S1413"/>
    <mergeCell ref="B1417:V1417"/>
    <mergeCell ref="P1409:Q1409"/>
    <mergeCell ref="R1409:S1409"/>
    <mergeCell ref="P1410:Q1410"/>
    <mergeCell ref="R1410:S1410"/>
    <mergeCell ref="P1411:Q1411"/>
    <mergeCell ref="R1411:S1411"/>
    <mergeCell ref="P1406:Q1406"/>
    <mergeCell ref="R1406:S1406"/>
    <mergeCell ref="P1407:Q1407"/>
    <mergeCell ref="R1407:S1407"/>
    <mergeCell ref="P1408:Q1408"/>
    <mergeCell ref="R1408:S1408"/>
    <mergeCell ref="T1401:V1401"/>
    <mergeCell ref="P1402:Q1402"/>
    <mergeCell ref="P1404:Q1404"/>
    <mergeCell ref="R1404:S1404"/>
    <mergeCell ref="P1405:Q1405"/>
    <mergeCell ref="R1405:S1405"/>
    <mergeCell ref="L1401:L1402"/>
    <mergeCell ref="M1401:M1402"/>
    <mergeCell ref="N1401:O1401"/>
    <mergeCell ref="P1401:Q1401"/>
    <mergeCell ref="R1401:S1402"/>
    <mergeCell ref="B1400:D1400"/>
    <mergeCell ref="B1401:B1402"/>
    <mergeCell ref="I1401:I1402"/>
    <mergeCell ref="J1401:J1402"/>
    <mergeCell ref="K1401:K1402"/>
    <mergeCell ref="R1395:S1395"/>
    <mergeCell ref="H1396:I1396"/>
    <mergeCell ref="R1396:S1396"/>
    <mergeCell ref="C1397:D1397"/>
    <mergeCell ref="F1397:G1397"/>
    <mergeCell ref="H1397:I1397"/>
    <mergeCell ref="O1397:S1397"/>
    <mergeCell ref="B1404:B1405"/>
    <mergeCell ref="C1404:C1405"/>
    <mergeCell ref="D1404:D1405"/>
    <mergeCell ref="E1404:E1405"/>
    <mergeCell ref="H1404:H1405"/>
    <mergeCell ref="C1389:E1389"/>
    <mergeCell ref="G1389:G1390"/>
    <mergeCell ref="H1389:I1390"/>
    <mergeCell ref="J1389:K1389"/>
    <mergeCell ref="C1390:D1390"/>
    <mergeCell ref="B1388:B1397"/>
    <mergeCell ref="C1388:M1388"/>
    <mergeCell ref="P1388:S1389"/>
    <mergeCell ref="T1388:U1390"/>
    <mergeCell ref="V1388:V1390"/>
    <mergeCell ref="H1391:I1391"/>
    <mergeCell ref="O1391:P1393"/>
    <mergeCell ref="Q1391:Q1393"/>
    <mergeCell ref="R1391:S1393"/>
    <mergeCell ref="T1391:V1392"/>
    <mergeCell ref="H1392:I1392"/>
    <mergeCell ref="H1393:I1393"/>
    <mergeCell ref="H1394:I1394"/>
    <mergeCell ref="O1394:O1395"/>
    <mergeCell ref="P1394:S1394"/>
    <mergeCell ref="H1395:I1395"/>
    <mergeCell ref="P1382:Q1382"/>
    <mergeCell ref="R1382:S1382"/>
    <mergeCell ref="P1383:Q1383"/>
    <mergeCell ref="R1383:S1383"/>
    <mergeCell ref="B1387:V1387"/>
    <mergeCell ref="P1379:Q1379"/>
    <mergeCell ref="R1379:S1379"/>
    <mergeCell ref="P1380:Q1380"/>
    <mergeCell ref="R1380:S1380"/>
    <mergeCell ref="P1381:Q1381"/>
    <mergeCell ref="R1381:S1381"/>
    <mergeCell ref="P1376:Q1376"/>
    <mergeCell ref="R1376:S1376"/>
    <mergeCell ref="P1377:Q1377"/>
    <mergeCell ref="R1377:S1377"/>
    <mergeCell ref="P1378:Q1378"/>
    <mergeCell ref="R1378:S1378"/>
    <mergeCell ref="T1371:V1371"/>
    <mergeCell ref="P1372:Q1372"/>
    <mergeCell ref="P1374:Q1374"/>
    <mergeCell ref="R1374:S1374"/>
    <mergeCell ref="P1375:Q1375"/>
    <mergeCell ref="R1375:S1375"/>
    <mergeCell ref="L1371:L1372"/>
    <mergeCell ref="M1371:M1372"/>
    <mergeCell ref="N1371:O1371"/>
    <mergeCell ref="P1371:Q1371"/>
    <mergeCell ref="R1371:S1372"/>
    <mergeCell ref="B1370:D1370"/>
    <mergeCell ref="B1371:B1372"/>
    <mergeCell ref="I1371:I1372"/>
    <mergeCell ref="J1371:J1372"/>
    <mergeCell ref="K1371:K1372"/>
    <mergeCell ref="R1365:S1365"/>
    <mergeCell ref="H1366:I1366"/>
    <mergeCell ref="R1366:S1366"/>
    <mergeCell ref="C1367:D1367"/>
    <mergeCell ref="F1367:G1367"/>
    <mergeCell ref="H1367:I1367"/>
    <mergeCell ref="O1367:S1367"/>
    <mergeCell ref="C1359:E1359"/>
    <mergeCell ref="G1359:G1360"/>
    <mergeCell ref="H1359:I1360"/>
    <mergeCell ref="J1359:K1359"/>
    <mergeCell ref="C1360:D1360"/>
    <mergeCell ref="B1358:B1367"/>
    <mergeCell ref="C1358:M1358"/>
    <mergeCell ref="P1358:S1359"/>
    <mergeCell ref="T1358:U1360"/>
    <mergeCell ref="V1358:V1360"/>
    <mergeCell ref="H1361:I1361"/>
    <mergeCell ref="O1361:P1363"/>
    <mergeCell ref="Q1361:Q1363"/>
    <mergeCell ref="R1361:S1363"/>
    <mergeCell ref="T1361:V1362"/>
    <mergeCell ref="H1362:I1362"/>
    <mergeCell ref="H1363:I1363"/>
    <mergeCell ref="H1364:I1364"/>
    <mergeCell ref="O1364:O1365"/>
    <mergeCell ref="P1364:S1364"/>
    <mergeCell ref="H1365:I1365"/>
    <mergeCell ref="P1352:Q1352"/>
    <mergeCell ref="R1352:S1352"/>
    <mergeCell ref="P1353:Q1353"/>
    <mergeCell ref="R1353:S1353"/>
    <mergeCell ref="B1357:V1357"/>
    <mergeCell ref="P1349:Q1349"/>
    <mergeCell ref="R1349:S1349"/>
    <mergeCell ref="P1350:Q1350"/>
    <mergeCell ref="R1350:S1350"/>
    <mergeCell ref="P1351:Q1351"/>
    <mergeCell ref="R1351:S1351"/>
    <mergeCell ref="P1346:Q1346"/>
    <mergeCell ref="R1346:S1346"/>
    <mergeCell ref="P1347:Q1347"/>
    <mergeCell ref="R1347:S1347"/>
    <mergeCell ref="P1348:Q1348"/>
    <mergeCell ref="R1348:S1348"/>
    <mergeCell ref="T1341:V1341"/>
    <mergeCell ref="P1342:Q1342"/>
    <mergeCell ref="P1344:Q1344"/>
    <mergeCell ref="R1344:S1344"/>
    <mergeCell ref="P1345:Q1345"/>
    <mergeCell ref="R1345:S1345"/>
    <mergeCell ref="L1341:L1342"/>
    <mergeCell ref="M1341:M1342"/>
    <mergeCell ref="N1341:O1341"/>
    <mergeCell ref="P1341:Q1341"/>
    <mergeCell ref="R1341:S1342"/>
    <mergeCell ref="B1340:D1340"/>
    <mergeCell ref="B1341:B1342"/>
    <mergeCell ref="I1341:I1342"/>
    <mergeCell ref="J1341:J1342"/>
    <mergeCell ref="K1341:K1342"/>
    <mergeCell ref="R1335:S1335"/>
    <mergeCell ref="H1336:I1336"/>
    <mergeCell ref="R1336:S1336"/>
    <mergeCell ref="C1337:D1337"/>
    <mergeCell ref="F1337:G1337"/>
    <mergeCell ref="H1337:I1337"/>
    <mergeCell ref="O1337:S1337"/>
    <mergeCell ref="C1329:E1329"/>
    <mergeCell ref="G1329:G1330"/>
    <mergeCell ref="H1329:I1330"/>
    <mergeCell ref="J1329:K1329"/>
    <mergeCell ref="C1330:D1330"/>
    <mergeCell ref="B1328:B1337"/>
    <mergeCell ref="C1328:M1328"/>
    <mergeCell ref="P1328:S1329"/>
    <mergeCell ref="T1328:U1330"/>
    <mergeCell ref="V1328:V1330"/>
    <mergeCell ref="H1331:I1331"/>
    <mergeCell ref="O1331:P1333"/>
    <mergeCell ref="Q1331:Q1333"/>
    <mergeCell ref="R1331:S1333"/>
    <mergeCell ref="T1331:V1332"/>
    <mergeCell ref="H1332:I1332"/>
    <mergeCell ref="H1333:I1333"/>
    <mergeCell ref="H1334:I1334"/>
    <mergeCell ref="O1334:O1335"/>
    <mergeCell ref="P1334:S1334"/>
    <mergeCell ref="H1335:I1335"/>
    <mergeCell ref="P1322:Q1322"/>
    <mergeCell ref="R1322:S1322"/>
    <mergeCell ref="P1323:Q1323"/>
    <mergeCell ref="R1323:S1323"/>
    <mergeCell ref="B1327:V1327"/>
    <mergeCell ref="P1319:Q1319"/>
    <mergeCell ref="R1319:S1319"/>
    <mergeCell ref="P1320:Q1320"/>
    <mergeCell ref="R1320:S1320"/>
    <mergeCell ref="P1321:Q1321"/>
    <mergeCell ref="R1321:S1321"/>
    <mergeCell ref="P1316:Q1316"/>
    <mergeCell ref="R1316:S1316"/>
    <mergeCell ref="P1317:Q1317"/>
    <mergeCell ref="R1317:S1317"/>
    <mergeCell ref="P1318:Q1318"/>
    <mergeCell ref="R1318:S1318"/>
    <mergeCell ref="T1311:V1311"/>
    <mergeCell ref="P1312:Q1312"/>
    <mergeCell ref="P1314:Q1314"/>
    <mergeCell ref="R1314:S1314"/>
    <mergeCell ref="P1315:Q1315"/>
    <mergeCell ref="R1315:S1315"/>
    <mergeCell ref="L1311:L1312"/>
    <mergeCell ref="M1311:M1312"/>
    <mergeCell ref="N1311:O1311"/>
    <mergeCell ref="P1311:Q1311"/>
    <mergeCell ref="R1311:S1312"/>
    <mergeCell ref="B1310:D1310"/>
    <mergeCell ref="B1311:B1312"/>
    <mergeCell ref="I1311:I1312"/>
    <mergeCell ref="J1311:J1312"/>
    <mergeCell ref="K1311:K1312"/>
    <mergeCell ref="R1305:S1305"/>
    <mergeCell ref="H1306:I1306"/>
    <mergeCell ref="R1306:S1306"/>
    <mergeCell ref="C1307:D1307"/>
    <mergeCell ref="F1307:G1307"/>
    <mergeCell ref="H1307:I1307"/>
    <mergeCell ref="O1307:S1307"/>
    <mergeCell ref="C1299:E1299"/>
    <mergeCell ref="G1299:G1300"/>
    <mergeCell ref="H1299:I1300"/>
    <mergeCell ref="J1299:K1299"/>
    <mergeCell ref="C1300:D1300"/>
    <mergeCell ref="B1298:B1307"/>
    <mergeCell ref="C1298:M1298"/>
    <mergeCell ref="P1298:S1299"/>
    <mergeCell ref="T1298:U1300"/>
    <mergeCell ref="V1298:V1300"/>
    <mergeCell ref="H1301:I1301"/>
    <mergeCell ref="O1301:P1303"/>
    <mergeCell ref="Q1301:Q1303"/>
    <mergeCell ref="R1301:S1303"/>
    <mergeCell ref="T1301:V1302"/>
    <mergeCell ref="H1302:I1302"/>
    <mergeCell ref="H1303:I1303"/>
    <mergeCell ref="H1304:I1304"/>
    <mergeCell ref="O1304:O1305"/>
    <mergeCell ref="P1304:S1304"/>
    <mergeCell ref="H1305:I1305"/>
    <mergeCell ref="P1292:Q1292"/>
    <mergeCell ref="R1292:S1292"/>
    <mergeCell ref="P1293:Q1293"/>
    <mergeCell ref="R1293:S1293"/>
    <mergeCell ref="B1297:V1297"/>
    <mergeCell ref="P1289:Q1289"/>
    <mergeCell ref="R1289:S1289"/>
    <mergeCell ref="P1290:Q1290"/>
    <mergeCell ref="R1290:S1290"/>
    <mergeCell ref="P1291:Q1291"/>
    <mergeCell ref="R1291:S1291"/>
    <mergeCell ref="P1286:Q1286"/>
    <mergeCell ref="R1286:S1286"/>
    <mergeCell ref="P1287:Q1287"/>
    <mergeCell ref="R1287:S1287"/>
    <mergeCell ref="P1288:Q1288"/>
    <mergeCell ref="R1288:S1288"/>
    <mergeCell ref="T1281:V1281"/>
    <mergeCell ref="P1282:Q1282"/>
    <mergeCell ref="P1284:Q1284"/>
    <mergeCell ref="R1284:S1284"/>
    <mergeCell ref="P1285:Q1285"/>
    <mergeCell ref="R1285:S1285"/>
    <mergeCell ref="L1281:L1282"/>
    <mergeCell ref="M1281:M1282"/>
    <mergeCell ref="N1281:O1281"/>
    <mergeCell ref="P1281:Q1281"/>
    <mergeCell ref="R1281:S1282"/>
    <mergeCell ref="B1280:D1280"/>
    <mergeCell ref="B1281:B1282"/>
    <mergeCell ref="I1281:I1282"/>
    <mergeCell ref="J1281:J1282"/>
    <mergeCell ref="K1281:K1282"/>
    <mergeCell ref="R1275:S1275"/>
    <mergeCell ref="H1276:I1276"/>
    <mergeCell ref="R1276:S1276"/>
    <mergeCell ref="C1277:D1277"/>
    <mergeCell ref="F1277:G1277"/>
    <mergeCell ref="H1277:I1277"/>
    <mergeCell ref="O1277:S1277"/>
    <mergeCell ref="C1269:E1269"/>
    <mergeCell ref="G1269:G1270"/>
    <mergeCell ref="H1269:I1270"/>
    <mergeCell ref="J1269:K1269"/>
    <mergeCell ref="C1270:D1270"/>
    <mergeCell ref="B1268:B1277"/>
    <mergeCell ref="C1268:M1268"/>
    <mergeCell ref="P1268:S1269"/>
    <mergeCell ref="T1268:U1270"/>
    <mergeCell ref="V1268:V1270"/>
    <mergeCell ref="H1271:I1271"/>
    <mergeCell ref="O1271:P1273"/>
    <mergeCell ref="Q1271:Q1273"/>
    <mergeCell ref="R1271:S1273"/>
    <mergeCell ref="T1271:V1272"/>
    <mergeCell ref="H1272:I1272"/>
    <mergeCell ref="H1273:I1273"/>
    <mergeCell ref="H1274:I1274"/>
    <mergeCell ref="O1274:O1275"/>
    <mergeCell ref="P1274:S1274"/>
    <mergeCell ref="H1275:I1275"/>
    <mergeCell ref="P1262:Q1262"/>
    <mergeCell ref="R1262:S1262"/>
    <mergeCell ref="P1263:Q1263"/>
    <mergeCell ref="R1263:S1263"/>
    <mergeCell ref="B1267:V1267"/>
    <mergeCell ref="P1259:Q1259"/>
    <mergeCell ref="R1259:S1259"/>
    <mergeCell ref="P1260:Q1260"/>
    <mergeCell ref="R1260:S1260"/>
    <mergeCell ref="P1261:Q1261"/>
    <mergeCell ref="R1261:S1261"/>
    <mergeCell ref="P1256:Q1256"/>
    <mergeCell ref="R1256:S1256"/>
    <mergeCell ref="P1257:Q1257"/>
    <mergeCell ref="R1257:S1257"/>
    <mergeCell ref="P1258:Q1258"/>
    <mergeCell ref="R1258:S1258"/>
    <mergeCell ref="T1251:V1251"/>
    <mergeCell ref="P1252:Q1252"/>
    <mergeCell ref="P1254:Q1254"/>
    <mergeCell ref="R1254:S1254"/>
    <mergeCell ref="P1255:Q1255"/>
    <mergeCell ref="R1255:S1255"/>
    <mergeCell ref="L1251:L1252"/>
    <mergeCell ref="M1251:M1252"/>
    <mergeCell ref="N1251:O1251"/>
    <mergeCell ref="P1251:Q1251"/>
    <mergeCell ref="R1251:S1252"/>
    <mergeCell ref="B1250:D1250"/>
    <mergeCell ref="B1251:B1252"/>
    <mergeCell ref="I1251:I1252"/>
    <mergeCell ref="J1251:J1252"/>
    <mergeCell ref="K1251:K1252"/>
    <mergeCell ref="R1245:S1245"/>
    <mergeCell ref="H1246:I1246"/>
    <mergeCell ref="R1246:S1246"/>
    <mergeCell ref="C1247:D1247"/>
    <mergeCell ref="F1247:G1247"/>
    <mergeCell ref="H1247:I1247"/>
    <mergeCell ref="O1247:S1247"/>
    <mergeCell ref="C1239:E1239"/>
    <mergeCell ref="G1239:G1240"/>
    <mergeCell ref="H1239:I1240"/>
    <mergeCell ref="J1239:K1239"/>
    <mergeCell ref="C1240:D1240"/>
    <mergeCell ref="B1238:B1247"/>
    <mergeCell ref="C1238:M1238"/>
    <mergeCell ref="P1238:S1239"/>
    <mergeCell ref="T1238:U1240"/>
    <mergeCell ref="V1238:V1240"/>
    <mergeCell ref="H1241:I1241"/>
    <mergeCell ref="O1241:P1243"/>
    <mergeCell ref="Q1241:Q1243"/>
    <mergeCell ref="R1241:S1243"/>
    <mergeCell ref="T1241:V1242"/>
    <mergeCell ref="H1242:I1242"/>
    <mergeCell ref="H1243:I1243"/>
    <mergeCell ref="H1244:I1244"/>
    <mergeCell ref="O1244:O1245"/>
    <mergeCell ref="P1244:S1244"/>
    <mergeCell ref="H1245:I1245"/>
    <mergeCell ref="P1232:Q1232"/>
    <mergeCell ref="R1232:S1232"/>
    <mergeCell ref="P1233:Q1233"/>
    <mergeCell ref="R1233:S1233"/>
    <mergeCell ref="B1237:V1237"/>
    <mergeCell ref="P1229:Q1229"/>
    <mergeCell ref="R1229:S1229"/>
    <mergeCell ref="P1230:Q1230"/>
    <mergeCell ref="R1230:S1230"/>
    <mergeCell ref="P1231:Q1231"/>
    <mergeCell ref="R1231:S1231"/>
    <mergeCell ref="P1226:Q1226"/>
    <mergeCell ref="R1226:S1226"/>
    <mergeCell ref="P1227:Q1227"/>
    <mergeCell ref="R1227:S1227"/>
    <mergeCell ref="P1228:Q1228"/>
    <mergeCell ref="R1228:S1228"/>
    <mergeCell ref="T1221:V1221"/>
    <mergeCell ref="P1222:Q1222"/>
    <mergeCell ref="P1224:Q1224"/>
    <mergeCell ref="R1224:S1224"/>
    <mergeCell ref="P1225:Q1225"/>
    <mergeCell ref="R1225:S1225"/>
    <mergeCell ref="L1221:L1222"/>
    <mergeCell ref="M1221:M1222"/>
    <mergeCell ref="N1221:O1221"/>
    <mergeCell ref="P1221:Q1221"/>
    <mergeCell ref="R1221:S1222"/>
    <mergeCell ref="B1220:D1220"/>
    <mergeCell ref="B1221:B1222"/>
    <mergeCell ref="I1221:I1222"/>
    <mergeCell ref="J1221:J1222"/>
    <mergeCell ref="K1221:K1222"/>
    <mergeCell ref="R1215:S1215"/>
    <mergeCell ref="H1216:I1216"/>
    <mergeCell ref="R1216:S1216"/>
    <mergeCell ref="C1217:D1217"/>
    <mergeCell ref="F1217:G1217"/>
    <mergeCell ref="H1217:I1217"/>
    <mergeCell ref="O1217:S1217"/>
    <mergeCell ref="C1209:E1209"/>
    <mergeCell ref="G1209:G1210"/>
    <mergeCell ref="H1209:I1210"/>
    <mergeCell ref="J1209:K1209"/>
    <mergeCell ref="C1210:D1210"/>
    <mergeCell ref="B1208:B1217"/>
    <mergeCell ref="C1208:M1208"/>
    <mergeCell ref="P1208:S1209"/>
    <mergeCell ref="T1208:U1210"/>
    <mergeCell ref="V1208:V1210"/>
    <mergeCell ref="H1211:I1211"/>
    <mergeCell ref="O1211:P1213"/>
    <mergeCell ref="Q1211:Q1213"/>
    <mergeCell ref="R1211:S1213"/>
    <mergeCell ref="T1211:V1212"/>
    <mergeCell ref="H1212:I1212"/>
    <mergeCell ref="H1213:I1213"/>
    <mergeCell ref="H1214:I1214"/>
    <mergeCell ref="O1214:O1215"/>
    <mergeCell ref="P1214:S1214"/>
    <mergeCell ref="H1215:I1215"/>
    <mergeCell ref="P1202:Q1202"/>
    <mergeCell ref="R1202:S1202"/>
    <mergeCell ref="P1203:Q1203"/>
    <mergeCell ref="R1203:S1203"/>
    <mergeCell ref="B1207:V1207"/>
    <mergeCell ref="P1199:Q1199"/>
    <mergeCell ref="R1199:S1199"/>
    <mergeCell ref="P1200:Q1200"/>
    <mergeCell ref="R1200:S1200"/>
    <mergeCell ref="P1201:Q1201"/>
    <mergeCell ref="R1201:S1201"/>
    <mergeCell ref="P1196:Q1196"/>
    <mergeCell ref="R1196:S1196"/>
    <mergeCell ref="P1197:Q1197"/>
    <mergeCell ref="R1197:S1197"/>
    <mergeCell ref="P1198:Q1198"/>
    <mergeCell ref="R1198:S1198"/>
    <mergeCell ref="T1191:V1191"/>
    <mergeCell ref="P1192:Q1192"/>
    <mergeCell ref="P1194:Q1194"/>
    <mergeCell ref="R1194:S1194"/>
    <mergeCell ref="P1195:Q1195"/>
    <mergeCell ref="R1195:S1195"/>
    <mergeCell ref="L1191:L1192"/>
    <mergeCell ref="M1191:M1192"/>
    <mergeCell ref="N1191:O1191"/>
    <mergeCell ref="P1191:Q1191"/>
    <mergeCell ref="R1191:S1192"/>
    <mergeCell ref="B1190:D1190"/>
    <mergeCell ref="B1191:B1192"/>
    <mergeCell ref="I1191:I1192"/>
    <mergeCell ref="J1191:J1192"/>
    <mergeCell ref="K1191:K1192"/>
    <mergeCell ref="R1185:S1185"/>
    <mergeCell ref="H1186:I1186"/>
    <mergeCell ref="R1186:S1186"/>
    <mergeCell ref="C1187:D1187"/>
    <mergeCell ref="F1187:G1187"/>
    <mergeCell ref="H1187:I1187"/>
    <mergeCell ref="O1187:S1187"/>
    <mergeCell ref="C1179:E1179"/>
    <mergeCell ref="G1179:G1180"/>
    <mergeCell ref="H1179:I1180"/>
    <mergeCell ref="J1179:K1179"/>
    <mergeCell ref="C1180:D1180"/>
    <mergeCell ref="B1178:B1187"/>
    <mergeCell ref="C1178:M1178"/>
    <mergeCell ref="P1178:S1179"/>
    <mergeCell ref="T1178:U1180"/>
    <mergeCell ref="V1178:V1180"/>
    <mergeCell ref="H1181:I1181"/>
    <mergeCell ref="O1181:P1183"/>
    <mergeCell ref="Q1181:Q1183"/>
    <mergeCell ref="R1181:S1183"/>
    <mergeCell ref="T1181:V1182"/>
    <mergeCell ref="H1182:I1182"/>
    <mergeCell ref="H1183:I1183"/>
    <mergeCell ref="H1184:I1184"/>
    <mergeCell ref="O1184:O1185"/>
    <mergeCell ref="P1184:S1184"/>
    <mergeCell ref="H1185:I1185"/>
    <mergeCell ref="P1172:Q1172"/>
    <mergeCell ref="R1172:S1172"/>
    <mergeCell ref="P1173:Q1173"/>
    <mergeCell ref="R1173:S1173"/>
    <mergeCell ref="B1177:V1177"/>
    <mergeCell ref="P1169:Q1169"/>
    <mergeCell ref="P1170:Q1170"/>
    <mergeCell ref="R1170:S1170"/>
    <mergeCell ref="P1171:Q1171"/>
    <mergeCell ref="R1171:S1171"/>
    <mergeCell ref="P1166:Q1166"/>
    <mergeCell ref="P1167:Q1167"/>
    <mergeCell ref="P1168:Q1168"/>
    <mergeCell ref="B1168:B1169"/>
    <mergeCell ref="C1168:C1169"/>
    <mergeCell ref="D1168:D1169"/>
    <mergeCell ref="E1168:E1169"/>
    <mergeCell ref="H1164:H1167"/>
    <mergeCell ref="K1164:K1167"/>
    <mergeCell ref="L1164:L1167"/>
    <mergeCell ref="H1168:H1169"/>
    <mergeCell ref="K1168:K1169"/>
    <mergeCell ref="L1168:L1169"/>
    <mergeCell ref="R1164:S1167"/>
    <mergeCell ref="R1168:S1169"/>
    <mergeCell ref="T1161:V1161"/>
    <mergeCell ref="P1162:Q1162"/>
    <mergeCell ref="P1164:Q1164"/>
    <mergeCell ref="P1165:Q1165"/>
    <mergeCell ref="L1161:L1162"/>
    <mergeCell ref="M1161:M1162"/>
    <mergeCell ref="N1161:O1161"/>
    <mergeCell ref="P1161:Q1161"/>
    <mergeCell ref="R1161:S1162"/>
    <mergeCell ref="B1160:D1160"/>
    <mergeCell ref="B1161:B1162"/>
    <mergeCell ref="I1161:I1162"/>
    <mergeCell ref="J1161:J1162"/>
    <mergeCell ref="K1161:K1162"/>
    <mergeCell ref="R1155:S1155"/>
    <mergeCell ref="H1156:I1156"/>
    <mergeCell ref="R1156:S1156"/>
    <mergeCell ref="C1157:D1157"/>
    <mergeCell ref="F1157:G1157"/>
    <mergeCell ref="H1157:I1157"/>
    <mergeCell ref="O1157:S1157"/>
    <mergeCell ref="B1164:B1167"/>
    <mergeCell ref="C1164:C1167"/>
    <mergeCell ref="D1164:D1167"/>
    <mergeCell ref="E1164:E1167"/>
    <mergeCell ref="C1149:E1149"/>
    <mergeCell ref="G1149:G1150"/>
    <mergeCell ref="H1149:I1150"/>
    <mergeCell ref="J1149:K1149"/>
    <mergeCell ref="C1150:D1150"/>
    <mergeCell ref="B1148:B1157"/>
    <mergeCell ref="C1148:M1148"/>
    <mergeCell ref="P1148:S1149"/>
    <mergeCell ref="T1148:U1150"/>
    <mergeCell ref="V1148:V1150"/>
    <mergeCell ref="H1151:I1151"/>
    <mergeCell ref="O1151:P1153"/>
    <mergeCell ref="Q1151:Q1153"/>
    <mergeCell ref="R1151:S1153"/>
    <mergeCell ref="T1151:V1152"/>
    <mergeCell ref="H1152:I1152"/>
    <mergeCell ref="H1153:I1153"/>
    <mergeCell ref="H1154:I1154"/>
    <mergeCell ref="O1154:O1155"/>
    <mergeCell ref="P1154:S1154"/>
    <mergeCell ref="H1155:I1155"/>
    <mergeCell ref="P1142:Q1142"/>
    <mergeCell ref="R1142:S1142"/>
    <mergeCell ref="P1143:Q1143"/>
    <mergeCell ref="R1143:S1143"/>
    <mergeCell ref="B1147:V1147"/>
    <mergeCell ref="P1139:Q1139"/>
    <mergeCell ref="R1139:S1139"/>
    <mergeCell ref="P1140:Q1140"/>
    <mergeCell ref="R1140:S1140"/>
    <mergeCell ref="P1141:Q1141"/>
    <mergeCell ref="R1141:S1141"/>
    <mergeCell ref="P1136:Q1136"/>
    <mergeCell ref="R1136:S1136"/>
    <mergeCell ref="P1137:Q1137"/>
    <mergeCell ref="R1137:S1137"/>
    <mergeCell ref="P1138:Q1138"/>
    <mergeCell ref="R1138:S1138"/>
    <mergeCell ref="T1131:V1131"/>
    <mergeCell ref="P1132:Q1132"/>
    <mergeCell ref="P1134:Q1134"/>
    <mergeCell ref="R1134:S1134"/>
    <mergeCell ref="P1135:Q1135"/>
    <mergeCell ref="R1135:S1135"/>
    <mergeCell ref="L1131:L1132"/>
    <mergeCell ref="M1131:M1132"/>
    <mergeCell ref="N1131:O1131"/>
    <mergeCell ref="P1131:Q1131"/>
    <mergeCell ref="R1131:S1132"/>
    <mergeCell ref="B1130:D1130"/>
    <mergeCell ref="B1131:B1132"/>
    <mergeCell ref="I1131:I1132"/>
    <mergeCell ref="J1131:J1132"/>
    <mergeCell ref="K1131:K1132"/>
    <mergeCell ref="R1125:S1125"/>
    <mergeCell ref="H1126:I1126"/>
    <mergeCell ref="R1126:S1126"/>
    <mergeCell ref="C1127:D1127"/>
    <mergeCell ref="F1127:G1127"/>
    <mergeCell ref="H1127:I1127"/>
    <mergeCell ref="O1127:S1127"/>
    <mergeCell ref="C1119:E1119"/>
    <mergeCell ref="G1119:G1120"/>
    <mergeCell ref="H1119:I1120"/>
    <mergeCell ref="J1119:K1119"/>
    <mergeCell ref="C1120:D1120"/>
    <mergeCell ref="B1118:B1127"/>
    <mergeCell ref="C1118:M1118"/>
    <mergeCell ref="P1118:S1119"/>
    <mergeCell ref="T1118:U1120"/>
    <mergeCell ref="V1118:V1120"/>
    <mergeCell ref="H1121:I1121"/>
    <mergeCell ref="O1121:P1123"/>
    <mergeCell ref="Q1121:Q1123"/>
    <mergeCell ref="R1121:S1123"/>
    <mergeCell ref="T1121:V1122"/>
    <mergeCell ref="H1122:I1122"/>
    <mergeCell ref="H1123:I1123"/>
    <mergeCell ref="H1124:I1124"/>
    <mergeCell ref="O1124:O1125"/>
    <mergeCell ref="P1124:S1124"/>
    <mergeCell ref="H1125:I1125"/>
    <mergeCell ref="P1112:Q1112"/>
    <mergeCell ref="R1112:S1112"/>
    <mergeCell ref="P1113:Q1113"/>
    <mergeCell ref="R1113:S1113"/>
    <mergeCell ref="B1117:V1117"/>
    <mergeCell ref="P1109:Q1109"/>
    <mergeCell ref="R1109:S1109"/>
    <mergeCell ref="P1110:Q1110"/>
    <mergeCell ref="R1110:S1110"/>
    <mergeCell ref="P1111:Q1111"/>
    <mergeCell ref="R1111:S1111"/>
    <mergeCell ref="P1106:Q1106"/>
    <mergeCell ref="R1106:S1106"/>
    <mergeCell ref="P1107:Q1107"/>
    <mergeCell ref="R1107:S1107"/>
    <mergeCell ref="P1108:Q1108"/>
    <mergeCell ref="R1108:S1108"/>
    <mergeCell ref="T1101:V1101"/>
    <mergeCell ref="P1102:Q1102"/>
    <mergeCell ref="P1104:Q1104"/>
    <mergeCell ref="R1104:S1104"/>
    <mergeCell ref="P1105:Q1105"/>
    <mergeCell ref="R1105:S1105"/>
    <mergeCell ref="L1101:L1102"/>
    <mergeCell ref="M1101:M1102"/>
    <mergeCell ref="N1101:O1101"/>
    <mergeCell ref="P1101:Q1101"/>
    <mergeCell ref="R1101:S1102"/>
    <mergeCell ref="B1100:D1100"/>
    <mergeCell ref="B1101:B1102"/>
    <mergeCell ref="I1101:I1102"/>
    <mergeCell ref="J1101:J1102"/>
    <mergeCell ref="K1101:K1102"/>
    <mergeCell ref="R1095:S1095"/>
    <mergeCell ref="H1096:I1096"/>
    <mergeCell ref="R1096:S1096"/>
    <mergeCell ref="C1097:D1097"/>
    <mergeCell ref="F1097:G1097"/>
    <mergeCell ref="H1097:I1097"/>
    <mergeCell ref="O1097:S1097"/>
    <mergeCell ref="C1089:E1089"/>
    <mergeCell ref="G1089:G1090"/>
    <mergeCell ref="H1089:I1090"/>
    <mergeCell ref="J1089:K1089"/>
    <mergeCell ref="C1090:D1090"/>
    <mergeCell ref="B1088:B1097"/>
    <mergeCell ref="C1088:M1088"/>
    <mergeCell ref="P1088:S1089"/>
    <mergeCell ref="T1088:U1090"/>
    <mergeCell ref="V1088:V1090"/>
    <mergeCell ref="H1091:I1091"/>
    <mergeCell ref="O1091:P1093"/>
    <mergeCell ref="Q1091:Q1093"/>
    <mergeCell ref="R1091:S1093"/>
    <mergeCell ref="T1091:V1092"/>
    <mergeCell ref="H1092:I1092"/>
    <mergeCell ref="H1093:I1093"/>
    <mergeCell ref="H1094:I1094"/>
    <mergeCell ref="O1094:O1095"/>
    <mergeCell ref="P1094:S1094"/>
    <mergeCell ref="H1095:I1095"/>
    <mergeCell ref="P1082:Q1082"/>
    <mergeCell ref="R1082:S1082"/>
    <mergeCell ref="P1083:Q1083"/>
    <mergeCell ref="R1083:S1083"/>
    <mergeCell ref="B1087:V1087"/>
    <mergeCell ref="P1079:Q1079"/>
    <mergeCell ref="R1079:S1079"/>
    <mergeCell ref="P1080:Q1080"/>
    <mergeCell ref="R1080:S1080"/>
    <mergeCell ref="P1081:Q1081"/>
    <mergeCell ref="R1081:S1081"/>
    <mergeCell ref="P1076:Q1076"/>
    <mergeCell ref="R1076:S1076"/>
    <mergeCell ref="P1077:Q1077"/>
    <mergeCell ref="R1077:S1077"/>
    <mergeCell ref="P1078:Q1078"/>
    <mergeCell ref="R1078:S1078"/>
    <mergeCell ref="T1071:V1071"/>
    <mergeCell ref="P1072:Q1072"/>
    <mergeCell ref="P1074:Q1074"/>
    <mergeCell ref="R1074:S1074"/>
    <mergeCell ref="P1075:Q1075"/>
    <mergeCell ref="R1075:S1075"/>
    <mergeCell ref="L1071:L1072"/>
    <mergeCell ref="M1071:M1072"/>
    <mergeCell ref="N1071:O1071"/>
    <mergeCell ref="P1071:Q1071"/>
    <mergeCell ref="R1071:S1072"/>
    <mergeCell ref="B1070:D1070"/>
    <mergeCell ref="B1071:B1072"/>
    <mergeCell ref="I1071:I1072"/>
    <mergeCell ref="J1071:J1072"/>
    <mergeCell ref="K1071:K1072"/>
    <mergeCell ref="R1065:S1065"/>
    <mergeCell ref="H1066:I1066"/>
    <mergeCell ref="R1066:S1066"/>
    <mergeCell ref="C1067:D1067"/>
    <mergeCell ref="F1067:G1067"/>
    <mergeCell ref="H1067:I1067"/>
    <mergeCell ref="O1067:S1067"/>
    <mergeCell ref="C1059:E1059"/>
    <mergeCell ref="G1059:G1060"/>
    <mergeCell ref="H1059:I1060"/>
    <mergeCell ref="J1059:K1059"/>
    <mergeCell ref="C1060:D1060"/>
    <mergeCell ref="B1058:B1067"/>
    <mergeCell ref="C1058:M1058"/>
    <mergeCell ref="P1058:S1059"/>
    <mergeCell ref="T1058:U1060"/>
    <mergeCell ref="V1058:V1060"/>
    <mergeCell ref="H1061:I1061"/>
    <mergeCell ref="O1061:P1063"/>
    <mergeCell ref="Q1061:Q1063"/>
    <mergeCell ref="R1061:S1063"/>
    <mergeCell ref="T1061:V1062"/>
    <mergeCell ref="H1062:I1062"/>
    <mergeCell ref="H1063:I1063"/>
    <mergeCell ref="H1064:I1064"/>
    <mergeCell ref="O1064:O1065"/>
    <mergeCell ref="P1064:S1064"/>
    <mergeCell ref="H1065:I1065"/>
    <mergeCell ref="P1052:Q1052"/>
    <mergeCell ref="R1052:S1052"/>
    <mergeCell ref="P1053:Q1053"/>
    <mergeCell ref="R1053:S1053"/>
    <mergeCell ref="B1057:V1057"/>
    <mergeCell ref="P1049:Q1049"/>
    <mergeCell ref="R1049:S1049"/>
    <mergeCell ref="P1050:Q1050"/>
    <mergeCell ref="R1050:S1050"/>
    <mergeCell ref="P1051:Q1051"/>
    <mergeCell ref="R1051:S1051"/>
    <mergeCell ref="P1046:Q1046"/>
    <mergeCell ref="R1046:S1046"/>
    <mergeCell ref="P1047:Q1047"/>
    <mergeCell ref="R1047:S1047"/>
    <mergeCell ref="P1048:Q1048"/>
    <mergeCell ref="R1048:S1048"/>
    <mergeCell ref="T1041:V1041"/>
    <mergeCell ref="P1042:Q1042"/>
    <mergeCell ref="P1044:Q1044"/>
    <mergeCell ref="R1044:S1044"/>
    <mergeCell ref="P1045:Q1045"/>
    <mergeCell ref="R1045:S1045"/>
    <mergeCell ref="L1041:L1042"/>
    <mergeCell ref="M1041:M1042"/>
    <mergeCell ref="N1041:O1041"/>
    <mergeCell ref="P1041:Q1041"/>
    <mergeCell ref="R1041:S1042"/>
    <mergeCell ref="B1040:D1040"/>
    <mergeCell ref="B1041:B1042"/>
    <mergeCell ref="I1041:I1042"/>
    <mergeCell ref="J1041:J1042"/>
    <mergeCell ref="K1041:K1042"/>
    <mergeCell ref="R1035:S1035"/>
    <mergeCell ref="H1036:I1036"/>
    <mergeCell ref="R1036:S1036"/>
    <mergeCell ref="C1037:D1037"/>
    <mergeCell ref="F1037:G1037"/>
    <mergeCell ref="H1037:I1037"/>
    <mergeCell ref="O1037:S1037"/>
    <mergeCell ref="C1029:E1029"/>
    <mergeCell ref="G1029:G1030"/>
    <mergeCell ref="H1029:I1030"/>
    <mergeCell ref="J1029:K1029"/>
    <mergeCell ref="C1030:D1030"/>
    <mergeCell ref="B1028:B1037"/>
    <mergeCell ref="C1028:M1028"/>
    <mergeCell ref="P1028:S1029"/>
    <mergeCell ref="T1028:U1030"/>
    <mergeCell ref="V1028:V1030"/>
    <mergeCell ref="H1031:I1031"/>
    <mergeCell ref="O1031:P1033"/>
    <mergeCell ref="Q1031:Q1033"/>
    <mergeCell ref="R1031:S1033"/>
    <mergeCell ref="T1031:V1032"/>
    <mergeCell ref="H1032:I1032"/>
    <mergeCell ref="H1033:I1033"/>
    <mergeCell ref="H1034:I1034"/>
    <mergeCell ref="O1034:O1035"/>
    <mergeCell ref="P1034:S1034"/>
    <mergeCell ref="H1035:I1035"/>
    <mergeCell ref="P1022:Q1022"/>
    <mergeCell ref="R1022:S1022"/>
    <mergeCell ref="P1023:Q1023"/>
    <mergeCell ref="R1023:S1023"/>
    <mergeCell ref="B1027:V1027"/>
    <mergeCell ref="P1019:Q1019"/>
    <mergeCell ref="R1019:S1019"/>
    <mergeCell ref="P1020:Q1020"/>
    <mergeCell ref="R1020:S1020"/>
    <mergeCell ref="P1021:Q1021"/>
    <mergeCell ref="R1021:S1021"/>
    <mergeCell ref="P1016:Q1016"/>
    <mergeCell ref="R1016:S1016"/>
    <mergeCell ref="P1017:Q1017"/>
    <mergeCell ref="R1017:S1017"/>
    <mergeCell ref="P1018:Q1018"/>
    <mergeCell ref="R1018:S1018"/>
    <mergeCell ref="T1011:V1011"/>
    <mergeCell ref="P1012:Q1012"/>
    <mergeCell ref="P1014:Q1014"/>
    <mergeCell ref="R1014:S1014"/>
    <mergeCell ref="P1015:Q1015"/>
    <mergeCell ref="R1015:S1015"/>
    <mergeCell ref="L1011:L1012"/>
    <mergeCell ref="M1011:M1012"/>
    <mergeCell ref="N1011:O1011"/>
    <mergeCell ref="P1011:Q1011"/>
    <mergeCell ref="R1011:S1012"/>
    <mergeCell ref="B1010:D1010"/>
    <mergeCell ref="B1011:B1012"/>
    <mergeCell ref="I1011:I1012"/>
    <mergeCell ref="J1011:J1012"/>
    <mergeCell ref="K1011:K1012"/>
    <mergeCell ref="R1005:S1005"/>
    <mergeCell ref="H1006:I1006"/>
    <mergeCell ref="R1006:S1006"/>
    <mergeCell ref="C1007:D1007"/>
    <mergeCell ref="F1007:G1007"/>
    <mergeCell ref="H1007:I1007"/>
    <mergeCell ref="O1007:S1007"/>
    <mergeCell ref="C999:E999"/>
    <mergeCell ref="G999:G1000"/>
    <mergeCell ref="H999:I1000"/>
    <mergeCell ref="J999:K999"/>
    <mergeCell ref="C1000:D1000"/>
    <mergeCell ref="B998:B1007"/>
    <mergeCell ref="C998:M998"/>
    <mergeCell ref="P998:S999"/>
    <mergeCell ref="T998:U1000"/>
    <mergeCell ref="V998:V1000"/>
    <mergeCell ref="H1001:I1001"/>
    <mergeCell ref="O1001:P1003"/>
    <mergeCell ref="Q1001:Q1003"/>
    <mergeCell ref="R1001:S1003"/>
    <mergeCell ref="T1001:V1002"/>
    <mergeCell ref="H1002:I1002"/>
    <mergeCell ref="H1003:I1003"/>
    <mergeCell ref="H1004:I1004"/>
    <mergeCell ref="O1004:O1005"/>
    <mergeCell ref="P1004:S1004"/>
    <mergeCell ref="H1005:I1005"/>
    <mergeCell ref="P992:Q992"/>
    <mergeCell ref="R992:S992"/>
    <mergeCell ref="P993:Q993"/>
    <mergeCell ref="R993:S993"/>
    <mergeCell ref="B997:V997"/>
    <mergeCell ref="P989:Q989"/>
    <mergeCell ref="R989:S989"/>
    <mergeCell ref="P990:Q990"/>
    <mergeCell ref="R990:S990"/>
    <mergeCell ref="P991:Q991"/>
    <mergeCell ref="R991:S991"/>
    <mergeCell ref="P986:Q986"/>
    <mergeCell ref="R986:S986"/>
    <mergeCell ref="P987:Q987"/>
    <mergeCell ref="R987:S987"/>
    <mergeCell ref="P988:Q988"/>
    <mergeCell ref="R988:S988"/>
    <mergeCell ref="T981:V981"/>
    <mergeCell ref="P982:Q982"/>
    <mergeCell ref="P984:Q984"/>
    <mergeCell ref="R984:S984"/>
    <mergeCell ref="P985:Q985"/>
    <mergeCell ref="R985:S985"/>
    <mergeCell ref="L981:L982"/>
    <mergeCell ref="M981:M982"/>
    <mergeCell ref="N981:O981"/>
    <mergeCell ref="P981:Q981"/>
    <mergeCell ref="R981:S982"/>
    <mergeCell ref="B980:D980"/>
    <mergeCell ref="B981:B982"/>
    <mergeCell ref="I981:I982"/>
    <mergeCell ref="J981:J982"/>
    <mergeCell ref="K981:K982"/>
    <mergeCell ref="R975:S975"/>
    <mergeCell ref="H976:I976"/>
    <mergeCell ref="R976:S976"/>
    <mergeCell ref="C977:D977"/>
    <mergeCell ref="F977:G977"/>
    <mergeCell ref="H977:I977"/>
    <mergeCell ref="O977:S977"/>
    <mergeCell ref="C969:E969"/>
    <mergeCell ref="G969:G970"/>
    <mergeCell ref="H969:I970"/>
    <mergeCell ref="J969:K969"/>
    <mergeCell ref="C970:D970"/>
    <mergeCell ref="B968:B977"/>
    <mergeCell ref="C968:M968"/>
    <mergeCell ref="P968:S969"/>
    <mergeCell ref="T968:U970"/>
    <mergeCell ref="V968:V970"/>
    <mergeCell ref="H971:I971"/>
    <mergeCell ref="O971:P973"/>
    <mergeCell ref="Q971:Q973"/>
    <mergeCell ref="R971:S973"/>
    <mergeCell ref="T971:V972"/>
    <mergeCell ref="H972:I972"/>
    <mergeCell ref="H973:I973"/>
    <mergeCell ref="H974:I974"/>
    <mergeCell ref="O974:O975"/>
    <mergeCell ref="P974:S974"/>
    <mergeCell ref="H975:I975"/>
    <mergeCell ref="P962:Q962"/>
    <mergeCell ref="R962:S962"/>
    <mergeCell ref="P963:Q963"/>
    <mergeCell ref="R963:S963"/>
    <mergeCell ref="B967:V967"/>
    <mergeCell ref="P959:Q959"/>
    <mergeCell ref="R959:S959"/>
    <mergeCell ref="P960:Q960"/>
    <mergeCell ref="R960:S960"/>
    <mergeCell ref="P961:Q961"/>
    <mergeCell ref="R961:S961"/>
    <mergeCell ref="P956:Q956"/>
    <mergeCell ref="R956:S956"/>
    <mergeCell ref="P957:Q957"/>
    <mergeCell ref="R957:S957"/>
    <mergeCell ref="P958:Q958"/>
    <mergeCell ref="R958:S958"/>
    <mergeCell ref="T951:V951"/>
    <mergeCell ref="P952:Q952"/>
    <mergeCell ref="P954:Q954"/>
    <mergeCell ref="R954:S954"/>
    <mergeCell ref="P955:Q955"/>
    <mergeCell ref="R955:S955"/>
    <mergeCell ref="L951:L952"/>
    <mergeCell ref="M951:M952"/>
    <mergeCell ref="N951:O951"/>
    <mergeCell ref="P951:Q951"/>
    <mergeCell ref="R951:S952"/>
    <mergeCell ref="B950:D950"/>
    <mergeCell ref="B951:B952"/>
    <mergeCell ref="I951:I952"/>
    <mergeCell ref="J951:J952"/>
    <mergeCell ref="K951:K952"/>
    <mergeCell ref="R945:S945"/>
    <mergeCell ref="H946:I946"/>
    <mergeCell ref="R946:S946"/>
    <mergeCell ref="C947:D947"/>
    <mergeCell ref="F947:G947"/>
    <mergeCell ref="H947:I947"/>
    <mergeCell ref="O947:S947"/>
    <mergeCell ref="C939:E939"/>
    <mergeCell ref="G939:G940"/>
    <mergeCell ref="H939:I940"/>
    <mergeCell ref="J939:K939"/>
    <mergeCell ref="C940:D940"/>
    <mergeCell ref="B938:B947"/>
    <mergeCell ref="C938:M938"/>
    <mergeCell ref="P938:S939"/>
    <mergeCell ref="T938:U940"/>
    <mergeCell ref="V938:V940"/>
    <mergeCell ref="H941:I941"/>
    <mergeCell ref="O941:P943"/>
    <mergeCell ref="Q941:Q943"/>
    <mergeCell ref="R941:S943"/>
    <mergeCell ref="T941:V942"/>
    <mergeCell ref="H942:I942"/>
    <mergeCell ref="H943:I943"/>
    <mergeCell ref="H944:I944"/>
    <mergeCell ref="O944:O945"/>
    <mergeCell ref="P944:S944"/>
    <mergeCell ref="H945:I945"/>
    <mergeCell ref="P932:Q932"/>
    <mergeCell ref="R932:S932"/>
    <mergeCell ref="P933:Q933"/>
    <mergeCell ref="R933:S933"/>
    <mergeCell ref="B937:V937"/>
    <mergeCell ref="P929:Q929"/>
    <mergeCell ref="R929:S929"/>
    <mergeCell ref="P930:Q930"/>
    <mergeCell ref="R930:S930"/>
    <mergeCell ref="P931:Q931"/>
    <mergeCell ref="R931:S931"/>
    <mergeCell ref="P926:Q926"/>
    <mergeCell ref="R926:S926"/>
    <mergeCell ref="P927:Q927"/>
    <mergeCell ref="R927:S927"/>
    <mergeCell ref="P928:Q928"/>
    <mergeCell ref="R928:S928"/>
    <mergeCell ref="T921:V921"/>
    <mergeCell ref="P922:Q922"/>
    <mergeCell ref="P924:Q924"/>
    <mergeCell ref="R924:S924"/>
    <mergeCell ref="P925:Q925"/>
    <mergeCell ref="R925:S925"/>
    <mergeCell ref="L921:L922"/>
    <mergeCell ref="M921:M922"/>
    <mergeCell ref="N921:O921"/>
    <mergeCell ref="P921:Q921"/>
    <mergeCell ref="R921:S922"/>
    <mergeCell ref="B920:D920"/>
    <mergeCell ref="B921:B922"/>
    <mergeCell ref="I921:I922"/>
    <mergeCell ref="J921:J922"/>
    <mergeCell ref="K921:K922"/>
    <mergeCell ref="R915:S915"/>
    <mergeCell ref="H916:I916"/>
    <mergeCell ref="R916:S916"/>
    <mergeCell ref="C917:D917"/>
    <mergeCell ref="F917:G917"/>
    <mergeCell ref="H917:I917"/>
    <mergeCell ref="O917:S917"/>
    <mergeCell ref="C909:E909"/>
    <mergeCell ref="G909:G910"/>
    <mergeCell ref="H909:I910"/>
    <mergeCell ref="J909:K909"/>
    <mergeCell ref="C910:D910"/>
    <mergeCell ref="B908:B917"/>
    <mergeCell ref="C908:M908"/>
    <mergeCell ref="P908:S909"/>
    <mergeCell ref="T908:U910"/>
    <mergeCell ref="V908:V910"/>
    <mergeCell ref="H911:I911"/>
    <mergeCell ref="O911:P913"/>
    <mergeCell ref="Q911:Q913"/>
    <mergeCell ref="R911:S913"/>
    <mergeCell ref="T911:V912"/>
    <mergeCell ref="H912:I912"/>
    <mergeCell ref="H913:I913"/>
    <mergeCell ref="H914:I914"/>
    <mergeCell ref="O914:O915"/>
    <mergeCell ref="P914:S914"/>
    <mergeCell ref="H915:I915"/>
    <mergeCell ref="P902:Q902"/>
    <mergeCell ref="R902:S902"/>
    <mergeCell ref="P903:Q903"/>
    <mergeCell ref="R903:S903"/>
    <mergeCell ref="B907:V907"/>
    <mergeCell ref="P899:Q899"/>
    <mergeCell ref="R899:S899"/>
    <mergeCell ref="P900:Q900"/>
    <mergeCell ref="R900:S900"/>
    <mergeCell ref="P901:Q901"/>
    <mergeCell ref="R901:S901"/>
    <mergeCell ref="P896:Q896"/>
    <mergeCell ref="R896:S896"/>
    <mergeCell ref="P897:Q897"/>
    <mergeCell ref="R897:S897"/>
    <mergeCell ref="P898:Q898"/>
    <mergeCell ref="R898:S898"/>
    <mergeCell ref="T891:V891"/>
    <mergeCell ref="P892:Q892"/>
    <mergeCell ref="P894:Q894"/>
    <mergeCell ref="R894:S894"/>
    <mergeCell ref="P895:Q895"/>
    <mergeCell ref="R895:S895"/>
    <mergeCell ref="L891:L892"/>
    <mergeCell ref="M891:M892"/>
    <mergeCell ref="N891:O891"/>
    <mergeCell ref="P891:Q891"/>
    <mergeCell ref="R891:S892"/>
    <mergeCell ref="B890:D890"/>
    <mergeCell ref="B891:B892"/>
    <mergeCell ref="I891:I892"/>
    <mergeCell ref="J891:J892"/>
    <mergeCell ref="K891:K892"/>
    <mergeCell ref="R885:S885"/>
    <mergeCell ref="H886:I886"/>
    <mergeCell ref="R886:S886"/>
    <mergeCell ref="C887:D887"/>
    <mergeCell ref="F887:G887"/>
    <mergeCell ref="H887:I887"/>
    <mergeCell ref="O887:S887"/>
    <mergeCell ref="C879:E879"/>
    <mergeCell ref="G879:G880"/>
    <mergeCell ref="H879:I880"/>
    <mergeCell ref="J879:K879"/>
    <mergeCell ref="C880:D880"/>
    <mergeCell ref="B878:B887"/>
    <mergeCell ref="C878:M878"/>
    <mergeCell ref="P878:S879"/>
    <mergeCell ref="T878:U880"/>
    <mergeCell ref="V878:V880"/>
    <mergeCell ref="H881:I881"/>
    <mergeCell ref="O881:P883"/>
    <mergeCell ref="Q881:Q883"/>
    <mergeCell ref="R881:S883"/>
    <mergeCell ref="T881:V882"/>
    <mergeCell ref="H882:I882"/>
    <mergeCell ref="H883:I883"/>
    <mergeCell ref="H884:I884"/>
    <mergeCell ref="O884:O885"/>
    <mergeCell ref="P884:S884"/>
    <mergeCell ref="H885:I885"/>
    <mergeCell ref="P872:Q872"/>
    <mergeCell ref="R872:S872"/>
    <mergeCell ref="P873:Q873"/>
    <mergeCell ref="R873:S873"/>
    <mergeCell ref="B877:V877"/>
    <mergeCell ref="P869:Q869"/>
    <mergeCell ref="R869:S869"/>
    <mergeCell ref="P870:Q870"/>
    <mergeCell ref="R870:S870"/>
    <mergeCell ref="P871:Q871"/>
    <mergeCell ref="R871:S871"/>
    <mergeCell ref="P866:Q866"/>
    <mergeCell ref="R866:S866"/>
    <mergeCell ref="P867:Q867"/>
    <mergeCell ref="R867:S867"/>
    <mergeCell ref="P868:Q868"/>
    <mergeCell ref="R868:S868"/>
    <mergeCell ref="T861:V861"/>
    <mergeCell ref="P862:Q862"/>
    <mergeCell ref="P864:Q864"/>
    <mergeCell ref="R864:S864"/>
    <mergeCell ref="P865:Q865"/>
    <mergeCell ref="R865:S865"/>
    <mergeCell ref="L861:L862"/>
    <mergeCell ref="M861:M862"/>
    <mergeCell ref="N861:O861"/>
    <mergeCell ref="P861:Q861"/>
    <mergeCell ref="R861:S862"/>
    <mergeCell ref="B860:D860"/>
    <mergeCell ref="B861:B862"/>
    <mergeCell ref="I861:I862"/>
    <mergeCell ref="J861:J862"/>
    <mergeCell ref="K861:K862"/>
    <mergeCell ref="R855:S855"/>
    <mergeCell ref="H856:I856"/>
    <mergeCell ref="R856:S856"/>
    <mergeCell ref="C857:D857"/>
    <mergeCell ref="F857:G857"/>
    <mergeCell ref="H857:I857"/>
    <mergeCell ref="O857:S857"/>
    <mergeCell ref="C849:E849"/>
    <mergeCell ref="G849:G850"/>
    <mergeCell ref="H849:I850"/>
    <mergeCell ref="J849:K849"/>
    <mergeCell ref="C850:D850"/>
    <mergeCell ref="B848:B857"/>
    <mergeCell ref="C848:M848"/>
    <mergeCell ref="P848:S849"/>
    <mergeCell ref="T848:U850"/>
    <mergeCell ref="V848:V850"/>
    <mergeCell ref="H851:I851"/>
    <mergeCell ref="O851:P853"/>
    <mergeCell ref="Q851:Q853"/>
    <mergeCell ref="R851:S853"/>
    <mergeCell ref="T851:V852"/>
    <mergeCell ref="H852:I852"/>
    <mergeCell ref="H853:I853"/>
    <mergeCell ref="H854:I854"/>
    <mergeCell ref="O854:O855"/>
    <mergeCell ref="P854:S854"/>
    <mergeCell ref="H855:I855"/>
    <mergeCell ref="P842:Q842"/>
    <mergeCell ref="R842:S842"/>
    <mergeCell ref="P843:Q843"/>
    <mergeCell ref="R843:S843"/>
    <mergeCell ref="B847:V847"/>
    <mergeCell ref="P839:Q839"/>
    <mergeCell ref="R839:S839"/>
    <mergeCell ref="P840:Q840"/>
    <mergeCell ref="R840:S840"/>
    <mergeCell ref="P841:Q841"/>
    <mergeCell ref="R841:S841"/>
    <mergeCell ref="P836:Q836"/>
    <mergeCell ref="P837:Q837"/>
    <mergeCell ref="P838:Q838"/>
    <mergeCell ref="R838:S838"/>
    <mergeCell ref="B836:B837"/>
    <mergeCell ref="C836:C837"/>
    <mergeCell ref="D836:D837"/>
    <mergeCell ref="E836:E837"/>
    <mergeCell ref="H836:H837"/>
    <mergeCell ref="L836:L837"/>
    <mergeCell ref="K836:K837"/>
    <mergeCell ref="R836:S837"/>
    <mergeCell ref="T831:V831"/>
    <mergeCell ref="P832:Q832"/>
    <mergeCell ref="P834:Q834"/>
    <mergeCell ref="P835:Q835"/>
    <mergeCell ref="L831:L832"/>
    <mergeCell ref="M831:M832"/>
    <mergeCell ref="N831:O831"/>
    <mergeCell ref="P831:Q831"/>
    <mergeCell ref="R831:S832"/>
    <mergeCell ref="B830:D830"/>
    <mergeCell ref="B831:B832"/>
    <mergeCell ref="I831:I832"/>
    <mergeCell ref="J831:J832"/>
    <mergeCell ref="K831:K832"/>
    <mergeCell ref="R825:S825"/>
    <mergeCell ref="H826:I826"/>
    <mergeCell ref="R826:S826"/>
    <mergeCell ref="C827:D827"/>
    <mergeCell ref="F827:G827"/>
    <mergeCell ref="H827:I827"/>
    <mergeCell ref="O827:S827"/>
    <mergeCell ref="B834:B835"/>
    <mergeCell ref="C834:C835"/>
    <mergeCell ref="D834:D835"/>
    <mergeCell ref="E834:E835"/>
    <mergeCell ref="H834:H835"/>
    <mergeCell ref="K834:K835"/>
    <mergeCell ref="L834:L835"/>
    <mergeCell ref="R834:S835"/>
    <mergeCell ref="C819:E819"/>
    <mergeCell ref="G819:G820"/>
    <mergeCell ref="H819:I820"/>
    <mergeCell ref="J819:K819"/>
    <mergeCell ref="C820:D820"/>
    <mergeCell ref="B818:B827"/>
    <mergeCell ref="C818:M818"/>
    <mergeCell ref="P818:S819"/>
    <mergeCell ref="T818:U820"/>
    <mergeCell ref="V818:V820"/>
    <mergeCell ref="H821:I821"/>
    <mergeCell ref="O821:P823"/>
    <mergeCell ref="Q821:Q823"/>
    <mergeCell ref="R821:S823"/>
    <mergeCell ref="T821:V822"/>
    <mergeCell ref="H822:I822"/>
    <mergeCell ref="H823:I823"/>
    <mergeCell ref="H824:I824"/>
    <mergeCell ref="O824:O825"/>
    <mergeCell ref="P824:S824"/>
    <mergeCell ref="H825:I825"/>
    <mergeCell ref="P812:Q812"/>
    <mergeCell ref="R812:S812"/>
    <mergeCell ref="P813:Q813"/>
    <mergeCell ref="R813:S813"/>
    <mergeCell ref="B817:V817"/>
    <mergeCell ref="P809:Q809"/>
    <mergeCell ref="R809:S809"/>
    <mergeCell ref="P810:Q810"/>
    <mergeCell ref="R810:S810"/>
    <mergeCell ref="P811:Q811"/>
    <mergeCell ref="R811:S811"/>
    <mergeCell ref="P806:Q806"/>
    <mergeCell ref="R806:S806"/>
    <mergeCell ref="P807:Q807"/>
    <mergeCell ref="R807:S807"/>
    <mergeCell ref="P808:Q808"/>
    <mergeCell ref="R808:S808"/>
    <mergeCell ref="T801:V801"/>
    <mergeCell ref="P802:Q802"/>
    <mergeCell ref="P804:Q804"/>
    <mergeCell ref="R804:S804"/>
    <mergeCell ref="P805:Q805"/>
    <mergeCell ref="R805:S805"/>
    <mergeCell ref="L801:L802"/>
    <mergeCell ref="M801:M802"/>
    <mergeCell ref="N801:O801"/>
    <mergeCell ref="P801:Q801"/>
    <mergeCell ref="R801:S802"/>
    <mergeCell ref="B800:D800"/>
    <mergeCell ref="B801:B802"/>
    <mergeCell ref="I801:I802"/>
    <mergeCell ref="J801:J802"/>
    <mergeCell ref="K801:K802"/>
    <mergeCell ref="R795:S795"/>
    <mergeCell ref="H796:I796"/>
    <mergeCell ref="R796:S796"/>
    <mergeCell ref="C797:D797"/>
    <mergeCell ref="F797:G797"/>
    <mergeCell ref="H797:I797"/>
    <mergeCell ref="O797:S797"/>
    <mergeCell ref="C789:E789"/>
    <mergeCell ref="G789:G790"/>
    <mergeCell ref="H789:I790"/>
    <mergeCell ref="J789:K789"/>
    <mergeCell ref="C790:D790"/>
    <mergeCell ref="B788:B797"/>
    <mergeCell ref="C788:M788"/>
    <mergeCell ref="P788:S789"/>
    <mergeCell ref="T788:U790"/>
    <mergeCell ref="V788:V790"/>
    <mergeCell ref="H791:I791"/>
    <mergeCell ref="O791:P793"/>
    <mergeCell ref="Q791:Q793"/>
    <mergeCell ref="R791:S793"/>
    <mergeCell ref="T791:V792"/>
    <mergeCell ref="H792:I792"/>
    <mergeCell ref="H793:I793"/>
    <mergeCell ref="H794:I794"/>
    <mergeCell ref="O794:O795"/>
    <mergeCell ref="P794:S794"/>
    <mergeCell ref="H795:I795"/>
    <mergeCell ref="P782:Q782"/>
    <mergeCell ref="R782:S782"/>
    <mergeCell ref="P783:Q783"/>
    <mergeCell ref="R783:S783"/>
    <mergeCell ref="B787:V787"/>
    <mergeCell ref="P779:Q779"/>
    <mergeCell ref="R779:S779"/>
    <mergeCell ref="P780:Q780"/>
    <mergeCell ref="R780:S780"/>
    <mergeCell ref="P781:Q781"/>
    <mergeCell ref="R781:S781"/>
    <mergeCell ref="P776:Q776"/>
    <mergeCell ref="R776:S776"/>
    <mergeCell ref="P777:Q777"/>
    <mergeCell ref="R777:S777"/>
    <mergeCell ref="P778:Q778"/>
    <mergeCell ref="R778:S778"/>
    <mergeCell ref="T771:V771"/>
    <mergeCell ref="P772:Q772"/>
    <mergeCell ref="P774:Q774"/>
    <mergeCell ref="P775:Q775"/>
    <mergeCell ref="L771:L772"/>
    <mergeCell ref="M771:M772"/>
    <mergeCell ref="N771:O771"/>
    <mergeCell ref="P771:Q771"/>
    <mergeCell ref="R771:S772"/>
    <mergeCell ref="B770:D770"/>
    <mergeCell ref="B771:B772"/>
    <mergeCell ref="I771:I772"/>
    <mergeCell ref="J771:J772"/>
    <mergeCell ref="K771:K772"/>
    <mergeCell ref="R765:S765"/>
    <mergeCell ref="H766:I766"/>
    <mergeCell ref="R766:S766"/>
    <mergeCell ref="C767:D767"/>
    <mergeCell ref="F767:G767"/>
    <mergeCell ref="H767:I767"/>
    <mergeCell ref="O767:S767"/>
    <mergeCell ref="B774:B775"/>
    <mergeCell ref="C774:C775"/>
    <mergeCell ref="D774:D775"/>
    <mergeCell ref="E774:E775"/>
    <mergeCell ref="C759:E759"/>
    <mergeCell ref="G759:G760"/>
    <mergeCell ref="H759:I760"/>
    <mergeCell ref="J759:K759"/>
    <mergeCell ref="C760:D760"/>
    <mergeCell ref="B758:B767"/>
    <mergeCell ref="C758:M758"/>
    <mergeCell ref="P758:S759"/>
    <mergeCell ref="T758:U760"/>
    <mergeCell ref="V758:V760"/>
    <mergeCell ref="H761:I761"/>
    <mergeCell ref="O761:P763"/>
    <mergeCell ref="Q761:Q763"/>
    <mergeCell ref="R761:S763"/>
    <mergeCell ref="T761:V762"/>
    <mergeCell ref="H762:I762"/>
    <mergeCell ref="H763:I763"/>
    <mergeCell ref="H764:I764"/>
    <mergeCell ref="O764:O765"/>
    <mergeCell ref="P764:S764"/>
    <mergeCell ref="H765:I765"/>
    <mergeCell ref="P752:Q752"/>
    <mergeCell ref="R752:S752"/>
    <mergeCell ref="P753:Q753"/>
    <mergeCell ref="R753:S753"/>
    <mergeCell ref="B757:V757"/>
    <mergeCell ref="P749:Q749"/>
    <mergeCell ref="R749:S749"/>
    <mergeCell ref="P750:Q750"/>
    <mergeCell ref="R750:S750"/>
    <mergeCell ref="P751:Q751"/>
    <mergeCell ref="R751:S751"/>
    <mergeCell ref="P746:Q746"/>
    <mergeCell ref="R746:S746"/>
    <mergeCell ref="P747:Q747"/>
    <mergeCell ref="R747:S747"/>
    <mergeCell ref="P748:Q748"/>
    <mergeCell ref="R748:S748"/>
    <mergeCell ref="T741:V741"/>
    <mergeCell ref="P742:Q742"/>
    <mergeCell ref="P744:Q744"/>
    <mergeCell ref="R744:S744"/>
    <mergeCell ref="P745:Q745"/>
    <mergeCell ref="R745:S745"/>
    <mergeCell ref="L741:L742"/>
    <mergeCell ref="M741:M742"/>
    <mergeCell ref="N741:O741"/>
    <mergeCell ref="P741:Q741"/>
    <mergeCell ref="R741:S742"/>
    <mergeCell ref="B740:D740"/>
    <mergeCell ref="B741:B742"/>
    <mergeCell ref="I741:I742"/>
    <mergeCell ref="J741:J742"/>
    <mergeCell ref="K741:K742"/>
    <mergeCell ref="R735:S735"/>
    <mergeCell ref="H736:I736"/>
    <mergeCell ref="R736:S736"/>
    <mergeCell ref="C737:D737"/>
    <mergeCell ref="F737:G737"/>
    <mergeCell ref="H737:I737"/>
    <mergeCell ref="O737:S737"/>
    <mergeCell ref="C729:E729"/>
    <mergeCell ref="G729:G730"/>
    <mergeCell ref="H729:I730"/>
    <mergeCell ref="J729:K729"/>
    <mergeCell ref="C730:D730"/>
    <mergeCell ref="B728:B737"/>
    <mergeCell ref="C728:M728"/>
    <mergeCell ref="P728:S729"/>
    <mergeCell ref="T728:U730"/>
    <mergeCell ref="V728:V730"/>
    <mergeCell ref="H731:I731"/>
    <mergeCell ref="O731:P733"/>
    <mergeCell ref="Q731:Q733"/>
    <mergeCell ref="R731:S733"/>
    <mergeCell ref="T731:V732"/>
    <mergeCell ref="H732:I732"/>
    <mergeCell ref="H733:I733"/>
    <mergeCell ref="H734:I734"/>
    <mergeCell ref="O734:O735"/>
    <mergeCell ref="P734:S734"/>
    <mergeCell ref="H735:I735"/>
    <mergeCell ref="P722:Q722"/>
    <mergeCell ref="R722:S722"/>
    <mergeCell ref="P723:Q723"/>
    <mergeCell ref="R723:S723"/>
    <mergeCell ref="B727:V727"/>
    <mergeCell ref="P719:Q719"/>
    <mergeCell ref="P720:Q720"/>
    <mergeCell ref="R720:S720"/>
    <mergeCell ref="P721:Q721"/>
    <mergeCell ref="R721:S721"/>
    <mergeCell ref="P716:Q716"/>
    <mergeCell ref="R716:S716"/>
    <mergeCell ref="P717:Q717"/>
    <mergeCell ref="R717:S717"/>
    <mergeCell ref="P718:Q718"/>
    <mergeCell ref="B718:B719"/>
    <mergeCell ref="C718:C719"/>
    <mergeCell ref="D718:D719"/>
    <mergeCell ref="E718:E719"/>
    <mergeCell ref="T711:V711"/>
    <mergeCell ref="P712:Q712"/>
    <mergeCell ref="P714:Q714"/>
    <mergeCell ref="R714:S714"/>
    <mergeCell ref="P715:Q715"/>
    <mergeCell ref="R715:S715"/>
    <mergeCell ref="L711:L712"/>
    <mergeCell ref="M711:M712"/>
    <mergeCell ref="N711:O711"/>
    <mergeCell ref="P711:Q711"/>
    <mergeCell ref="R711:S712"/>
    <mergeCell ref="B710:D710"/>
    <mergeCell ref="B711:B712"/>
    <mergeCell ref="I711:I712"/>
    <mergeCell ref="J711:J712"/>
    <mergeCell ref="K711:K712"/>
    <mergeCell ref="R705:S705"/>
    <mergeCell ref="H706:I706"/>
    <mergeCell ref="R706:S706"/>
    <mergeCell ref="C707:D707"/>
    <mergeCell ref="F707:G707"/>
    <mergeCell ref="H707:I707"/>
    <mergeCell ref="O707:S707"/>
    <mergeCell ref="C699:E699"/>
    <mergeCell ref="G699:G700"/>
    <mergeCell ref="H699:I700"/>
    <mergeCell ref="J699:K699"/>
    <mergeCell ref="C700:D700"/>
    <mergeCell ref="B698:B707"/>
    <mergeCell ref="C698:M698"/>
    <mergeCell ref="P698:S699"/>
    <mergeCell ref="T698:U700"/>
    <mergeCell ref="V698:V700"/>
    <mergeCell ref="H701:I701"/>
    <mergeCell ref="O701:P703"/>
    <mergeCell ref="Q701:Q703"/>
    <mergeCell ref="R701:S703"/>
    <mergeCell ref="T701:V702"/>
    <mergeCell ref="H702:I702"/>
    <mergeCell ref="H703:I703"/>
    <mergeCell ref="H704:I704"/>
    <mergeCell ref="O704:O705"/>
    <mergeCell ref="P704:S704"/>
    <mergeCell ref="H705:I705"/>
    <mergeCell ref="P692:Q692"/>
    <mergeCell ref="R692:S692"/>
    <mergeCell ref="P693:Q693"/>
    <mergeCell ref="R693:S693"/>
    <mergeCell ref="B697:V697"/>
    <mergeCell ref="P689:Q689"/>
    <mergeCell ref="R689:S689"/>
    <mergeCell ref="P690:Q690"/>
    <mergeCell ref="R690:S690"/>
    <mergeCell ref="P691:Q691"/>
    <mergeCell ref="R691:S691"/>
    <mergeCell ref="P686:Q686"/>
    <mergeCell ref="R686:S686"/>
    <mergeCell ref="P687:Q687"/>
    <mergeCell ref="R687:S687"/>
    <mergeCell ref="P688:Q688"/>
    <mergeCell ref="R688:S688"/>
    <mergeCell ref="T681:V681"/>
    <mergeCell ref="P682:Q682"/>
    <mergeCell ref="P684:Q684"/>
    <mergeCell ref="R684:S684"/>
    <mergeCell ref="P685:Q685"/>
    <mergeCell ref="R685:S685"/>
    <mergeCell ref="L681:L682"/>
    <mergeCell ref="M681:M682"/>
    <mergeCell ref="N681:O681"/>
    <mergeCell ref="P681:Q681"/>
    <mergeCell ref="R681:S682"/>
    <mergeCell ref="B680:D680"/>
    <mergeCell ref="B681:B682"/>
    <mergeCell ref="I681:I682"/>
    <mergeCell ref="J681:J682"/>
    <mergeCell ref="K681:K682"/>
    <mergeCell ref="R675:S675"/>
    <mergeCell ref="H676:I676"/>
    <mergeCell ref="R676:S676"/>
    <mergeCell ref="C677:D677"/>
    <mergeCell ref="F677:G677"/>
    <mergeCell ref="H677:I677"/>
    <mergeCell ref="O677:S677"/>
    <mergeCell ref="C669:E669"/>
    <mergeCell ref="G669:G670"/>
    <mergeCell ref="H669:I670"/>
    <mergeCell ref="J669:K669"/>
    <mergeCell ref="C670:D670"/>
    <mergeCell ref="B668:B677"/>
    <mergeCell ref="C668:M668"/>
    <mergeCell ref="P668:S669"/>
    <mergeCell ref="T668:U670"/>
    <mergeCell ref="V668:V670"/>
    <mergeCell ref="H671:I671"/>
    <mergeCell ref="O671:P673"/>
    <mergeCell ref="Q671:Q673"/>
    <mergeCell ref="R671:S673"/>
    <mergeCell ref="T671:V672"/>
    <mergeCell ref="H672:I672"/>
    <mergeCell ref="H673:I673"/>
    <mergeCell ref="H674:I674"/>
    <mergeCell ref="O674:O675"/>
    <mergeCell ref="P674:S674"/>
    <mergeCell ref="H675:I675"/>
    <mergeCell ref="P662:Q662"/>
    <mergeCell ref="R662:S662"/>
    <mergeCell ref="P663:Q663"/>
    <mergeCell ref="R663:S663"/>
    <mergeCell ref="B667:V667"/>
    <mergeCell ref="P659:Q659"/>
    <mergeCell ref="R659:S659"/>
    <mergeCell ref="P660:Q660"/>
    <mergeCell ref="R660:S660"/>
    <mergeCell ref="P661:Q661"/>
    <mergeCell ref="R661:S661"/>
    <mergeCell ref="P656:Q656"/>
    <mergeCell ref="R656:S656"/>
    <mergeCell ref="P657:Q657"/>
    <mergeCell ref="R657:S657"/>
    <mergeCell ref="P658:Q658"/>
    <mergeCell ref="R658:S658"/>
    <mergeCell ref="T651:V651"/>
    <mergeCell ref="P652:Q652"/>
    <mergeCell ref="P654:Q654"/>
    <mergeCell ref="R654:S654"/>
    <mergeCell ref="P655:Q655"/>
    <mergeCell ref="R655:S655"/>
    <mergeCell ref="L651:L652"/>
    <mergeCell ref="M651:M652"/>
    <mergeCell ref="N651:O651"/>
    <mergeCell ref="P651:Q651"/>
    <mergeCell ref="R651:S652"/>
    <mergeCell ref="B650:D650"/>
    <mergeCell ref="B651:B652"/>
    <mergeCell ref="I651:I652"/>
    <mergeCell ref="J651:J652"/>
    <mergeCell ref="K651:K652"/>
    <mergeCell ref="R645:S645"/>
    <mergeCell ref="H646:I646"/>
    <mergeCell ref="R646:S646"/>
    <mergeCell ref="C647:D647"/>
    <mergeCell ref="F647:G647"/>
    <mergeCell ref="H647:I647"/>
    <mergeCell ref="O647:S647"/>
    <mergeCell ref="C639:E639"/>
    <mergeCell ref="G639:G640"/>
    <mergeCell ref="H639:I640"/>
    <mergeCell ref="J639:K639"/>
    <mergeCell ref="C640:D640"/>
    <mergeCell ref="B638:B647"/>
    <mergeCell ref="C638:M638"/>
    <mergeCell ref="P638:S639"/>
    <mergeCell ref="T638:U640"/>
    <mergeCell ref="V638:V640"/>
    <mergeCell ref="H641:I641"/>
    <mergeCell ref="O641:P643"/>
    <mergeCell ref="Q641:Q643"/>
    <mergeCell ref="R641:S643"/>
    <mergeCell ref="T641:V642"/>
    <mergeCell ref="H642:I642"/>
    <mergeCell ref="H643:I643"/>
    <mergeCell ref="H644:I644"/>
    <mergeCell ref="O644:O645"/>
    <mergeCell ref="P644:S644"/>
    <mergeCell ref="H645:I645"/>
    <mergeCell ref="P632:Q632"/>
    <mergeCell ref="R632:S632"/>
    <mergeCell ref="P633:Q633"/>
    <mergeCell ref="R633:S633"/>
    <mergeCell ref="B637:V637"/>
    <mergeCell ref="P629:Q629"/>
    <mergeCell ref="P630:Q630"/>
    <mergeCell ref="R630:S630"/>
    <mergeCell ref="P631:Q631"/>
    <mergeCell ref="R631:S631"/>
    <mergeCell ref="P626:Q626"/>
    <mergeCell ref="P627:Q627"/>
    <mergeCell ref="P628:Q628"/>
    <mergeCell ref="B626:B627"/>
    <mergeCell ref="B628:B629"/>
    <mergeCell ref="C626:C627"/>
    <mergeCell ref="C628:C629"/>
    <mergeCell ref="D626:D627"/>
    <mergeCell ref="D628:D629"/>
    <mergeCell ref="E626:E627"/>
    <mergeCell ref="E628:E629"/>
    <mergeCell ref="K626:K627"/>
    <mergeCell ref="L626:L627"/>
    <mergeCell ref="K628:K629"/>
    <mergeCell ref="L628:L629"/>
    <mergeCell ref="H626:H627"/>
    <mergeCell ref="H628:H629"/>
    <mergeCell ref="R626:S627"/>
    <mergeCell ref="T621:V621"/>
    <mergeCell ref="P622:Q622"/>
    <mergeCell ref="P624:Q624"/>
    <mergeCell ref="R624:S624"/>
    <mergeCell ref="P625:Q625"/>
    <mergeCell ref="R625:S625"/>
    <mergeCell ref="L621:L622"/>
    <mergeCell ref="M621:M622"/>
    <mergeCell ref="N621:O621"/>
    <mergeCell ref="P621:Q621"/>
    <mergeCell ref="R621:S622"/>
    <mergeCell ref="B620:D620"/>
    <mergeCell ref="B621:B622"/>
    <mergeCell ref="I621:I622"/>
    <mergeCell ref="J621:J622"/>
    <mergeCell ref="K621:K622"/>
    <mergeCell ref="R615:S615"/>
    <mergeCell ref="H616:I616"/>
    <mergeCell ref="R616:S616"/>
    <mergeCell ref="C617:D617"/>
    <mergeCell ref="F617:G617"/>
    <mergeCell ref="H617:I617"/>
    <mergeCell ref="O617:S617"/>
    <mergeCell ref="B624:B625"/>
    <mergeCell ref="C624:C625"/>
    <mergeCell ref="D624:D625"/>
    <mergeCell ref="E624:E625"/>
    <mergeCell ref="H624:H625"/>
    <mergeCell ref="C609:E609"/>
    <mergeCell ref="G609:G610"/>
    <mergeCell ref="H609:I610"/>
    <mergeCell ref="J609:K609"/>
    <mergeCell ref="C610:D610"/>
    <mergeCell ref="B608:B617"/>
    <mergeCell ref="C608:M608"/>
    <mergeCell ref="P608:S609"/>
    <mergeCell ref="T608:U610"/>
    <mergeCell ref="V608:V610"/>
    <mergeCell ref="H611:I611"/>
    <mergeCell ref="O611:P613"/>
    <mergeCell ref="Q611:Q613"/>
    <mergeCell ref="R611:S613"/>
    <mergeCell ref="T611:V612"/>
    <mergeCell ref="H612:I612"/>
    <mergeCell ref="H613:I613"/>
    <mergeCell ref="H614:I614"/>
    <mergeCell ref="O614:O615"/>
    <mergeCell ref="P614:S614"/>
    <mergeCell ref="H615:I615"/>
    <mergeCell ref="P602:Q602"/>
    <mergeCell ref="R602:S602"/>
    <mergeCell ref="P603:Q603"/>
    <mergeCell ref="R603:S603"/>
    <mergeCell ref="B607:V607"/>
    <mergeCell ref="P599:Q599"/>
    <mergeCell ref="R599:S599"/>
    <mergeCell ref="P600:Q600"/>
    <mergeCell ref="R600:S600"/>
    <mergeCell ref="P601:Q601"/>
    <mergeCell ref="R601:S601"/>
    <mergeCell ref="P596:Q596"/>
    <mergeCell ref="R596:S596"/>
    <mergeCell ref="P597:Q597"/>
    <mergeCell ref="R597:S597"/>
    <mergeCell ref="P598:Q598"/>
    <mergeCell ref="R598:S598"/>
    <mergeCell ref="T591:V591"/>
    <mergeCell ref="P592:Q592"/>
    <mergeCell ref="P594:Q594"/>
    <mergeCell ref="R594:S594"/>
    <mergeCell ref="P595:Q595"/>
    <mergeCell ref="R595:S595"/>
    <mergeCell ref="L591:L592"/>
    <mergeCell ref="M591:M592"/>
    <mergeCell ref="N591:O591"/>
    <mergeCell ref="P591:Q591"/>
    <mergeCell ref="R591:S592"/>
    <mergeCell ref="B590:D590"/>
    <mergeCell ref="B591:B592"/>
    <mergeCell ref="I591:I592"/>
    <mergeCell ref="J591:J592"/>
    <mergeCell ref="K591:K592"/>
    <mergeCell ref="R585:S585"/>
    <mergeCell ref="H586:I586"/>
    <mergeCell ref="R586:S586"/>
    <mergeCell ref="C587:D587"/>
    <mergeCell ref="F587:G587"/>
    <mergeCell ref="H587:I587"/>
    <mergeCell ref="O587:S587"/>
    <mergeCell ref="C579:E579"/>
    <mergeCell ref="G579:G580"/>
    <mergeCell ref="H579:I580"/>
    <mergeCell ref="J579:K579"/>
    <mergeCell ref="C580:D580"/>
    <mergeCell ref="B578:B587"/>
    <mergeCell ref="C578:M578"/>
    <mergeCell ref="P578:S579"/>
    <mergeCell ref="T578:U580"/>
    <mergeCell ref="V578:V580"/>
    <mergeCell ref="H581:I581"/>
    <mergeCell ref="O581:P583"/>
    <mergeCell ref="Q581:Q583"/>
    <mergeCell ref="R581:S583"/>
    <mergeCell ref="T581:V582"/>
    <mergeCell ref="H582:I582"/>
    <mergeCell ref="H583:I583"/>
    <mergeCell ref="H584:I584"/>
    <mergeCell ref="O584:O585"/>
    <mergeCell ref="P584:S584"/>
    <mergeCell ref="H585:I585"/>
    <mergeCell ref="P572:Q572"/>
    <mergeCell ref="R572:S572"/>
    <mergeCell ref="P573:Q573"/>
    <mergeCell ref="R573:S573"/>
    <mergeCell ref="B577:V577"/>
    <mergeCell ref="P569:Q569"/>
    <mergeCell ref="R569:S569"/>
    <mergeCell ref="P570:Q570"/>
    <mergeCell ref="R570:S570"/>
    <mergeCell ref="P571:Q571"/>
    <mergeCell ref="R571:S571"/>
    <mergeCell ref="P566:Q566"/>
    <mergeCell ref="R566:S566"/>
    <mergeCell ref="P567:Q567"/>
    <mergeCell ref="R567:S567"/>
    <mergeCell ref="P568:Q568"/>
    <mergeCell ref="R568:S568"/>
    <mergeCell ref="T561:V561"/>
    <mergeCell ref="P562:Q562"/>
    <mergeCell ref="P564:Q564"/>
    <mergeCell ref="R564:S564"/>
    <mergeCell ref="P565:Q565"/>
    <mergeCell ref="R565:S565"/>
    <mergeCell ref="L561:L562"/>
    <mergeCell ref="M561:M562"/>
    <mergeCell ref="N561:O561"/>
    <mergeCell ref="P561:Q561"/>
    <mergeCell ref="R561:S562"/>
    <mergeCell ref="B560:D560"/>
    <mergeCell ref="B561:B562"/>
    <mergeCell ref="I561:I562"/>
    <mergeCell ref="J561:J562"/>
    <mergeCell ref="K561:K562"/>
    <mergeCell ref="R555:S555"/>
    <mergeCell ref="H556:I556"/>
    <mergeCell ref="R556:S556"/>
    <mergeCell ref="C557:D557"/>
    <mergeCell ref="F557:G557"/>
    <mergeCell ref="H557:I557"/>
    <mergeCell ref="O557:S557"/>
    <mergeCell ref="C549:E549"/>
    <mergeCell ref="G549:G550"/>
    <mergeCell ref="H549:I550"/>
    <mergeCell ref="J549:K549"/>
    <mergeCell ref="C550:D550"/>
    <mergeCell ref="B548:B557"/>
    <mergeCell ref="C548:M548"/>
    <mergeCell ref="P548:S549"/>
    <mergeCell ref="T548:U550"/>
    <mergeCell ref="V548:V550"/>
    <mergeCell ref="H551:I551"/>
    <mergeCell ref="O551:P553"/>
    <mergeCell ref="Q551:Q553"/>
    <mergeCell ref="R551:S553"/>
    <mergeCell ref="T551:V552"/>
    <mergeCell ref="H552:I552"/>
    <mergeCell ref="H553:I553"/>
    <mergeCell ref="H554:I554"/>
    <mergeCell ref="O554:O555"/>
    <mergeCell ref="P554:S554"/>
    <mergeCell ref="H555:I555"/>
    <mergeCell ref="P542:Q542"/>
    <mergeCell ref="R542:S542"/>
    <mergeCell ref="P543:Q543"/>
    <mergeCell ref="R543:S543"/>
    <mergeCell ref="B547:V547"/>
    <mergeCell ref="P539:Q539"/>
    <mergeCell ref="R539:S539"/>
    <mergeCell ref="P540:Q540"/>
    <mergeCell ref="R540:S540"/>
    <mergeCell ref="P541:Q541"/>
    <mergeCell ref="R541:S541"/>
    <mergeCell ref="P536:Q536"/>
    <mergeCell ref="R536:S536"/>
    <mergeCell ref="P537:Q537"/>
    <mergeCell ref="R537:S537"/>
    <mergeCell ref="P538:Q538"/>
    <mergeCell ref="R538:S538"/>
    <mergeCell ref="T531:V531"/>
    <mergeCell ref="P532:Q532"/>
    <mergeCell ref="P534:Q534"/>
    <mergeCell ref="R534:S534"/>
    <mergeCell ref="P535:Q535"/>
    <mergeCell ref="R535:S535"/>
    <mergeCell ref="L531:L532"/>
    <mergeCell ref="M531:M532"/>
    <mergeCell ref="N531:O531"/>
    <mergeCell ref="P531:Q531"/>
    <mergeCell ref="R531:S532"/>
    <mergeCell ref="B530:D530"/>
    <mergeCell ref="B531:B532"/>
    <mergeCell ref="I531:I532"/>
    <mergeCell ref="J531:J532"/>
    <mergeCell ref="K531:K532"/>
    <mergeCell ref="R525:S525"/>
    <mergeCell ref="H526:I526"/>
    <mergeCell ref="R526:S526"/>
    <mergeCell ref="C527:D527"/>
    <mergeCell ref="F527:G527"/>
    <mergeCell ref="H527:I527"/>
    <mergeCell ref="O527:S527"/>
    <mergeCell ref="C519:E519"/>
    <mergeCell ref="G519:G520"/>
    <mergeCell ref="H519:I520"/>
    <mergeCell ref="J519:K519"/>
    <mergeCell ref="C520:D520"/>
    <mergeCell ref="B518:B527"/>
    <mergeCell ref="C518:M518"/>
    <mergeCell ref="P518:S519"/>
    <mergeCell ref="T518:U520"/>
    <mergeCell ref="V518:V520"/>
    <mergeCell ref="H521:I521"/>
    <mergeCell ref="O521:P523"/>
    <mergeCell ref="Q521:Q523"/>
    <mergeCell ref="R521:S523"/>
    <mergeCell ref="T521:V522"/>
    <mergeCell ref="H522:I522"/>
    <mergeCell ref="H523:I523"/>
    <mergeCell ref="H524:I524"/>
    <mergeCell ref="O524:O525"/>
    <mergeCell ref="P524:S524"/>
    <mergeCell ref="H525:I525"/>
    <mergeCell ref="P512:Q512"/>
    <mergeCell ref="R512:S512"/>
    <mergeCell ref="P513:Q513"/>
    <mergeCell ref="R513:S513"/>
    <mergeCell ref="B517:V517"/>
    <mergeCell ref="P509:Q509"/>
    <mergeCell ref="R509:S509"/>
    <mergeCell ref="P510:Q510"/>
    <mergeCell ref="R510:S510"/>
    <mergeCell ref="P511:Q511"/>
    <mergeCell ref="R511:S511"/>
    <mergeCell ref="P506:Q506"/>
    <mergeCell ref="P507:Q507"/>
    <mergeCell ref="R507:S507"/>
    <mergeCell ref="P508:Q508"/>
    <mergeCell ref="R508:S508"/>
    <mergeCell ref="K505:K506"/>
    <mergeCell ref="L505:L506"/>
    <mergeCell ref="H505:H506"/>
    <mergeCell ref="T501:V501"/>
    <mergeCell ref="P502:Q502"/>
    <mergeCell ref="P504:Q504"/>
    <mergeCell ref="R504:S504"/>
    <mergeCell ref="P505:Q505"/>
    <mergeCell ref="L501:L502"/>
    <mergeCell ref="M501:M502"/>
    <mergeCell ref="N501:O501"/>
    <mergeCell ref="P501:Q501"/>
    <mergeCell ref="R501:S502"/>
    <mergeCell ref="B500:D500"/>
    <mergeCell ref="B501:B502"/>
    <mergeCell ref="I501:I502"/>
    <mergeCell ref="J501:J502"/>
    <mergeCell ref="K501:K502"/>
    <mergeCell ref="R495:S495"/>
    <mergeCell ref="H496:I496"/>
    <mergeCell ref="R496:S496"/>
    <mergeCell ref="C497:D497"/>
    <mergeCell ref="F497:G497"/>
    <mergeCell ref="H497:I497"/>
    <mergeCell ref="O497:S497"/>
    <mergeCell ref="B505:B506"/>
    <mergeCell ref="C505:C506"/>
    <mergeCell ref="D505:D506"/>
    <mergeCell ref="E505:E506"/>
    <mergeCell ref="C489:E489"/>
    <mergeCell ref="G489:G490"/>
    <mergeCell ref="H489:I490"/>
    <mergeCell ref="J489:K489"/>
    <mergeCell ref="C490:D490"/>
    <mergeCell ref="B488:B497"/>
    <mergeCell ref="C488:M488"/>
    <mergeCell ref="P488:S489"/>
    <mergeCell ref="T488:U490"/>
    <mergeCell ref="V488:V490"/>
    <mergeCell ref="H491:I491"/>
    <mergeCell ref="O491:P493"/>
    <mergeCell ref="Q491:Q493"/>
    <mergeCell ref="R491:S493"/>
    <mergeCell ref="T491:V492"/>
    <mergeCell ref="H492:I492"/>
    <mergeCell ref="H493:I493"/>
    <mergeCell ref="H494:I494"/>
    <mergeCell ref="O494:O495"/>
    <mergeCell ref="P494:S494"/>
    <mergeCell ref="H495:I495"/>
    <mergeCell ref="P482:Q482"/>
    <mergeCell ref="R482:S482"/>
    <mergeCell ref="P483:Q483"/>
    <mergeCell ref="R483:S483"/>
    <mergeCell ref="B487:V487"/>
    <mergeCell ref="P479:Q479"/>
    <mergeCell ref="R479:S479"/>
    <mergeCell ref="P480:Q480"/>
    <mergeCell ref="R480:S480"/>
    <mergeCell ref="P481:Q481"/>
    <mergeCell ref="R481:S481"/>
    <mergeCell ref="P476:Q476"/>
    <mergeCell ref="R476:S476"/>
    <mergeCell ref="P477:Q477"/>
    <mergeCell ref="R477:S477"/>
    <mergeCell ref="P478:Q478"/>
    <mergeCell ref="R478:S478"/>
    <mergeCell ref="T471:V471"/>
    <mergeCell ref="P472:Q472"/>
    <mergeCell ref="P474:Q474"/>
    <mergeCell ref="R474:S474"/>
    <mergeCell ref="P475:Q475"/>
    <mergeCell ref="R475:S475"/>
    <mergeCell ref="L471:L472"/>
    <mergeCell ref="M471:M472"/>
    <mergeCell ref="N471:O471"/>
    <mergeCell ref="P471:Q471"/>
    <mergeCell ref="R471:S472"/>
    <mergeCell ref="B470:D470"/>
    <mergeCell ref="B471:B472"/>
    <mergeCell ref="I471:I472"/>
    <mergeCell ref="J471:J472"/>
    <mergeCell ref="K471:K472"/>
    <mergeCell ref="R465:S465"/>
    <mergeCell ref="H466:I466"/>
    <mergeCell ref="R466:S466"/>
    <mergeCell ref="C467:D467"/>
    <mergeCell ref="F467:G467"/>
    <mergeCell ref="H467:I467"/>
    <mergeCell ref="O467:S467"/>
    <mergeCell ref="C459:E459"/>
    <mergeCell ref="G459:G460"/>
    <mergeCell ref="H459:I460"/>
    <mergeCell ref="J459:K459"/>
    <mergeCell ref="C460:D460"/>
    <mergeCell ref="B458:B467"/>
    <mergeCell ref="C458:M458"/>
    <mergeCell ref="P458:S459"/>
    <mergeCell ref="T458:U460"/>
    <mergeCell ref="V458:V460"/>
    <mergeCell ref="H461:I461"/>
    <mergeCell ref="O461:P463"/>
    <mergeCell ref="Q461:Q463"/>
    <mergeCell ref="R461:S463"/>
    <mergeCell ref="T461:V462"/>
    <mergeCell ref="H462:I462"/>
    <mergeCell ref="H463:I463"/>
    <mergeCell ref="H464:I464"/>
    <mergeCell ref="O464:O465"/>
    <mergeCell ref="P464:S464"/>
    <mergeCell ref="H465:I465"/>
    <mergeCell ref="P452:Q452"/>
    <mergeCell ref="R452:S452"/>
    <mergeCell ref="P453:Q453"/>
    <mergeCell ref="R453:S453"/>
    <mergeCell ref="B457:V457"/>
    <mergeCell ref="P449:Q449"/>
    <mergeCell ref="R449:S449"/>
    <mergeCell ref="P450:Q450"/>
    <mergeCell ref="R450:S450"/>
    <mergeCell ref="P451:Q451"/>
    <mergeCell ref="R451:S451"/>
    <mergeCell ref="P446:Q446"/>
    <mergeCell ref="R446:S446"/>
    <mergeCell ref="P447:Q447"/>
    <mergeCell ref="R447:S447"/>
    <mergeCell ref="P448:Q448"/>
    <mergeCell ref="R448:S448"/>
    <mergeCell ref="T441:V441"/>
    <mergeCell ref="P442:Q442"/>
    <mergeCell ref="P444:Q444"/>
    <mergeCell ref="R444:S444"/>
    <mergeCell ref="P445:Q445"/>
    <mergeCell ref="R445:S445"/>
    <mergeCell ref="L441:L442"/>
    <mergeCell ref="M441:M442"/>
    <mergeCell ref="N441:O441"/>
    <mergeCell ref="P441:Q441"/>
    <mergeCell ref="R441:S442"/>
    <mergeCell ref="B440:D440"/>
    <mergeCell ref="B441:B442"/>
    <mergeCell ref="I441:I442"/>
    <mergeCell ref="J441:J442"/>
    <mergeCell ref="K441:K442"/>
    <mergeCell ref="R435:S435"/>
    <mergeCell ref="H436:I436"/>
    <mergeCell ref="R436:S436"/>
    <mergeCell ref="C437:D437"/>
    <mergeCell ref="F437:G437"/>
    <mergeCell ref="H437:I437"/>
    <mergeCell ref="O437:S437"/>
    <mergeCell ref="C429:E429"/>
    <mergeCell ref="G429:G430"/>
    <mergeCell ref="H429:I430"/>
    <mergeCell ref="J429:K429"/>
    <mergeCell ref="C430:D430"/>
    <mergeCell ref="B428:B437"/>
    <mergeCell ref="C428:M428"/>
    <mergeCell ref="P428:S429"/>
    <mergeCell ref="T428:U430"/>
    <mergeCell ref="V428:V430"/>
    <mergeCell ref="H431:I431"/>
    <mergeCell ref="O431:P433"/>
    <mergeCell ref="Q431:Q433"/>
    <mergeCell ref="R431:S433"/>
    <mergeCell ref="T431:V432"/>
    <mergeCell ref="H432:I432"/>
    <mergeCell ref="H433:I433"/>
    <mergeCell ref="H434:I434"/>
    <mergeCell ref="O434:O435"/>
    <mergeCell ref="P434:S434"/>
    <mergeCell ref="H435:I435"/>
    <mergeCell ref="P422:Q422"/>
    <mergeCell ref="R422:S422"/>
    <mergeCell ref="P423:Q423"/>
    <mergeCell ref="R423:S423"/>
    <mergeCell ref="B427:V427"/>
    <mergeCell ref="P419:Q419"/>
    <mergeCell ref="R419:S419"/>
    <mergeCell ref="P420:Q420"/>
    <mergeCell ref="R420:S420"/>
    <mergeCell ref="P421:Q421"/>
    <mergeCell ref="R421:S421"/>
    <mergeCell ref="P416:Q416"/>
    <mergeCell ref="R416:S416"/>
    <mergeCell ref="P417:Q417"/>
    <mergeCell ref="R417:S417"/>
    <mergeCell ref="P418:Q418"/>
    <mergeCell ref="R418:S418"/>
    <mergeCell ref="T411:V411"/>
    <mergeCell ref="P412:Q412"/>
    <mergeCell ref="P414:Q414"/>
    <mergeCell ref="R414:S414"/>
    <mergeCell ref="P415:Q415"/>
    <mergeCell ref="R415:S415"/>
    <mergeCell ref="L411:L412"/>
    <mergeCell ref="M411:M412"/>
    <mergeCell ref="N411:O411"/>
    <mergeCell ref="P411:Q411"/>
    <mergeCell ref="R411:S412"/>
    <mergeCell ref="B410:D410"/>
    <mergeCell ref="B411:B412"/>
    <mergeCell ref="I411:I412"/>
    <mergeCell ref="J411:J412"/>
    <mergeCell ref="K411:K412"/>
    <mergeCell ref="R405:S405"/>
    <mergeCell ref="H406:I406"/>
    <mergeCell ref="R406:S406"/>
    <mergeCell ref="C407:D407"/>
    <mergeCell ref="F407:G407"/>
    <mergeCell ref="H407:I407"/>
    <mergeCell ref="O407:S407"/>
    <mergeCell ref="C399:E399"/>
    <mergeCell ref="G399:G400"/>
    <mergeCell ref="H399:I400"/>
    <mergeCell ref="J399:K399"/>
    <mergeCell ref="C400:D400"/>
    <mergeCell ref="B398:B407"/>
    <mergeCell ref="C398:M398"/>
    <mergeCell ref="P398:S399"/>
    <mergeCell ref="T398:U400"/>
    <mergeCell ref="V398:V400"/>
    <mergeCell ref="H401:I401"/>
    <mergeCell ref="O401:P403"/>
    <mergeCell ref="Q401:Q403"/>
    <mergeCell ref="R401:S403"/>
    <mergeCell ref="T401:V402"/>
    <mergeCell ref="H402:I402"/>
    <mergeCell ref="H403:I403"/>
    <mergeCell ref="H404:I404"/>
    <mergeCell ref="O404:O405"/>
    <mergeCell ref="P404:S404"/>
    <mergeCell ref="H405:I405"/>
    <mergeCell ref="P392:Q392"/>
    <mergeCell ref="R392:S392"/>
    <mergeCell ref="P393:Q393"/>
    <mergeCell ref="R393:S393"/>
    <mergeCell ref="B397:V397"/>
    <mergeCell ref="P389:Q389"/>
    <mergeCell ref="R389:S389"/>
    <mergeCell ref="P390:Q390"/>
    <mergeCell ref="R390:S390"/>
    <mergeCell ref="P391:Q391"/>
    <mergeCell ref="R391:S391"/>
    <mergeCell ref="P386:Q386"/>
    <mergeCell ref="R386:S386"/>
    <mergeCell ref="P387:Q387"/>
    <mergeCell ref="R387:S387"/>
    <mergeCell ref="P388:Q388"/>
    <mergeCell ref="R388:S388"/>
    <mergeCell ref="T381:V381"/>
    <mergeCell ref="P382:Q382"/>
    <mergeCell ref="P384:Q384"/>
    <mergeCell ref="R384:S384"/>
    <mergeCell ref="P385:Q385"/>
    <mergeCell ref="R385:S385"/>
    <mergeCell ref="L381:L382"/>
    <mergeCell ref="M381:M382"/>
    <mergeCell ref="N381:O381"/>
    <mergeCell ref="P381:Q381"/>
    <mergeCell ref="R381:S382"/>
    <mergeCell ref="B380:D380"/>
    <mergeCell ref="B381:B382"/>
    <mergeCell ref="I381:I382"/>
    <mergeCell ref="J381:J382"/>
    <mergeCell ref="K381:K382"/>
    <mergeCell ref="R375:S375"/>
    <mergeCell ref="H376:I376"/>
    <mergeCell ref="R376:S376"/>
    <mergeCell ref="C377:D377"/>
    <mergeCell ref="F377:G377"/>
    <mergeCell ref="H377:I377"/>
    <mergeCell ref="O377:S377"/>
    <mergeCell ref="C369:E369"/>
    <mergeCell ref="G369:G370"/>
    <mergeCell ref="H369:I370"/>
    <mergeCell ref="J369:K369"/>
    <mergeCell ref="C370:D370"/>
    <mergeCell ref="B368:B377"/>
    <mergeCell ref="C368:M368"/>
    <mergeCell ref="P368:S369"/>
    <mergeCell ref="T368:U370"/>
    <mergeCell ref="V368:V370"/>
    <mergeCell ref="H371:I371"/>
    <mergeCell ref="O371:P373"/>
    <mergeCell ref="Q371:Q373"/>
    <mergeCell ref="R371:S373"/>
    <mergeCell ref="T371:V372"/>
    <mergeCell ref="H372:I372"/>
    <mergeCell ref="H373:I373"/>
    <mergeCell ref="H374:I374"/>
    <mergeCell ref="O374:O375"/>
    <mergeCell ref="P374:S374"/>
    <mergeCell ref="H375:I375"/>
    <mergeCell ref="P362:Q362"/>
    <mergeCell ref="R362:S362"/>
    <mergeCell ref="P363:Q363"/>
    <mergeCell ref="R363:S363"/>
    <mergeCell ref="B367:V367"/>
    <mergeCell ref="P359:Q359"/>
    <mergeCell ref="R359:S359"/>
    <mergeCell ref="P360:Q360"/>
    <mergeCell ref="R360:S360"/>
    <mergeCell ref="P361:Q361"/>
    <mergeCell ref="R361:S361"/>
    <mergeCell ref="P356:Q356"/>
    <mergeCell ref="R356:S356"/>
    <mergeCell ref="P357:Q357"/>
    <mergeCell ref="R357:S357"/>
    <mergeCell ref="P358:Q358"/>
    <mergeCell ref="R358:S358"/>
    <mergeCell ref="T351:V351"/>
    <mergeCell ref="P352:Q352"/>
    <mergeCell ref="P354:Q354"/>
    <mergeCell ref="R354:S354"/>
    <mergeCell ref="P355:Q355"/>
    <mergeCell ref="R355:S355"/>
    <mergeCell ref="L351:L352"/>
    <mergeCell ref="M351:M352"/>
    <mergeCell ref="N351:O351"/>
    <mergeCell ref="P351:Q351"/>
    <mergeCell ref="R351:S352"/>
    <mergeCell ref="B350:D350"/>
    <mergeCell ref="B351:B352"/>
    <mergeCell ref="I351:I352"/>
    <mergeCell ref="J351:J352"/>
    <mergeCell ref="K351:K352"/>
    <mergeCell ref="R345:S345"/>
    <mergeCell ref="H346:I346"/>
    <mergeCell ref="R346:S346"/>
    <mergeCell ref="C347:D347"/>
    <mergeCell ref="F347:G347"/>
    <mergeCell ref="H347:I347"/>
    <mergeCell ref="O347:S347"/>
    <mergeCell ref="C339:E339"/>
    <mergeCell ref="G339:G340"/>
    <mergeCell ref="H339:I340"/>
    <mergeCell ref="J339:K339"/>
    <mergeCell ref="C340:D340"/>
    <mergeCell ref="B338:B347"/>
    <mergeCell ref="C338:M338"/>
    <mergeCell ref="P338:S339"/>
    <mergeCell ref="T338:U340"/>
    <mergeCell ref="V338:V340"/>
    <mergeCell ref="H341:I341"/>
    <mergeCell ref="O341:P343"/>
    <mergeCell ref="Q341:Q343"/>
    <mergeCell ref="R341:S343"/>
    <mergeCell ref="T341:V342"/>
    <mergeCell ref="H342:I342"/>
    <mergeCell ref="H343:I343"/>
    <mergeCell ref="H344:I344"/>
    <mergeCell ref="O344:O345"/>
    <mergeCell ref="P344:S344"/>
    <mergeCell ref="H345:I345"/>
    <mergeCell ref="P332:Q332"/>
    <mergeCell ref="R332:S332"/>
    <mergeCell ref="P333:Q333"/>
    <mergeCell ref="R333:S333"/>
    <mergeCell ref="B337:V337"/>
    <mergeCell ref="P329:Q329"/>
    <mergeCell ref="R329:S329"/>
    <mergeCell ref="P330:Q330"/>
    <mergeCell ref="R330:S330"/>
    <mergeCell ref="P331:Q331"/>
    <mergeCell ref="R331:S331"/>
    <mergeCell ref="P326:Q326"/>
    <mergeCell ref="R326:S326"/>
    <mergeCell ref="P327:Q327"/>
    <mergeCell ref="R327:S327"/>
    <mergeCell ref="P328:Q328"/>
    <mergeCell ref="R328:S328"/>
    <mergeCell ref="T321:V321"/>
    <mergeCell ref="P322:Q322"/>
    <mergeCell ref="P324:Q324"/>
    <mergeCell ref="R324:S324"/>
    <mergeCell ref="P325:Q325"/>
    <mergeCell ref="R325:S325"/>
    <mergeCell ref="L321:L322"/>
    <mergeCell ref="M321:M322"/>
    <mergeCell ref="N321:O321"/>
    <mergeCell ref="P321:Q321"/>
    <mergeCell ref="R321:S322"/>
    <mergeCell ref="B320:D320"/>
    <mergeCell ref="B321:B322"/>
    <mergeCell ref="I321:I322"/>
    <mergeCell ref="J321:J322"/>
    <mergeCell ref="K321:K322"/>
    <mergeCell ref="R315:S315"/>
    <mergeCell ref="H316:I316"/>
    <mergeCell ref="R316:S316"/>
    <mergeCell ref="C317:D317"/>
    <mergeCell ref="F317:G317"/>
    <mergeCell ref="H317:I317"/>
    <mergeCell ref="O317:S317"/>
    <mergeCell ref="C309:E309"/>
    <mergeCell ref="G309:G310"/>
    <mergeCell ref="H309:I310"/>
    <mergeCell ref="J309:K309"/>
    <mergeCell ref="C310:D310"/>
    <mergeCell ref="B308:B317"/>
    <mergeCell ref="C308:M308"/>
    <mergeCell ref="P308:S309"/>
    <mergeCell ref="T308:U310"/>
    <mergeCell ref="V308:V310"/>
    <mergeCell ref="H311:I311"/>
    <mergeCell ref="O311:P313"/>
    <mergeCell ref="Q311:Q313"/>
    <mergeCell ref="R311:S313"/>
    <mergeCell ref="T311:V312"/>
    <mergeCell ref="H312:I312"/>
    <mergeCell ref="H313:I313"/>
    <mergeCell ref="H314:I314"/>
    <mergeCell ref="O314:O315"/>
    <mergeCell ref="P314:S314"/>
    <mergeCell ref="H315:I315"/>
    <mergeCell ref="P302:Q302"/>
    <mergeCell ref="R302:S302"/>
    <mergeCell ref="P303:Q303"/>
    <mergeCell ref="R303:S303"/>
    <mergeCell ref="B307:V307"/>
    <mergeCell ref="P299:Q299"/>
    <mergeCell ref="R299:S299"/>
    <mergeCell ref="P300:Q300"/>
    <mergeCell ref="R300:S300"/>
    <mergeCell ref="P301:Q301"/>
    <mergeCell ref="R301:S301"/>
    <mergeCell ref="P296:Q296"/>
    <mergeCell ref="R296:S296"/>
    <mergeCell ref="P297:Q297"/>
    <mergeCell ref="R297:S297"/>
    <mergeCell ref="P298:Q298"/>
    <mergeCell ref="R298:S298"/>
    <mergeCell ref="T291:V291"/>
    <mergeCell ref="P292:Q292"/>
    <mergeCell ref="P294:Q294"/>
    <mergeCell ref="R294:S294"/>
    <mergeCell ref="P295:Q295"/>
    <mergeCell ref="R295:S295"/>
    <mergeCell ref="L291:L292"/>
    <mergeCell ref="M291:M292"/>
    <mergeCell ref="N291:O291"/>
    <mergeCell ref="P291:Q291"/>
    <mergeCell ref="R291:S292"/>
    <mergeCell ref="B290:D290"/>
    <mergeCell ref="B291:B292"/>
    <mergeCell ref="I291:I292"/>
    <mergeCell ref="J291:J292"/>
    <mergeCell ref="K291:K292"/>
    <mergeCell ref="R285:S285"/>
    <mergeCell ref="H286:I286"/>
    <mergeCell ref="R286:S286"/>
    <mergeCell ref="C287:D287"/>
    <mergeCell ref="F287:G287"/>
    <mergeCell ref="H287:I287"/>
    <mergeCell ref="O287:S287"/>
    <mergeCell ref="C279:E279"/>
    <mergeCell ref="G279:G280"/>
    <mergeCell ref="H279:I280"/>
    <mergeCell ref="J279:K279"/>
    <mergeCell ref="C280:D280"/>
    <mergeCell ref="B278:B287"/>
    <mergeCell ref="C278:M278"/>
    <mergeCell ref="P278:S279"/>
    <mergeCell ref="T278:U280"/>
    <mergeCell ref="V278:V280"/>
    <mergeCell ref="H281:I281"/>
    <mergeCell ref="O281:P283"/>
    <mergeCell ref="Q281:Q283"/>
    <mergeCell ref="R281:S283"/>
    <mergeCell ref="T281:V282"/>
    <mergeCell ref="H282:I282"/>
    <mergeCell ref="H283:I283"/>
    <mergeCell ref="H284:I284"/>
    <mergeCell ref="O284:O285"/>
    <mergeCell ref="P284:S284"/>
    <mergeCell ref="H285:I285"/>
    <mergeCell ref="P272:Q272"/>
    <mergeCell ref="R272:S272"/>
    <mergeCell ref="P273:Q273"/>
    <mergeCell ref="R273:S273"/>
    <mergeCell ref="B277:V277"/>
    <mergeCell ref="P269:Q269"/>
    <mergeCell ref="R269:S269"/>
    <mergeCell ref="P270:Q270"/>
    <mergeCell ref="R270:S270"/>
    <mergeCell ref="P271:Q271"/>
    <mergeCell ref="R271:S271"/>
    <mergeCell ref="P266:Q266"/>
    <mergeCell ref="R266:S266"/>
    <mergeCell ref="P267:Q267"/>
    <mergeCell ref="R267:S267"/>
    <mergeCell ref="P268:Q268"/>
    <mergeCell ref="R268:S268"/>
    <mergeCell ref="T261:V261"/>
    <mergeCell ref="P262:Q262"/>
    <mergeCell ref="P264:Q264"/>
    <mergeCell ref="R264:S264"/>
    <mergeCell ref="P265:Q265"/>
    <mergeCell ref="R265:S265"/>
    <mergeCell ref="L261:L262"/>
    <mergeCell ref="M261:M262"/>
    <mergeCell ref="N261:O261"/>
    <mergeCell ref="P261:Q261"/>
    <mergeCell ref="R261:S262"/>
    <mergeCell ref="B260:D260"/>
    <mergeCell ref="B261:B262"/>
    <mergeCell ref="I261:I262"/>
    <mergeCell ref="J261:J262"/>
    <mergeCell ref="K261:K262"/>
    <mergeCell ref="R255:S255"/>
    <mergeCell ref="H256:I256"/>
    <mergeCell ref="R256:S256"/>
    <mergeCell ref="C257:D257"/>
    <mergeCell ref="F257:G257"/>
    <mergeCell ref="H257:I257"/>
    <mergeCell ref="O257:S257"/>
    <mergeCell ref="C249:E249"/>
    <mergeCell ref="G249:G250"/>
    <mergeCell ref="H249:I250"/>
    <mergeCell ref="J249:K249"/>
    <mergeCell ref="C250:D250"/>
    <mergeCell ref="B248:B257"/>
    <mergeCell ref="C248:M248"/>
    <mergeCell ref="P248:S249"/>
    <mergeCell ref="T248:U250"/>
    <mergeCell ref="V248:V250"/>
    <mergeCell ref="H251:I251"/>
    <mergeCell ref="O251:P253"/>
    <mergeCell ref="Q251:Q253"/>
    <mergeCell ref="R251:S253"/>
    <mergeCell ref="T251:V252"/>
    <mergeCell ref="H252:I252"/>
    <mergeCell ref="H253:I253"/>
    <mergeCell ref="H254:I254"/>
    <mergeCell ref="O254:O255"/>
    <mergeCell ref="P254:S254"/>
    <mergeCell ref="H255:I255"/>
    <mergeCell ref="P242:Q242"/>
    <mergeCell ref="R242:S242"/>
    <mergeCell ref="P243:Q243"/>
    <mergeCell ref="R243:S243"/>
    <mergeCell ref="B247:V247"/>
    <mergeCell ref="P239:Q239"/>
    <mergeCell ref="R239:S239"/>
    <mergeCell ref="P240:Q240"/>
    <mergeCell ref="R240:S240"/>
    <mergeCell ref="P241:Q241"/>
    <mergeCell ref="R241:S241"/>
    <mergeCell ref="P236:Q236"/>
    <mergeCell ref="R236:S236"/>
    <mergeCell ref="P237:Q237"/>
    <mergeCell ref="R237:S237"/>
    <mergeCell ref="P238:Q238"/>
    <mergeCell ref="R238:S238"/>
    <mergeCell ref="T231:V231"/>
    <mergeCell ref="P232:Q232"/>
    <mergeCell ref="P234:Q234"/>
    <mergeCell ref="R234:S234"/>
    <mergeCell ref="P235:Q235"/>
    <mergeCell ref="R235:S235"/>
    <mergeCell ref="L231:L232"/>
    <mergeCell ref="M231:M232"/>
    <mergeCell ref="N231:O231"/>
    <mergeCell ref="P231:Q231"/>
    <mergeCell ref="R231:S232"/>
    <mergeCell ref="B230:D230"/>
    <mergeCell ref="B231:B232"/>
    <mergeCell ref="I231:I232"/>
    <mergeCell ref="J231:J232"/>
    <mergeCell ref="K231:K232"/>
    <mergeCell ref="R225:S225"/>
    <mergeCell ref="H226:I226"/>
    <mergeCell ref="R226:S226"/>
    <mergeCell ref="C227:D227"/>
    <mergeCell ref="F227:G227"/>
    <mergeCell ref="H227:I227"/>
    <mergeCell ref="O227:S227"/>
    <mergeCell ref="C219:E219"/>
    <mergeCell ref="G219:G220"/>
    <mergeCell ref="H219:I220"/>
    <mergeCell ref="J219:K219"/>
    <mergeCell ref="C220:D220"/>
    <mergeCell ref="B218:B227"/>
    <mergeCell ref="C218:M218"/>
    <mergeCell ref="P218:S219"/>
    <mergeCell ref="T218:U220"/>
    <mergeCell ref="V218:V220"/>
    <mergeCell ref="H221:I221"/>
    <mergeCell ref="O221:P223"/>
    <mergeCell ref="Q221:Q223"/>
    <mergeCell ref="R221:S223"/>
    <mergeCell ref="T221:V222"/>
    <mergeCell ref="H222:I222"/>
    <mergeCell ref="H223:I223"/>
    <mergeCell ref="H224:I224"/>
    <mergeCell ref="O224:O225"/>
    <mergeCell ref="P224:S224"/>
    <mergeCell ref="H225:I225"/>
    <mergeCell ref="P212:Q212"/>
    <mergeCell ref="R212:S212"/>
    <mergeCell ref="P213:Q213"/>
    <mergeCell ref="R213:S213"/>
    <mergeCell ref="B217:V217"/>
    <mergeCell ref="P209:Q209"/>
    <mergeCell ref="R209:S209"/>
    <mergeCell ref="P210:Q210"/>
    <mergeCell ref="R210:S210"/>
    <mergeCell ref="P211:Q211"/>
    <mergeCell ref="R211:S211"/>
    <mergeCell ref="P206:Q206"/>
    <mergeCell ref="P207:Q207"/>
    <mergeCell ref="P208:Q208"/>
    <mergeCell ref="B205:B206"/>
    <mergeCell ref="C205:C206"/>
    <mergeCell ref="B207:B208"/>
    <mergeCell ref="C207:C208"/>
    <mergeCell ref="D205:D206"/>
    <mergeCell ref="E205:E206"/>
    <mergeCell ref="D207:D208"/>
    <mergeCell ref="E207:E208"/>
    <mergeCell ref="H205:H206"/>
    <mergeCell ref="H207:H208"/>
    <mergeCell ref="K205:K206"/>
    <mergeCell ref="L205:L206"/>
    <mergeCell ref="L207:L208"/>
    <mergeCell ref="K207:K208"/>
    <mergeCell ref="T201:V201"/>
    <mergeCell ref="P202:Q202"/>
    <mergeCell ref="P204:Q204"/>
    <mergeCell ref="R204:S204"/>
    <mergeCell ref="P205:Q205"/>
    <mergeCell ref="L201:L202"/>
    <mergeCell ref="M201:M202"/>
    <mergeCell ref="N201:O201"/>
    <mergeCell ref="P201:Q201"/>
    <mergeCell ref="R201:S202"/>
    <mergeCell ref="B200:D200"/>
    <mergeCell ref="B201:B202"/>
    <mergeCell ref="I201:I202"/>
    <mergeCell ref="J201:J202"/>
    <mergeCell ref="K201:K202"/>
    <mergeCell ref="R195:S195"/>
    <mergeCell ref="H196:I196"/>
    <mergeCell ref="R196:S196"/>
    <mergeCell ref="C197:D197"/>
    <mergeCell ref="F197:G197"/>
    <mergeCell ref="H197:I197"/>
    <mergeCell ref="O197:S197"/>
    <mergeCell ref="C189:E189"/>
    <mergeCell ref="G189:G190"/>
    <mergeCell ref="H189:I190"/>
    <mergeCell ref="J189:K189"/>
    <mergeCell ref="C190:D190"/>
    <mergeCell ref="B188:B197"/>
    <mergeCell ref="C188:M188"/>
    <mergeCell ref="P188:S189"/>
    <mergeCell ref="T188:U190"/>
    <mergeCell ref="V188:V190"/>
    <mergeCell ref="H191:I191"/>
    <mergeCell ref="O191:P193"/>
    <mergeCell ref="Q191:Q193"/>
    <mergeCell ref="R191:S193"/>
    <mergeCell ref="T191:V192"/>
    <mergeCell ref="H192:I192"/>
    <mergeCell ref="H193:I193"/>
    <mergeCell ref="H194:I194"/>
    <mergeCell ref="O194:O195"/>
    <mergeCell ref="P194:S194"/>
    <mergeCell ref="H195:I195"/>
    <mergeCell ref="P182:Q182"/>
    <mergeCell ref="R182:S182"/>
    <mergeCell ref="P183:Q183"/>
    <mergeCell ref="R183:S183"/>
    <mergeCell ref="B187:V187"/>
    <mergeCell ref="P179:Q179"/>
    <mergeCell ref="R179:S179"/>
    <mergeCell ref="P180:Q180"/>
    <mergeCell ref="R180:S180"/>
    <mergeCell ref="P181:Q181"/>
    <mergeCell ref="R181:S181"/>
    <mergeCell ref="P176:Q176"/>
    <mergeCell ref="R176:S176"/>
    <mergeCell ref="P177:Q177"/>
    <mergeCell ref="R177:S177"/>
    <mergeCell ref="P178:Q178"/>
    <mergeCell ref="R178:S178"/>
    <mergeCell ref="T171:V171"/>
    <mergeCell ref="P172:Q172"/>
    <mergeCell ref="P174:Q174"/>
    <mergeCell ref="R174:S174"/>
    <mergeCell ref="P175:Q175"/>
    <mergeCell ref="R175:S175"/>
    <mergeCell ref="L171:L172"/>
    <mergeCell ref="M171:M172"/>
    <mergeCell ref="N171:O171"/>
    <mergeCell ref="P171:Q171"/>
    <mergeCell ref="R171:S172"/>
    <mergeCell ref="B170:D170"/>
    <mergeCell ref="B171:B172"/>
    <mergeCell ref="I171:I172"/>
    <mergeCell ref="J171:J172"/>
    <mergeCell ref="K171:K172"/>
    <mergeCell ref="R165:S165"/>
    <mergeCell ref="H166:I166"/>
    <mergeCell ref="R166:S166"/>
    <mergeCell ref="C167:D167"/>
    <mergeCell ref="F167:G167"/>
    <mergeCell ref="H167:I167"/>
    <mergeCell ref="O167:S167"/>
    <mergeCell ref="C159:E159"/>
    <mergeCell ref="G159:G160"/>
    <mergeCell ref="H159:I160"/>
    <mergeCell ref="J159:K159"/>
    <mergeCell ref="C160:D160"/>
    <mergeCell ref="B158:B167"/>
    <mergeCell ref="C158:M158"/>
    <mergeCell ref="P158:S159"/>
    <mergeCell ref="T158:U160"/>
    <mergeCell ref="V158:V160"/>
    <mergeCell ref="H161:I161"/>
    <mergeCell ref="O161:P163"/>
    <mergeCell ref="Q161:Q163"/>
    <mergeCell ref="R161:S163"/>
    <mergeCell ref="T161:V162"/>
    <mergeCell ref="H162:I162"/>
    <mergeCell ref="H163:I163"/>
    <mergeCell ref="H164:I164"/>
    <mergeCell ref="O164:O165"/>
    <mergeCell ref="P164:S164"/>
    <mergeCell ref="H165:I165"/>
    <mergeCell ref="P152:Q152"/>
    <mergeCell ref="R152:S152"/>
    <mergeCell ref="P153:Q153"/>
    <mergeCell ref="R153:S153"/>
    <mergeCell ref="B157:V157"/>
    <mergeCell ref="P149:Q149"/>
    <mergeCell ref="R149:S149"/>
    <mergeCell ref="P150:Q150"/>
    <mergeCell ref="R150:S150"/>
    <mergeCell ref="P151:Q151"/>
    <mergeCell ref="R151:S151"/>
    <mergeCell ref="P146:Q146"/>
    <mergeCell ref="R146:S146"/>
    <mergeCell ref="P147:Q147"/>
    <mergeCell ref="R147:S147"/>
    <mergeCell ref="P148:Q148"/>
    <mergeCell ref="R148:S148"/>
    <mergeCell ref="T141:V141"/>
    <mergeCell ref="P142:Q142"/>
    <mergeCell ref="P144:Q144"/>
    <mergeCell ref="R144:S144"/>
    <mergeCell ref="P145:Q145"/>
    <mergeCell ref="R145:S145"/>
    <mergeCell ref="L141:L142"/>
    <mergeCell ref="M141:M142"/>
    <mergeCell ref="N141:O141"/>
    <mergeCell ref="P141:Q141"/>
    <mergeCell ref="R141:S142"/>
    <mergeCell ref="B140:D140"/>
    <mergeCell ref="B141:B142"/>
    <mergeCell ref="I141:I142"/>
    <mergeCell ref="J141:J142"/>
    <mergeCell ref="K141:K142"/>
    <mergeCell ref="R135:S135"/>
    <mergeCell ref="H136:I136"/>
    <mergeCell ref="R136:S136"/>
    <mergeCell ref="C137:D137"/>
    <mergeCell ref="F137:G137"/>
    <mergeCell ref="H137:I137"/>
    <mergeCell ref="O137:S137"/>
    <mergeCell ref="C129:E129"/>
    <mergeCell ref="G129:G130"/>
    <mergeCell ref="H129:I130"/>
    <mergeCell ref="J129:K129"/>
    <mergeCell ref="C130:D130"/>
    <mergeCell ref="B128:B137"/>
    <mergeCell ref="C128:M128"/>
    <mergeCell ref="P128:S129"/>
    <mergeCell ref="T128:U130"/>
    <mergeCell ref="V128:V130"/>
    <mergeCell ref="H131:I131"/>
    <mergeCell ref="O131:P133"/>
    <mergeCell ref="Q131:Q133"/>
    <mergeCell ref="R131:S133"/>
    <mergeCell ref="T131:V132"/>
    <mergeCell ref="H132:I132"/>
    <mergeCell ref="H133:I133"/>
    <mergeCell ref="H134:I134"/>
    <mergeCell ref="O134:O135"/>
    <mergeCell ref="P134:S134"/>
    <mergeCell ref="H135:I135"/>
    <mergeCell ref="P122:Q122"/>
    <mergeCell ref="R122:S122"/>
    <mergeCell ref="P123:Q123"/>
    <mergeCell ref="R123:S123"/>
    <mergeCell ref="B127:V127"/>
    <mergeCell ref="P119:Q119"/>
    <mergeCell ref="R119:S119"/>
    <mergeCell ref="P120:Q120"/>
    <mergeCell ref="R120:S120"/>
    <mergeCell ref="P121:Q121"/>
    <mergeCell ref="R121:S121"/>
    <mergeCell ref="P116:Q116"/>
    <mergeCell ref="R116:S116"/>
    <mergeCell ref="P117:Q117"/>
    <mergeCell ref="R117:S117"/>
    <mergeCell ref="P118:Q118"/>
    <mergeCell ref="R118:S118"/>
    <mergeCell ref="T111:V111"/>
    <mergeCell ref="P112:Q112"/>
    <mergeCell ref="P114:Q114"/>
    <mergeCell ref="R114:S114"/>
    <mergeCell ref="P115:Q115"/>
    <mergeCell ref="R115:S115"/>
    <mergeCell ref="L111:L112"/>
    <mergeCell ref="M111:M112"/>
    <mergeCell ref="N111:O111"/>
    <mergeCell ref="P111:Q111"/>
    <mergeCell ref="R111:S112"/>
    <mergeCell ref="B110:D110"/>
    <mergeCell ref="B111:B112"/>
    <mergeCell ref="I111:I112"/>
    <mergeCell ref="J111:J112"/>
    <mergeCell ref="K111:K112"/>
    <mergeCell ref="R105:S105"/>
    <mergeCell ref="H106:I106"/>
    <mergeCell ref="R106:S106"/>
    <mergeCell ref="C107:D107"/>
    <mergeCell ref="F107:G107"/>
    <mergeCell ref="H107:I107"/>
    <mergeCell ref="O107:S107"/>
    <mergeCell ref="C99:E99"/>
    <mergeCell ref="G99:G100"/>
    <mergeCell ref="H99:I100"/>
    <mergeCell ref="J99:K99"/>
    <mergeCell ref="C100:D100"/>
    <mergeCell ref="B98:B107"/>
    <mergeCell ref="C98:M98"/>
    <mergeCell ref="P98:S99"/>
    <mergeCell ref="T98:U100"/>
    <mergeCell ref="V98:V100"/>
    <mergeCell ref="H101:I101"/>
    <mergeCell ref="O101:P103"/>
    <mergeCell ref="Q101:Q103"/>
    <mergeCell ref="R101:S103"/>
    <mergeCell ref="T101:V102"/>
    <mergeCell ref="H102:I102"/>
    <mergeCell ref="H103:I103"/>
    <mergeCell ref="H104:I104"/>
    <mergeCell ref="O104:O105"/>
    <mergeCell ref="P104:S104"/>
    <mergeCell ref="H105:I105"/>
    <mergeCell ref="P92:Q92"/>
    <mergeCell ref="R92:S92"/>
    <mergeCell ref="P93:Q93"/>
    <mergeCell ref="R93:S93"/>
    <mergeCell ref="B97:V97"/>
    <mergeCell ref="P89:Q89"/>
    <mergeCell ref="R89:S89"/>
    <mergeCell ref="P90:Q90"/>
    <mergeCell ref="R90:S90"/>
    <mergeCell ref="P91:Q91"/>
    <mergeCell ref="R91:S91"/>
    <mergeCell ref="P86:Q86"/>
    <mergeCell ref="R86:S86"/>
    <mergeCell ref="P87:Q87"/>
    <mergeCell ref="R87:S87"/>
    <mergeCell ref="P88:Q88"/>
    <mergeCell ref="R88:S88"/>
    <mergeCell ref="H74:I74"/>
    <mergeCell ref="O74:O75"/>
    <mergeCell ref="P74:S74"/>
    <mergeCell ref="H75:I75"/>
    <mergeCell ref="T81:V81"/>
    <mergeCell ref="P82:Q82"/>
    <mergeCell ref="P84:Q84"/>
    <mergeCell ref="P85:Q85"/>
    <mergeCell ref="L81:L82"/>
    <mergeCell ref="M81:M82"/>
    <mergeCell ref="N81:O81"/>
    <mergeCell ref="P81:Q81"/>
    <mergeCell ref="R81:S82"/>
    <mergeCell ref="B80:D80"/>
    <mergeCell ref="B81:B82"/>
    <mergeCell ref="I81:I82"/>
    <mergeCell ref="J81:J82"/>
    <mergeCell ref="K81:K82"/>
    <mergeCell ref="R75:S75"/>
    <mergeCell ref="H76:I76"/>
    <mergeCell ref="R76:S76"/>
    <mergeCell ref="C77:D77"/>
    <mergeCell ref="F77:G77"/>
    <mergeCell ref="H77:I77"/>
    <mergeCell ref="O77:S77"/>
    <mergeCell ref="C84:C85"/>
    <mergeCell ref="B84:B85"/>
    <mergeCell ref="D84:D85"/>
    <mergeCell ref="E84:E85"/>
    <mergeCell ref="P63:Q63"/>
    <mergeCell ref="R63:S63"/>
    <mergeCell ref="B67:V67"/>
    <mergeCell ref="P59:Q59"/>
    <mergeCell ref="R59:S59"/>
    <mergeCell ref="P60:Q60"/>
    <mergeCell ref="R60:S60"/>
    <mergeCell ref="P61:Q61"/>
    <mergeCell ref="R61:S61"/>
    <mergeCell ref="P56:Q56"/>
    <mergeCell ref="R56:S56"/>
    <mergeCell ref="P57:Q57"/>
    <mergeCell ref="R57:S57"/>
    <mergeCell ref="P58:Q58"/>
    <mergeCell ref="R58:S58"/>
    <mergeCell ref="C69:E69"/>
    <mergeCell ref="G69:G70"/>
    <mergeCell ref="H69:I70"/>
    <mergeCell ref="J69:K69"/>
    <mergeCell ref="C70:D70"/>
    <mergeCell ref="B68:B77"/>
    <mergeCell ref="C68:M68"/>
    <mergeCell ref="P68:S69"/>
    <mergeCell ref="T68:U70"/>
    <mergeCell ref="V68:V70"/>
    <mergeCell ref="H71:I71"/>
    <mergeCell ref="O71:P73"/>
    <mergeCell ref="Q71:Q73"/>
    <mergeCell ref="R71:S73"/>
    <mergeCell ref="T71:V72"/>
    <mergeCell ref="H72:I72"/>
    <mergeCell ref="H73:I73"/>
    <mergeCell ref="H47:I47"/>
    <mergeCell ref="C38:M38"/>
    <mergeCell ref="J39:K39"/>
    <mergeCell ref="P44:S44"/>
    <mergeCell ref="T41:V42"/>
    <mergeCell ref="C40:D40"/>
    <mergeCell ref="O47:S47"/>
    <mergeCell ref="H45:I45"/>
    <mergeCell ref="H46:I46"/>
    <mergeCell ref="P62:Q62"/>
    <mergeCell ref="R62:S62"/>
    <mergeCell ref="H42:I42"/>
    <mergeCell ref="H43:I43"/>
    <mergeCell ref="R45:S45"/>
    <mergeCell ref="Q41:Q43"/>
    <mergeCell ref="R41:S43"/>
    <mergeCell ref="O41:P43"/>
    <mergeCell ref="T51:V51"/>
    <mergeCell ref="P52:Q52"/>
    <mergeCell ref="P54:Q54"/>
    <mergeCell ref="R54:S54"/>
    <mergeCell ref="P55:Q55"/>
    <mergeCell ref="R55:S55"/>
    <mergeCell ref="L51:L52"/>
    <mergeCell ref="M51:M52"/>
    <mergeCell ref="H41:I41"/>
    <mergeCell ref="B1:V1"/>
    <mergeCell ref="B2:V2"/>
    <mergeCell ref="B3:V3"/>
    <mergeCell ref="B4:V4"/>
    <mergeCell ref="B6:V6"/>
    <mergeCell ref="I21:I22"/>
    <mergeCell ref="P24:Q24"/>
    <mergeCell ref="B7:V7"/>
    <mergeCell ref="J21:J22"/>
    <mergeCell ref="R21:S22"/>
    <mergeCell ref="P21:Q21"/>
    <mergeCell ref="P22:Q22"/>
    <mergeCell ref="T21:V21"/>
    <mergeCell ref="L21:L22"/>
    <mergeCell ref="B9:V9"/>
    <mergeCell ref="B11:V11"/>
    <mergeCell ref="B13:V13"/>
    <mergeCell ref="B14:V14"/>
    <mergeCell ref="N21:O21"/>
    <mergeCell ref="V38:V40"/>
    <mergeCell ref="T38:U40"/>
    <mergeCell ref="R24:S24"/>
    <mergeCell ref="H39:I40"/>
    <mergeCell ref="C47:D47"/>
    <mergeCell ref="F47:G47"/>
    <mergeCell ref="R32:S32"/>
    <mergeCell ref="R30:S30"/>
    <mergeCell ref="P27:Q27"/>
    <mergeCell ref="P28:Q28"/>
    <mergeCell ref="P29:Q29"/>
    <mergeCell ref="P30:Q30"/>
    <mergeCell ref="R27:S27"/>
    <mergeCell ref="R29:S29"/>
    <mergeCell ref="R28:S28"/>
    <mergeCell ref="R31:S31"/>
    <mergeCell ref="B20:D20"/>
    <mergeCell ref="K21:K22"/>
    <mergeCell ref="M21:M22"/>
    <mergeCell ref="B21:B22"/>
    <mergeCell ref="P25:Q25"/>
    <mergeCell ref="P26:Q26"/>
    <mergeCell ref="K25:K26"/>
    <mergeCell ref="L25:L26"/>
    <mergeCell ref="H25:H26"/>
    <mergeCell ref="R25:S26"/>
    <mergeCell ref="R33:S33"/>
    <mergeCell ref="B25:B26"/>
    <mergeCell ref="C25:C26"/>
    <mergeCell ref="D25:D26"/>
    <mergeCell ref="E25:E26"/>
    <mergeCell ref="G39:G40"/>
    <mergeCell ref="O44:O45"/>
    <mergeCell ref="R46:S46"/>
    <mergeCell ref="R628:S629"/>
    <mergeCell ref="H718:H719"/>
    <mergeCell ref="K718:K719"/>
    <mergeCell ref="L718:L719"/>
    <mergeCell ref="R718:S719"/>
    <mergeCell ref="K774:K775"/>
    <mergeCell ref="L774:L775"/>
    <mergeCell ref="H774:H775"/>
    <mergeCell ref="R774:S775"/>
    <mergeCell ref="H84:H85"/>
    <mergeCell ref="K84:K85"/>
    <mergeCell ref="L84:L85"/>
    <mergeCell ref="R84:S85"/>
    <mergeCell ref="R205:S206"/>
    <mergeCell ref="R207:S208"/>
    <mergeCell ref="R505:S506"/>
    <mergeCell ref="P31:Q31"/>
    <mergeCell ref="P32:Q32"/>
    <mergeCell ref="P33:Q33"/>
    <mergeCell ref="B37:V37"/>
    <mergeCell ref="P38:S39"/>
    <mergeCell ref="C39:E39"/>
    <mergeCell ref="B38:B47"/>
    <mergeCell ref="N51:O51"/>
    <mergeCell ref="P51:Q51"/>
    <mergeCell ref="R51:S52"/>
    <mergeCell ref="B50:D50"/>
    <mergeCell ref="B51:B52"/>
    <mergeCell ref="I51:I52"/>
    <mergeCell ref="J51:J52"/>
    <mergeCell ref="K51:K52"/>
    <mergeCell ref="H44:I44"/>
  </mergeCells>
  <conditionalFormatting sqref="C24:I25 P24:V24 K24:M25 C27:I33 F26:G26 K27:M33 M26 I26 P27:V33 P25:R25 P26:Q26 T25:V26 B1826">
    <cfRule type="cellIs" dxfId="6393" priority="580843" stopIfTrue="1" operator="greaterThan">
      <formula>0</formula>
    </cfRule>
  </conditionalFormatting>
  <conditionalFormatting sqref="D27:D32">
    <cfRule type="cellIs" dxfId="6392" priority="580779" stopIfTrue="1" operator="greaterThan">
      <formula>0</formula>
    </cfRule>
  </conditionalFormatting>
  <conditionalFormatting sqref="D27:D32 F27:H32">
    <cfRule type="cellIs" dxfId="6391" priority="580776" stopIfTrue="1" operator="greaterThan">
      <formula>0</formula>
    </cfRule>
  </conditionalFormatting>
  <conditionalFormatting sqref="H24:H25 H27:H32">
    <cfRule type="cellIs" dxfId="6390" priority="580769" stopIfTrue="1" operator="greaterThan">
      <formula>0</formula>
    </cfRule>
  </conditionalFormatting>
  <conditionalFormatting sqref="E24:E25 E27:E32">
    <cfRule type="cellIs" dxfId="6389" priority="580630" stopIfTrue="1" operator="greaterThan">
      <formula>0</formula>
    </cfRule>
  </conditionalFormatting>
  <conditionalFormatting sqref="K41:K46">
    <cfRule type="containsText" dxfId="6388" priority="579437" stopIfTrue="1" operator="containsText" text="NO CUMPLE">
      <formula>NOT(ISERROR(SEARCH("NO CUMPLE",K41)))</formula>
    </cfRule>
    <cfRule type="containsText" dxfId="6387" priority="579438" stopIfTrue="1" operator="containsText" text="CUMPLE">
      <formula>NOT(ISERROR(SEARCH("CUMPLE",K41)))</formula>
    </cfRule>
  </conditionalFormatting>
  <conditionalFormatting sqref="S40">
    <cfRule type="cellIs" dxfId="6386" priority="579433" operator="greaterThanOrEqual">
      <formula>NUMMINCONT</formula>
    </cfRule>
    <cfRule type="cellIs" dxfId="6385" priority="579434" operator="lessThan">
      <formula>NUMMINCONT</formula>
    </cfRule>
  </conditionalFormatting>
  <conditionalFormatting sqref="T27:V32">
    <cfRule type="cellIs" dxfId="6384" priority="575779" stopIfTrue="1" operator="equal">
      <formula>"NO"</formula>
    </cfRule>
    <cfRule type="cellIs" dxfId="6383" priority="575780" stopIfTrue="1" operator="equal">
      <formula>"SI"</formula>
    </cfRule>
  </conditionalFormatting>
  <conditionalFormatting sqref="T27:V28">
    <cfRule type="cellIs" dxfId="6382" priority="559652" stopIfTrue="1" operator="equal">
      <formula>"NO APLICA"</formula>
    </cfRule>
  </conditionalFormatting>
  <conditionalFormatting sqref="T29:U32">
    <cfRule type="cellIs" dxfId="6381" priority="593339" stopIfTrue="1" operator="equal">
      <formula>"NO APLICA"</formula>
    </cfRule>
  </conditionalFormatting>
  <conditionalFormatting sqref="T29:U29">
    <cfRule type="cellIs" dxfId="6380" priority="593338" stopIfTrue="1" operator="equal">
      <formula>"NO APLICA"</formula>
    </cfRule>
  </conditionalFormatting>
  <conditionalFormatting sqref="V29:V32">
    <cfRule type="cellIs" dxfId="6379" priority="593337" stopIfTrue="1" operator="equal">
      <formula>"NO APLICA"</formula>
    </cfRule>
  </conditionalFormatting>
  <conditionalFormatting sqref="V38">
    <cfRule type="cellIs" dxfId="6378" priority="577811" operator="equal">
      <formula>"CUMPLE"</formula>
    </cfRule>
    <cfRule type="cellIs" dxfId="6377" priority="577812" operator="equal">
      <formula>"NO CUMPLE"</formula>
    </cfRule>
  </conditionalFormatting>
  <conditionalFormatting sqref="V38:V40">
    <cfRule type="cellIs" dxfId="6376" priority="577810" operator="equal">
      <formula>"VERIFICAR"</formula>
    </cfRule>
  </conditionalFormatting>
  <conditionalFormatting sqref="T33:V33">
    <cfRule type="cellIs" dxfId="6375" priority="616417" stopIfTrue="1" operator="equal">
      <formula>"NO"</formula>
    </cfRule>
    <cfRule type="cellIs" dxfId="6374" priority="616418" stopIfTrue="1" operator="equal">
      <formula>"SI"</formula>
    </cfRule>
  </conditionalFormatting>
  <conditionalFormatting sqref="T33:U33">
    <cfRule type="cellIs" dxfId="6373" priority="616420" stopIfTrue="1" operator="equal">
      <formula>"NO APLICA"</formula>
    </cfRule>
  </conditionalFormatting>
  <conditionalFormatting sqref="V33">
    <cfRule type="cellIs" dxfId="6372" priority="616419" stopIfTrue="1" operator="equal">
      <formula>"NO APLICA"</formula>
    </cfRule>
  </conditionalFormatting>
  <conditionalFormatting sqref="T43">
    <cfRule type="cellIs" dxfId="6371" priority="463700" operator="equal">
      <formula>"CUMPLE"</formula>
    </cfRule>
    <cfRule type="cellIs" dxfId="6370" priority="463701" operator="equal">
      <formula>"NO CUMPLE"</formula>
    </cfRule>
  </conditionalFormatting>
  <conditionalFormatting sqref="T43">
    <cfRule type="cellIs" dxfId="6369" priority="463699" operator="equal">
      <formula>"VERIFICAR"</formula>
    </cfRule>
  </conditionalFormatting>
  <conditionalFormatting sqref="H47">
    <cfRule type="containsText" dxfId="6368" priority="58001" stopIfTrue="1" operator="containsText" text="NO CUMPLE">
      <formula>NOT(ISERROR(SEARCH("NO CUMPLE",H47)))</formula>
    </cfRule>
    <cfRule type="containsText" dxfId="6367" priority="58002" stopIfTrue="1" operator="containsText" text="CUMPLE">
      <formula>NOT(ISERROR(SEARCH("CUMPLE",H47)))</formula>
    </cfRule>
  </conditionalFormatting>
  <conditionalFormatting sqref="J47">
    <cfRule type="containsText" dxfId="6366" priority="57999" stopIfTrue="1" operator="containsText" text="NO CUMPLE">
      <formula>NOT(ISERROR(SEARCH("NO CUMPLE",J47)))</formula>
    </cfRule>
    <cfRule type="containsText" dxfId="6365" priority="58000" stopIfTrue="1" operator="containsText" text="CUMPLE">
      <formula>NOT(ISERROR(SEARCH("CUMPLE",J47)))</formula>
    </cfRule>
  </conditionalFormatting>
  <conditionalFormatting sqref="O46">
    <cfRule type="containsText" dxfId="6364" priority="47235" stopIfTrue="1" operator="containsText" text="NO CUMPLE">
      <formula>NOT(ISERROR(SEARCH("NO CUMPLE",O46)))</formula>
    </cfRule>
    <cfRule type="containsText" dxfId="6363" priority="47236" stopIfTrue="1" operator="containsText" text="CUMPLE">
      <formula>NOT(ISERROR(SEARCH("CUMPLE",O46)))</formula>
    </cfRule>
  </conditionalFormatting>
  <conditionalFormatting sqref="O47:S47">
    <cfRule type="cellIs" dxfId="6362" priority="43561" operator="equal">
      <formula>"EL PROPONENTE SE DEBE REQUERIR POR EXPERIENCIA MINIMA EXIGIDA"</formula>
    </cfRule>
  </conditionalFormatting>
  <conditionalFormatting sqref="J24:J33">
    <cfRule type="cellIs" dxfId="6361" priority="36103" stopIfTrue="1" operator="greaterThan">
      <formula>0</formula>
    </cfRule>
  </conditionalFormatting>
  <conditionalFormatting sqref="N41:N46">
    <cfRule type="cellIs" dxfId="6360" priority="36054" operator="equal">
      <formula>"NO"</formula>
    </cfRule>
    <cfRule type="cellIs" dxfId="6359" priority="36055" operator="between">
      <formula>"SI"</formula>
      <formula>"SI."</formula>
    </cfRule>
  </conditionalFormatting>
  <conditionalFormatting sqref="I33">
    <cfRule type="cellIs" dxfId="6358" priority="35946" stopIfTrue="1" operator="greaterThan">
      <formula>0</formula>
    </cfRule>
  </conditionalFormatting>
  <conditionalFormatting sqref="K27:L33">
    <cfRule type="cellIs" dxfId="6357" priority="35933" operator="equal">
      <formula>0</formula>
    </cfRule>
    <cfRule type="cellIs" dxfId="6356" priority="35934" operator="notBetween">
      <formula>$Q$17</formula>
      <formula>$R$17</formula>
    </cfRule>
  </conditionalFormatting>
  <conditionalFormatting sqref="B24:B25 B27:B33">
    <cfRule type="cellIs" dxfId="6355" priority="35887" stopIfTrue="1" operator="greaterThan">
      <formula>0</formula>
    </cfRule>
  </conditionalFormatting>
  <conditionalFormatting sqref="T24:V26">
    <cfRule type="cellIs" dxfId="6354" priority="35864" stopIfTrue="1" operator="equal">
      <formula>"NO"</formula>
    </cfRule>
    <cfRule type="cellIs" dxfId="6353" priority="35865" stopIfTrue="1" operator="equal">
      <formula>"SI"</formula>
    </cfRule>
  </conditionalFormatting>
  <conditionalFormatting sqref="T24:V25">
    <cfRule type="cellIs" dxfId="6352" priority="35863" stopIfTrue="1" operator="equal">
      <formula>"NO APLICA"</formula>
    </cfRule>
  </conditionalFormatting>
  <conditionalFormatting sqref="T26:U26">
    <cfRule type="cellIs" dxfId="6351" priority="35862" stopIfTrue="1" operator="equal">
      <formula>"NO APLICA"</formula>
    </cfRule>
  </conditionalFormatting>
  <conditionalFormatting sqref="T26:U26">
    <cfRule type="cellIs" dxfId="6350" priority="35861" stopIfTrue="1" operator="equal">
      <formula>"NO APLICA"</formula>
    </cfRule>
  </conditionalFormatting>
  <conditionalFormatting sqref="V26">
    <cfRule type="cellIs" dxfId="6349" priority="35860" stopIfTrue="1" operator="equal">
      <formula>"NO APLICA"</formula>
    </cfRule>
  </conditionalFormatting>
  <conditionalFormatting sqref="K24:L25">
    <cfRule type="cellIs" dxfId="6348" priority="35859" operator="notBetween">
      <formula>$Q$17</formula>
      <formula>$R$17</formula>
    </cfRule>
  </conditionalFormatting>
  <conditionalFormatting sqref="C24:I25 P24:V24 K24:M25 C27:I33 F26:G26 K27:M33 M26 I26 P27:V33 P25:R25 P26:Q26 T25:V26 B1826">
    <cfRule type="cellIs" dxfId="6347" priority="35858" operator="equal">
      <formula>0</formula>
    </cfRule>
  </conditionalFormatting>
  <conditionalFormatting sqref="M47">
    <cfRule type="cellIs" dxfId="6346" priority="35810" operator="notEqual">
      <formula>"NO CUMPLE"</formula>
    </cfRule>
    <cfRule type="containsText" dxfId="6345" priority="35811" stopIfTrue="1" operator="containsText" text="NO CUMPLE">
      <formula>NOT(ISERROR(SEARCH("NO CUMPLE",M47)))</formula>
    </cfRule>
    <cfRule type="containsText" dxfId="6344" priority="35812" stopIfTrue="1" operator="containsText" text="CUMPLE">
      <formula>NOT(ISERROR(SEARCH("CUMPLE",M47)))</formula>
    </cfRule>
  </conditionalFormatting>
  <conditionalFormatting sqref="M41:M46">
    <cfRule type="cellIs" dxfId="6343" priority="25243" stopIfTrue="1" operator="equal">
      <formula>"cumple"</formula>
    </cfRule>
    <cfRule type="containsText" dxfId="6342" priority="25244" stopIfTrue="1" operator="containsText" text="NO CUMPLE">
      <formula>NOT(ISERROR(SEARCH("NO CUMPLE",M41)))</formula>
    </cfRule>
  </conditionalFormatting>
  <conditionalFormatting sqref="L41:L46">
    <cfRule type="cellIs" dxfId="6341" priority="25241" stopIfTrue="1" operator="equal">
      <formula>"cumple"</formula>
    </cfRule>
    <cfRule type="containsText" dxfId="6340" priority="25242" stopIfTrue="1" operator="containsText" text="NO CUMPLE">
      <formula>NOT(ISERROR(SEARCH("NO CUMPLE",L41)))</formula>
    </cfRule>
  </conditionalFormatting>
  <conditionalFormatting sqref="K47">
    <cfRule type="containsText" dxfId="6339" priority="25128" stopIfTrue="1" operator="containsText" text="NO CUMPLE">
      <formula>NOT(ISERROR(SEARCH("NO CUMPLE",K47)))</formula>
    </cfRule>
    <cfRule type="containsText" dxfId="6338" priority="25129" stopIfTrue="1" operator="containsText" text="CUMPLE">
      <formula>NOT(ISERROR(SEARCH("CUMPLE",K47)))</formula>
    </cfRule>
  </conditionalFormatting>
  <conditionalFormatting sqref="L47">
    <cfRule type="containsText" dxfId="6337" priority="25126" stopIfTrue="1" operator="containsText" text="NO CUMPLE">
      <formula>NOT(ISERROR(SEARCH("NO CUMPLE",L47)))</formula>
    </cfRule>
    <cfRule type="containsText" dxfId="6336" priority="25127" stopIfTrue="1" operator="containsText" text="CUMPLE">
      <formula>NOT(ISERROR(SEARCH("CUMPLE",L47)))</formula>
    </cfRule>
  </conditionalFormatting>
  <conditionalFormatting sqref="P40">
    <cfRule type="cellIs" dxfId="6335" priority="25124" operator="equal">
      <formula>"NO VÁLIDO"</formula>
    </cfRule>
    <cfRule type="cellIs" dxfId="6334" priority="25125" operator="equal">
      <formula>"VÁLIDO"</formula>
    </cfRule>
  </conditionalFormatting>
  <conditionalFormatting sqref="B47:C47 H47:V47 E47 B15:V24 B77:C77 H77:V77 E77 F26:G26 M26:Q26 I26:J26 B25:R25 T25:V26 B27:V46 B48:V76 C1829:E1830 B1826">
    <cfRule type="cellIs" dxfId="6333" priority="25123" operator="equal">
      <formula>"MAL"</formula>
    </cfRule>
  </conditionalFormatting>
  <conditionalFormatting sqref="B47:C47 H47:V47 E47 B15:V24 B77:C77 H77:V77 E77 F26:G26 M26:Q26 I26:J26 B25:R25 T25:V26 B27:V46 B48:V76 C1829:E1830 B1826">
    <cfRule type="cellIs" dxfId="6332" priority="25122" operator="equal">
      <formula>"CORRECTO"</formula>
    </cfRule>
  </conditionalFormatting>
  <conditionalFormatting sqref="B47:C47 H47:V47 E47 B15:V24 B77:C77 H77:V77 E77 F26:G26 M26:Q26 I26:J26 B25:R25 T25:V26 B27:V46 B48:V76">
    <cfRule type="cellIs" dxfId="6331" priority="25121" operator="equal">
      <formula>"MAL"</formula>
    </cfRule>
  </conditionalFormatting>
  <conditionalFormatting sqref="B47:C47 H47:V47 E47 B15:V24 B77:C77 H77:V77 E77 F26:G26 M26:Q26 I26:J26 B25:R25 T25:V26 B27:V46 B48:V76 C1829:E1830 B1826">
    <cfRule type="cellIs" dxfId="6330" priority="25118" operator="equal">
      <formula>"CORRECTO"</formula>
    </cfRule>
    <cfRule type="cellIs" dxfId="6329" priority="25120" operator="equal">
      <formula>"CORRECTO"</formula>
    </cfRule>
  </conditionalFormatting>
  <conditionalFormatting sqref="B47:C47 H47:V47 E47 B15:V24 B77:C77 H77:V77 E77 F26:G26 M26:Q26 I26:J26 B25:R25 T25:V26 B27:V46 B48:V76">
    <cfRule type="cellIs" dxfId="6328" priority="25119" operator="equal">
      <formula>"MAL"</formula>
    </cfRule>
  </conditionalFormatting>
  <conditionalFormatting sqref="H24:H25 H27:H33">
    <cfRule type="cellIs" dxfId="6327" priority="25115" operator="equal">
      <formula>"NO"</formula>
    </cfRule>
    <cfRule type="cellIs" dxfId="6326" priority="25116" operator="equal">
      <formula>"SI"</formula>
    </cfRule>
  </conditionalFormatting>
  <conditionalFormatting sqref="Q40">
    <cfRule type="cellIs" dxfId="6325" priority="25110" operator="greaterThanOrEqual">
      <formula>NUMMINCONT</formula>
    </cfRule>
    <cfRule type="cellIs" dxfId="6324" priority="25111" operator="lessThan">
      <formula>NUMMINCONT</formula>
    </cfRule>
  </conditionalFormatting>
  <conditionalFormatting sqref="C54:I63 P54:V63 K54:M63">
    <cfRule type="cellIs" dxfId="6323" priority="17730" stopIfTrue="1" operator="greaterThan">
      <formula>0</formula>
    </cfRule>
  </conditionalFormatting>
  <conditionalFormatting sqref="D57:D62">
    <cfRule type="cellIs" dxfId="6322" priority="17729" stopIfTrue="1" operator="greaterThan">
      <formula>0</formula>
    </cfRule>
  </conditionalFormatting>
  <conditionalFormatting sqref="D57:D62 F57:H62">
    <cfRule type="cellIs" dxfId="6321" priority="17728" stopIfTrue="1" operator="greaterThan">
      <formula>0</formula>
    </cfRule>
  </conditionalFormatting>
  <conditionalFormatting sqref="H54:H62">
    <cfRule type="cellIs" dxfId="6320" priority="17727" stopIfTrue="1" operator="greaterThan">
      <formula>0</formula>
    </cfRule>
  </conditionalFormatting>
  <conditionalFormatting sqref="E54:E62">
    <cfRule type="cellIs" dxfId="6319" priority="17726" stopIfTrue="1" operator="greaterThan">
      <formula>0</formula>
    </cfRule>
  </conditionalFormatting>
  <conditionalFormatting sqref="K71:K76">
    <cfRule type="containsText" dxfId="6318" priority="17724" stopIfTrue="1" operator="containsText" text="NO CUMPLE">
      <formula>NOT(ISERROR(SEARCH("NO CUMPLE",K71)))</formula>
    </cfRule>
    <cfRule type="containsText" dxfId="6317" priority="17725" stopIfTrue="1" operator="containsText" text="CUMPLE">
      <formula>NOT(ISERROR(SEARCH("CUMPLE",K71)))</formula>
    </cfRule>
  </conditionalFormatting>
  <conditionalFormatting sqref="S70">
    <cfRule type="cellIs" dxfId="6316" priority="17722" operator="greaterThanOrEqual">
      <formula>NUMMINCONT</formula>
    </cfRule>
    <cfRule type="cellIs" dxfId="6315" priority="17723" operator="lessThan">
      <formula>NUMMINCONT</formula>
    </cfRule>
  </conditionalFormatting>
  <conditionalFormatting sqref="T57:V62">
    <cfRule type="cellIs" dxfId="6314" priority="17720" stopIfTrue="1" operator="equal">
      <formula>"NO"</formula>
    </cfRule>
    <cfRule type="cellIs" dxfId="6313" priority="17721" stopIfTrue="1" operator="equal">
      <formula>"SI"</formula>
    </cfRule>
  </conditionalFormatting>
  <conditionalFormatting sqref="T57:V58">
    <cfRule type="cellIs" dxfId="6312" priority="17719" stopIfTrue="1" operator="equal">
      <formula>"NO APLICA"</formula>
    </cfRule>
  </conditionalFormatting>
  <conditionalFormatting sqref="T59:U62">
    <cfRule type="cellIs" dxfId="6311" priority="17718" stopIfTrue="1" operator="equal">
      <formula>"NO APLICA"</formula>
    </cfRule>
  </conditionalFormatting>
  <conditionalFormatting sqref="T59:U59">
    <cfRule type="cellIs" dxfId="6310" priority="17717" stopIfTrue="1" operator="equal">
      <formula>"NO APLICA"</formula>
    </cfRule>
  </conditionalFormatting>
  <conditionalFormatting sqref="V59:V62">
    <cfRule type="cellIs" dxfId="6309" priority="17716" stopIfTrue="1" operator="equal">
      <formula>"NO APLICA"</formula>
    </cfRule>
  </conditionalFormatting>
  <conditionalFormatting sqref="V68">
    <cfRule type="cellIs" dxfId="6308" priority="17714" operator="equal">
      <formula>"CUMPLE"</formula>
    </cfRule>
    <cfRule type="cellIs" dxfId="6307" priority="17715" operator="equal">
      <formula>"NO CUMPLE"</formula>
    </cfRule>
  </conditionalFormatting>
  <conditionalFormatting sqref="V68:V70">
    <cfRule type="cellIs" dxfId="6306" priority="17713" operator="equal">
      <formula>"VERIFICAR"</formula>
    </cfRule>
  </conditionalFormatting>
  <conditionalFormatting sqref="T63:V63">
    <cfRule type="cellIs" dxfId="6305" priority="17711" stopIfTrue="1" operator="equal">
      <formula>"NO"</formula>
    </cfRule>
    <cfRule type="cellIs" dxfId="6304" priority="17712" stopIfTrue="1" operator="equal">
      <formula>"SI"</formula>
    </cfRule>
  </conditionalFormatting>
  <conditionalFormatting sqref="T63:U63">
    <cfRule type="cellIs" dxfId="6303" priority="17710" stopIfTrue="1" operator="equal">
      <formula>"NO APLICA"</formula>
    </cfRule>
  </conditionalFormatting>
  <conditionalFormatting sqref="V63">
    <cfRule type="cellIs" dxfId="6302" priority="17709" stopIfTrue="1" operator="equal">
      <formula>"NO APLICA"</formula>
    </cfRule>
  </conditionalFormatting>
  <conditionalFormatting sqref="T73">
    <cfRule type="cellIs" dxfId="6301" priority="17707" operator="equal">
      <formula>"CUMPLE"</formula>
    </cfRule>
    <cfRule type="cellIs" dxfId="6300" priority="17708" operator="equal">
      <formula>"NO CUMPLE"</formula>
    </cfRule>
  </conditionalFormatting>
  <conditionalFormatting sqref="T73">
    <cfRule type="cellIs" dxfId="6299" priority="17706" operator="equal">
      <formula>"VERIFICAR"</formula>
    </cfRule>
  </conditionalFormatting>
  <conditionalFormatting sqref="H77">
    <cfRule type="containsText" dxfId="6298" priority="17689" stopIfTrue="1" operator="containsText" text="NO CUMPLE">
      <formula>NOT(ISERROR(SEARCH("NO CUMPLE",H77)))</formula>
    </cfRule>
    <cfRule type="containsText" dxfId="6297" priority="17690" stopIfTrue="1" operator="containsText" text="CUMPLE">
      <formula>NOT(ISERROR(SEARCH("CUMPLE",H77)))</formula>
    </cfRule>
  </conditionalFormatting>
  <conditionalFormatting sqref="J77">
    <cfRule type="containsText" dxfId="6296" priority="17687" stopIfTrue="1" operator="containsText" text="NO CUMPLE">
      <formula>NOT(ISERROR(SEARCH("NO CUMPLE",J77)))</formula>
    </cfRule>
    <cfRule type="containsText" dxfId="6295" priority="17688" stopIfTrue="1" operator="containsText" text="CUMPLE">
      <formula>NOT(ISERROR(SEARCH("CUMPLE",J77)))</formula>
    </cfRule>
  </conditionalFormatting>
  <conditionalFormatting sqref="O76">
    <cfRule type="containsText" dxfId="6294" priority="17685" stopIfTrue="1" operator="containsText" text="NO CUMPLE">
      <formula>NOT(ISERROR(SEARCH("NO CUMPLE",O76)))</formula>
    </cfRule>
    <cfRule type="containsText" dxfId="6293" priority="17686" stopIfTrue="1" operator="containsText" text="CUMPLE">
      <formula>NOT(ISERROR(SEARCH("CUMPLE",O76)))</formula>
    </cfRule>
  </conditionalFormatting>
  <conditionalFormatting sqref="O77:S77">
    <cfRule type="cellIs" dxfId="6292" priority="17684" operator="equal">
      <formula>"EL PROPONENTE SE DEBE REQUERIR POR EXPERIENCIA MINIMA EXIGIDA"</formula>
    </cfRule>
  </conditionalFormatting>
  <conditionalFormatting sqref="J54:J63">
    <cfRule type="cellIs" dxfId="6291" priority="17683" stopIfTrue="1" operator="greaterThan">
      <formula>0</formula>
    </cfRule>
  </conditionalFormatting>
  <conditionalFormatting sqref="N71:N76">
    <cfRule type="cellIs" dxfId="6290" priority="17681" operator="equal">
      <formula>"NO"</formula>
    </cfRule>
    <cfRule type="cellIs" dxfId="6289" priority="17682" operator="between">
      <formula>"SI"</formula>
      <formula>"SI."</formula>
    </cfRule>
  </conditionalFormatting>
  <conditionalFormatting sqref="I63">
    <cfRule type="cellIs" dxfId="6288" priority="17680" stopIfTrue="1" operator="greaterThan">
      <formula>0</formula>
    </cfRule>
  </conditionalFormatting>
  <conditionalFormatting sqref="K57:L63">
    <cfRule type="cellIs" dxfId="6287" priority="17678" operator="equal">
      <formula>0</formula>
    </cfRule>
    <cfRule type="cellIs" dxfId="6286" priority="17679" operator="notBetween">
      <formula>$Q$17</formula>
      <formula>$R$17</formula>
    </cfRule>
  </conditionalFormatting>
  <conditionalFormatting sqref="B54:B63">
    <cfRule type="cellIs" dxfId="6285" priority="17677" stopIfTrue="1" operator="greaterThan">
      <formula>0</formula>
    </cfRule>
  </conditionalFormatting>
  <conditionalFormatting sqref="T54:V56">
    <cfRule type="cellIs" dxfId="6284" priority="17675" stopIfTrue="1" operator="equal">
      <formula>"NO"</formula>
    </cfRule>
    <cfRule type="cellIs" dxfId="6283" priority="17676" stopIfTrue="1" operator="equal">
      <formula>"SI"</formula>
    </cfRule>
  </conditionalFormatting>
  <conditionalFormatting sqref="T54:V55">
    <cfRule type="cellIs" dxfId="6282" priority="17674" stopIfTrue="1" operator="equal">
      <formula>"NO APLICA"</formula>
    </cfRule>
  </conditionalFormatting>
  <conditionalFormatting sqref="T56:U56">
    <cfRule type="cellIs" dxfId="6281" priority="17673" stopIfTrue="1" operator="equal">
      <formula>"NO APLICA"</formula>
    </cfRule>
  </conditionalFormatting>
  <conditionalFormatting sqref="T56:U56">
    <cfRule type="cellIs" dxfId="6280" priority="17672" stopIfTrue="1" operator="equal">
      <formula>"NO APLICA"</formula>
    </cfRule>
  </conditionalFormatting>
  <conditionalFormatting sqref="V56">
    <cfRule type="cellIs" dxfId="6279" priority="17671" stopIfTrue="1" operator="equal">
      <formula>"NO APLICA"</formula>
    </cfRule>
  </conditionalFormatting>
  <conditionalFormatting sqref="K54:L56">
    <cfRule type="cellIs" dxfId="6278" priority="17670" operator="notBetween">
      <formula>$Q$17</formula>
      <formula>$R$17</formula>
    </cfRule>
  </conditionalFormatting>
  <conditionalFormatting sqref="C54:I63 P54:V63 K54:M63">
    <cfRule type="cellIs" dxfId="6277" priority="17669" operator="equal">
      <formula>0</formula>
    </cfRule>
  </conditionalFormatting>
  <conditionalFormatting sqref="M77">
    <cfRule type="cellIs" dxfId="6276" priority="17665" operator="notEqual">
      <formula>"NO CUMPLE"</formula>
    </cfRule>
    <cfRule type="containsText" dxfId="6275" priority="17666" stopIfTrue="1" operator="containsText" text="NO CUMPLE">
      <formula>NOT(ISERROR(SEARCH("NO CUMPLE",M77)))</formula>
    </cfRule>
    <cfRule type="containsText" dxfId="6274" priority="17667" stopIfTrue="1" operator="containsText" text="CUMPLE">
      <formula>NOT(ISERROR(SEARCH("CUMPLE",M77)))</formula>
    </cfRule>
  </conditionalFormatting>
  <conditionalFormatting sqref="M71:M76">
    <cfRule type="cellIs" dxfId="6273" priority="17663" stopIfTrue="1" operator="equal">
      <formula>"cumple"</formula>
    </cfRule>
    <cfRule type="containsText" dxfId="6272" priority="17664" stopIfTrue="1" operator="containsText" text="NO CUMPLE">
      <formula>NOT(ISERROR(SEARCH("NO CUMPLE",M71)))</formula>
    </cfRule>
  </conditionalFormatting>
  <conditionalFormatting sqref="L71:L76">
    <cfRule type="cellIs" dxfId="6271" priority="17661" stopIfTrue="1" operator="equal">
      <formula>"cumple"</formula>
    </cfRule>
    <cfRule type="containsText" dxfId="6270" priority="17662" stopIfTrue="1" operator="containsText" text="NO CUMPLE">
      <formula>NOT(ISERROR(SEARCH("NO CUMPLE",L71)))</formula>
    </cfRule>
  </conditionalFormatting>
  <conditionalFormatting sqref="K77">
    <cfRule type="containsText" dxfId="6269" priority="17651" stopIfTrue="1" operator="containsText" text="NO CUMPLE">
      <formula>NOT(ISERROR(SEARCH("NO CUMPLE",K77)))</formula>
    </cfRule>
    <cfRule type="containsText" dxfId="6268" priority="17652" stopIfTrue="1" operator="containsText" text="CUMPLE">
      <formula>NOT(ISERROR(SEARCH("CUMPLE",K77)))</formula>
    </cfRule>
  </conditionalFormatting>
  <conditionalFormatting sqref="L77">
    <cfRule type="containsText" dxfId="6267" priority="17649" stopIfTrue="1" operator="containsText" text="NO CUMPLE">
      <formula>NOT(ISERROR(SEARCH("NO CUMPLE",L77)))</formula>
    </cfRule>
    <cfRule type="containsText" dxfId="6266" priority="17650" stopIfTrue="1" operator="containsText" text="CUMPLE">
      <formula>NOT(ISERROR(SEARCH("CUMPLE",L77)))</formula>
    </cfRule>
  </conditionalFormatting>
  <conditionalFormatting sqref="P70">
    <cfRule type="cellIs" dxfId="6265" priority="17647" operator="equal">
      <formula>"NO VÁLIDO"</formula>
    </cfRule>
    <cfRule type="cellIs" dxfId="6264" priority="17648" operator="equal">
      <formula>"VÁLIDO"</formula>
    </cfRule>
  </conditionalFormatting>
  <conditionalFormatting sqref="H54:H63">
    <cfRule type="cellIs" dxfId="6263" priority="17644" operator="equal">
      <formula>"NO"</formula>
    </cfRule>
    <cfRule type="cellIs" dxfId="6262" priority="17645" operator="equal">
      <formula>"SI"</formula>
    </cfRule>
  </conditionalFormatting>
  <conditionalFormatting sqref="Q70">
    <cfRule type="cellIs" dxfId="6261" priority="17642" operator="greaterThanOrEqual">
      <formula>NUMMINCONT</formula>
    </cfRule>
    <cfRule type="cellIs" dxfId="6260" priority="17643" operator="lessThan">
      <formula>NUMMINCONT</formula>
    </cfRule>
  </conditionalFormatting>
  <conditionalFormatting sqref="B107:C107 H107:V107 E107 B80:V83 F85:G85 I85:J85 M85:Q85 B84:R84 T84:V85 B86:V106">
    <cfRule type="cellIs" dxfId="6259" priority="17641" operator="equal">
      <formula>"MAL"</formula>
    </cfRule>
  </conditionalFormatting>
  <conditionalFormatting sqref="B107:C107 H107:V107 E107 B80:V83 F85:G85 I85:J85 M85:Q85 B84:R84 T84:V85 B86:V106">
    <cfRule type="cellIs" dxfId="6258" priority="17640" operator="equal">
      <formula>"CORRECTO"</formula>
    </cfRule>
  </conditionalFormatting>
  <conditionalFormatting sqref="B107:C107 H107:V107 E107 B80:V83 F85:G85 I85:J85 M85:Q85 B84:R84 T84:V85 B86:V106">
    <cfRule type="cellIs" dxfId="6257" priority="17639" operator="equal">
      <formula>"MAL"</formula>
    </cfRule>
  </conditionalFormatting>
  <conditionalFormatting sqref="B107:C107 H107:V107 E107 B80:V83 F85:G85 I85:J85 M85:Q85 B84:R84 T84:V85 B86:V106">
    <cfRule type="cellIs" dxfId="6256" priority="17636" operator="equal">
      <formula>"CORRECTO"</formula>
    </cfRule>
    <cfRule type="cellIs" dxfId="6255" priority="17638" operator="equal">
      <formula>"CORRECTO"</formula>
    </cfRule>
  </conditionalFormatting>
  <conditionalFormatting sqref="B107:C107 H107:V107 E107 B80:V83 F85:G85 I85:J85 M85:Q85 B84:R84 T84:V85 B86:V106">
    <cfRule type="cellIs" dxfId="6254" priority="17637" operator="equal">
      <formula>"MAL"</formula>
    </cfRule>
  </conditionalFormatting>
  <conditionalFormatting sqref="C84:I84 P86:V93 K84:M84 C86:I93 F85:G85 I85 K86:M93 M85 P84:R84 P85:Q85 T84:V85">
    <cfRule type="cellIs" dxfId="6253" priority="17635" stopIfTrue="1" operator="greaterThan">
      <formula>0</formula>
    </cfRule>
  </conditionalFormatting>
  <conditionalFormatting sqref="D87:D92">
    <cfRule type="cellIs" dxfId="6252" priority="17634" stopIfTrue="1" operator="greaterThan">
      <formula>0</formula>
    </cfRule>
  </conditionalFormatting>
  <conditionalFormatting sqref="D87:D92 F87:H92">
    <cfRule type="cellIs" dxfId="6251" priority="17633" stopIfTrue="1" operator="greaterThan">
      <formula>0</formula>
    </cfRule>
  </conditionalFormatting>
  <conditionalFormatting sqref="H84 H86:H92">
    <cfRule type="cellIs" dxfId="6250" priority="17632" stopIfTrue="1" operator="greaterThan">
      <formula>0</formula>
    </cfRule>
  </conditionalFormatting>
  <conditionalFormatting sqref="E84 E86:E92">
    <cfRule type="cellIs" dxfId="6249" priority="17631" stopIfTrue="1" operator="greaterThan">
      <formula>0</formula>
    </cfRule>
  </conditionalFormatting>
  <conditionalFormatting sqref="K101:K106">
    <cfRule type="containsText" dxfId="6248" priority="17629" stopIfTrue="1" operator="containsText" text="NO CUMPLE">
      <formula>NOT(ISERROR(SEARCH("NO CUMPLE",K101)))</formula>
    </cfRule>
    <cfRule type="containsText" dxfId="6247" priority="17630" stopIfTrue="1" operator="containsText" text="CUMPLE">
      <formula>NOT(ISERROR(SEARCH("CUMPLE",K101)))</formula>
    </cfRule>
  </conditionalFormatting>
  <conditionalFormatting sqref="S100">
    <cfRule type="cellIs" dxfId="6246" priority="17627" operator="greaterThanOrEqual">
      <formula>NUMMINCONT</formula>
    </cfRule>
    <cfRule type="cellIs" dxfId="6245" priority="17628" operator="lessThan">
      <formula>NUMMINCONT</formula>
    </cfRule>
  </conditionalFormatting>
  <conditionalFormatting sqref="T87:V92">
    <cfRule type="cellIs" dxfId="6244" priority="17625" stopIfTrue="1" operator="equal">
      <formula>"NO"</formula>
    </cfRule>
    <cfRule type="cellIs" dxfId="6243" priority="17626" stopIfTrue="1" operator="equal">
      <formula>"SI"</formula>
    </cfRule>
  </conditionalFormatting>
  <conditionalFormatting sqref="T87:V88">
    <cfRule type="cellIs" dxfId="6242" priority="17624" stopIfTrue="1" operator="equal">
      <formula>"NO APLICA"</formula>
    </cfRule>
  </conditionalFormatting>
  <conditionalFormatting sqref="T89:U92">
    <cfRule type="cellIs" dxfId="6241" priority="17623" stopIfTrue="1" operator="equal">
      <formula>"NO APLICA"</formula>
    </cfRule>
  </conditionalFormatting>
  <conditionalFormatting sqref="T89:U89">
    <cfRule type="cellIs" dxfId="6240" priority="17622" stopIfTrue="1" operator="equal">
      <formula>"NO APLICA"</formula>
    </cfRule>
  </conditionalFormatting>
  <conditionalFormatting sqref="V89:V92">
    <cfRule type="cellIs" dxfId="6239" priority="17621" stopIfTrue="1" operator="equal">
      <formula>"NO APLICA"</formula>
    </cfRule>
  </conditionalFormatting>
  <conditionalFormatting sqref="V98">
    <cfRule type="cellIs" dxfId="6238" priority="17619" operator="equal">
      <formula>"CUMPLE"</formula>
    </cfRule>
    <cfRule type="cellIs" dxfId="6237" priority="17620" operator="equal">
      <formula>"NO CUMPLE"</formula>
    </cfRule>
  </conditionalFormatting>
  <conditionalFormatting sqref="V98:V100">
    <cfRule type="cellIs" dxfId="6236" priority="17618" operator="equal">
      <formula>"VERIFICAR"</formula>
    </cfRule>
  </conditionalFormatting>
  <conditionalFormatting sqref="T93:V93">
    <cfRule type="cellIs" dxfId="6235" priority="17616" stopIfTrue="1" operator="equal">
      <formula>"NO"</formula>
    </cfRule>
    <cfRule type="cellIs" dxfId="6234" priority="17617" stopIfTrue="1" operator="equal">
      <formula>"SI"</formula>
    </cfRule>
  </conditionalFormatting>
  <conditionalFormatting sqref="T93:U93">
    <cfRule type="cellIs" dxfId="6233" priority="17615" stopIfTrue="1" operator="equal">
      <formula>"NO APLICA"</formula>
    </cfRule>
  </conditionalFormatting>
  <conditionalFormatting sqref="V93">
    <cfRule type="cellIs" dxfId="6232" priority="17614" stopIfTrue="1" operator="equal">
      <formula>"NO APLICA"</formula>
    </cfRule>
  </conditionalFormatting>
  <conditionalFormatting sqref="T103">
    <cfRule type="cellIs" dxfId="6231" priority="17612" operator="equal">
      <formula>"CUMPLE"</formula>
    </cfRule>
    <cfRule type="cellIs" dxfId="6230" priority="17613" operator="equal">
      <formula>"NO CUMPLE"</formula>
    </cfRule>
  </conditionalFormatting>
  <conditionalFormatting sqref="T103">
    <cfRule type="cellIs" dxfId="6229" priority="17611" operator="equal">
      <formula>"VERIFICAR"</formula>
    </cfRule>
  </conditionalFormatting>
  <conditionalFormatting sqref="H107">
    <cfRule type="containsText" dxfId="6228" priority="17594" stopIfTrue="1" operator="containsText" text="NO CUMPLE">
      <formula>NOT(ISERROR(SEARCH("NO CUMPLE",H107)))</formula>
    </cfRule>
    <cfRule type="containsText" dxfId="6227" priority="17595" stopIfTrue="1" operator="containsText" text="CUMPLE">
      <formula>NOT(ISERROR(SEARCH("CUMPLE",H107)))</formula>
    </cfRule>
  </conditionalFormatting>
  <conditionalFormatting sqref="J107">
    <cfRule type="containsText" dxfId="6226" priority="17592" stopIfTrue="1" operator="containsText" text="NO CUMPLE">
      <formula>NOT(ISERROR(SEARCH("NO CUMPLE",J107)))</formula>
    </cfRule>
    <cfRule type="containsText" dxfId="6225" priority="17593" stopIfTrue="1" operator="containsText" text="CUMPLE">
      <formula>NOT(ISERROR(SEARCH("CUMPLE",J107)))</formula>
    </cfRule>
  </conditionalFormatting>
  <conditionalFormatting sqref="O106">
    <cfRule type="containsText" dxfId="6224" priority="17590" stopIfTrue="1" operator="containsText" text="NO CUMPLE">
      <formula>NOT(ISERROR(SEARCH("NO CUMPLE",O106)))</formula>
    </cfRule>
    <cfRule type="containsText" dxfId="6223" priority="17591" stopIfTrue="1" operator="containsText" text="CUMPLE">
      <formula>NOT(ISERROR(SEARCH("CUMPLE",O106)))</formula>
    </cfRule>
  </conditionalFormatting>
  <conditionalFormatting sqref="O107:S107">
    <cfRule type="cellIs" dxfId="6222" priority="17589" operator="equal">
      <formula>"EL PROPONENTE SE DEBE REQUERIR POR EXPERIENCIA MINIMA EXIGIDA"</formula>
    </cfRule>
  </conditionalFormatting>
  <conditionalFormatting sqref="J84:J93">
    <cfRule type="cellIs" dxfId="6221" priority="17588" stopIfTrue="1" operator="greaterThan">
      <formula>0</formula>
    </cfRule>
  </conditionalFormatting>
  <conditionalFormatting sqref="N101:N106">
    <cfRule type="cellIs" dxfId="6220" priority="17586" operator="equal">
      <formula>"NO"</formula>
    </cfRule>
    <cfRule type="cellIs" dxfId="6219" priority="17587" operator="between">
      <formula>"SI"</formula>
      <formula>"SI."</formula>
    </cfRule>
  </conditionalFormatting>
  <conditionalFormatting sqref="I93">
    <cfRule type="cellIs" dxfId="6218" priority="17585" stopIfTrue="1" operator="greaterThan">
      <formula>0</formula>
    </cfRule>
  </conditionalFormatting>
  <conditionalFormatting sqref="K87:L93">
    <cfRule type="cellIs" dxfId="6217" priority="17583" operator="equal">
      <formula>0</formula>
    </cfRule>
    <cfRule type="cellIs" dxfId="6216" priority="17584" operator="notBetween">
      <formula>$Q$17</formula>
      <formula>$R$17</formula>
    </cfRule>
  </conditionalFormatting>
  <conditionalFormatting sqref="B84 B86:B93">
    <cfRule type="cellIs" dxfId="6215" priority="17582" stopIfTrue="1" operator="greaterThan">
      <formula>0</formula>
    </cfRule>
  </conditionalFormatting>
  <conditionalFormatting sqref="T84:V86">
    <cfRule type="cellIs" dxfId="6214" priority="17580" stopIfTrue="1" operator="equal">
      <formula>"NO"</formula>
    </cfRule>
    <cfRule type="cellIs" dxfId="6213" priority="17581" stopIfTrue="1" operator="equal">
      <formula>"SI"</formula>
    </cfRule>
  </conditionalFormatting>
  <conditionalFormatting sqref="T84:V85">
    <cfRule type="cellIs" dxfId="6212" priority="17579" stopIfTrue="1" operator="equal">
      <formula>"NO APLICA"</formula>
    </cfRule>
  </conditionalFormatting>
  <conditionalFormatting sqref="T86:U86">
    <cfRule type="cellIs" dxfId="6211" priority="17578" stopIfTrue="1" operator="equal">
      <formula>"NO APLICA"</formula>
    </cfRule>
  </conditionalFormatting>
  <conditionalFormatting sqref="T86:U86">
    <cfRule type="cellIs" dxfId="6210" priority="17577" stopIfTrue="1" operator="equal">
      <formula>"NO APLICA"</formula>
    </cfRule>
  </conditionalFormatting>
  <conditionalFormatting sqref="V86">
    <cfRule type="cellIs" dxfId="6209" priority="17576" stopIfTrue="1" operator="equal">
      <formula>"NO APLICA"</formula>
    </cfRule>
  </conditionalFormatting>
  <conditionalFormatting sqref="K84:L84 K86:L86">
    <cfRule type="cellIs" dxfId="6208" priority="17575" operator="notBetween">
      <formula>$Q$17</formula>
      <formula>$R$17</formula>
    </cfRule>
  </conditionalFormatting>
  <conditionalFormatting sqref="C84:I84 P86:V93 K84:M84 C86:I93 F85:G85 I85 K86:M93 M85 P84:R84 P85:Q85 T84:V85">
    <cfRule type="cellIs" dxfId="6207" priority="17574" operator="equal">
      <formula>0</formula>
    </cfRule>
  </conditionalFormatting>
  <conditionalFormatting sqref="M107">
    <cfRule type="cellIs" dxfId="6206" priority="17570" operator="notEqual">
      <formula>"NO CUMPLE"</formula>
    </cfRule>
    <cfRule type="containsText" dxfId="6205" priority="17571" stopIfTrue="1" operator="containsText" text="NO CUMPLE">
      <formula>NOT(ISERROR(SEARCH("NO CUMPLE",M107)))</formula>
    </cfRule>
    <cfRule type="containsText" dxfId="6204" priority="17572" stopIfTrue="1" operator="containsText" text="CUMPLE">
      <formula>NOT(ISERROR(SEARCH("CUMPLE",M107)))</formula>
    </cfRule>
  </conditionalFormatting>
  <conditionalFormatting sqref="M101:M106">
    <cfRule type="cellIs" dxfId="6203" priority="17568" stopIfTrue="1" operator="equal">
      <formula>"cumple"</formula>
    </cfRule>
    <cfRule type="containsText" dxfId="6202" priority="17569" stopIfTrue="1" operator="containsText" text="NO CUMPLE">
      <formula>NOT(ISERROR(SEARCH("NO CUMPLE",M101)))</formula>
    </cfRule>
  </conditionalFormatting>
  <conditionalFormatting sqref="L101:L106">
    <cfRule type="cellIs" dxfId="6201" priority="17566" stopIfTrue="1" operator="equal">
      <formula>"cumple"</formula>
    </cfRule>
    <cfRule type="containsText" dxfId="6200" priority="17567" stopIfTrue="1" operator="containsText" text="NO CUMPLE">
      <formula>NOT(ISERROR(SEARCH("NO CUMPLE",L101)))</formula>
    </cfRule>
  </conditionalFormatting>
  <conditionalFormatting sqref="K107">
    <cfRule type="containsText" dxfId="6199" priority="17556" stopIfTrue="1" operator="containsText" text="NO CUMPLE">
      <formula>NOT(ISERROR(SEARCH("NO CUMPLE",K107)))</formula>
    </cfRule>
    <cfRule type="containsText" dxfId="6198" priority="17557" stopIfTrue="1" operator="containsText" text="CUMPLE">
      <formula>NOT(ISERROR(SEARCH("CUMPLE",K107)))</formula>
    </cfRule>
  </conditionalFormatting>
  <conditionalFormatting sqref="L107">
    <cfRule type="containsText" dxfId="6197" priority="17554" stopIfTrue="1" operator="containsText" text="NO CUMPLE">
      <formula>NOT(ISERROR(SEARCH("NO CUMPLE",L107)))</formula>
    </cfRule>
    <cfRule type="containsText" dxfId="6196" priority="17555" stopIfTrue="1" operator="containsText" text="CUMPLE">
      <formula>NOT(ISERROR(SEARCH("CUMPLE",L107)))</formula>
    </cfRule>
  </conditionalFormatting>
  <conditionalFormatting sqref="P100">
    <cfRule type="cellIs" dxfId="6195" priority="17552" operator="equal">
      <formula>"NO VÁLIDO"</formula>
    </cfRule>
    <cfRule type="cellIs" dxfId="6194" priority="17553" operator="equal">
      <formula>"VÁLIDO"</formula>
    </cfRule>
  </conditionalFormatting>
  <conditionalFormatting sqref="H84 H86:H93">
    <cfRule type="cellIs" dxfId="6193" priority="17549" operator="equal">
      <formula>"NO"</formula>
    </cfRule>
    <cfRule type="cellIs" dxfId="6192" priority="17550" operator="equal">
      <formula>"SI"</formula>
    </cfRule>
  </conditionalFormatting>
  <conditionalFormatting sqref="Q100">
    <cfRule type="cellIs" dxfId="6191" priority="17547" operator="greaterThanOrEqual">
      <formula>NUMMINCONT</formula>
    </cfRule>
    <cfRule type="cellIs" dxfId="6190" priority="17548" operator="lessThan">
      <formula>NUMMINCONT</formula>
    </cfRule>
  </conditionalFormatting>
  <conditionalFormatting sqref="B137:C137 H137:V137 E137 B110:V136">
    <cfRule type="cellIs" dxfId="6189" priority="17546" operator="equal">
      <formula>"MAL"</formula>
    </cfRule>
  </conditionalFormatting>
  <conditionalFormatting sqref="B137:C137 H137:V137 E137 B110:V136">
    <cfRule type="cellIs" dxfId="6188" priority="17545" operator="equal">
      <formula>"CORRECTO"</formula>
    </cfRule>
  </conditionalFormatting>
  <conditionalFormatting sqref="B137:C137 H137:V137 E137 B110:V136">
    <cfRule type="cellIs" dxfId="6187" priority="17544" operator="equal">
      <formula>"MAL"</formula>
    </cfRule>
  </conditionalFormatting>
  <conditionalFormatting sqref="B137:C137 H137:V137 E137 B110:V136">
    <cfRule type="cellIs" dxfId="6186" priority="17541" operator="equal">
      <formula>"CORRECTO"</formula>
    </cfRule>
    <cfRule type="cellIs" dxfId="6185" priority="17543" operator="equal">
      <formula>"CORRECTO"</formula>
    </cfRule>
  </conditionalFormatting>
  <conditionalFormatting sqref="B137:C137 H137:V137 E137 B110:V136">
    <cfRule type="cellIs" dxfId="6184" priority="17542" operator="equal">
      <formula>"MAL"</formula>
    </cfRule>
  </conditionalFormatting>
  <conditionalFormatting sqref="P114:V123 K114:M123 C114:I123">
    <cfRule type="cellIs" dxfId="6183" priority="17540" stopIfTrue="1" operator="greaterThan">
      <formula>0</formula>
    </cfRule>
  </conditionalFormatting>
  <conditionalFormatting sqref="D117:D122">
    <cfRule type="cellIs" dxfId="6182" priority="17539" stopIfTrue="1" operator="greaterThan">
      <formula>0</formula>
    </cfRule>
  </conditionalFormatting>
  <conditionalFormatting sqref="D117:D122 F117:H122">
    <cfRule type="cellIs" dxfId="6181" priority="17538" stopIfTrue="1" operator="greaterThan">
      <formula>0</formula>
    </cfRule>
  </conditionalFormatting>
  <conditionalFormatting sqref="H114:H122">
    <cfRule type="cellIs" dxfId="6180" priority="17537" stopIfTrue="1" operator="greaterThan">
      <formula>0</formula>
    </cfRule>
  </conditionalFormatting>
  <conditionalFormatting sqref="E114:E122">
    <cfRule type="cellIs" dxfId="6179" priority="17536" stopIfTrue="1" operator="greaterThan">
      <formula>0</formula>
    </cfRule>
  </conditionalFormatting>
  <conditionalFormatting sqref="K131:K136">
    <cfRule type="containsText" dxfId="6178" priority="17534" stopIfTrue="1" operator="containsText" text="NO CUMPLE">
      <formula>NOT(ISERROR(SEARCH("NO CUMPLE",K131)))</formula>
    </cfRule>
    <cfRule type="containsText" dxfId="6177" priority="17535" stopIfTrue="1" operator="containsText" text="CUMPLE">
      <formula>NOT(ISERROR(SEARCH("CUMPLE",K131)))</formula>
    </cfRule>
  </conditionalFormatting>
  <conditionalFormatting sqref="S130">
    <cfRule type="cellIs" dxfId="6176" priority="17532" operator="greaterThanOrEqual">
      <formula>NUMMINCONT</formula>
    </cfRule>
    <cfRule type="cellIs" dxfId="6175" priority="17533" operator="lessThan">
      <formula>NUMMINCONT</formula>
    </cfRule>
  </conditionalFormatting>
  <conditionalFormatting sqref="T117:V122">
    <cfRule type="cellIs" dxfId="6174" priority="17530" stopIfTrue="1" operator="equal">
      <formula>"NO"</formula>
    </cfRule>
    <cfRule type="cellIs" dxfId="6173" priority="17531" stopIfTrue="1" operator="equal">
      <formula>"SI"</formula>
    </cfRule>
  </conditionalFormatting>
  <conditionalFormatting sqref="T117:V118">
    <cfRule type="cellIs" dxfId="6172" priority="17529" stopIfTrue="1" operator="equal">
      <formula>"NO APLICA"</formula>
    </cfRule>
  </conditionalFormatting>
  <conditionalFormatting sqref="T119:U122">
    <cfRule type="cellIs" dxfId="6171" priority="17528" stopIfTrue="1" operator="equal">
      <formula>"NO APLICA"</formula>
    </cfRule>
  </conditionalFormatting>
  <conditionalFormatting sqref="T119:U119">
    <cfRule type="cellIs" dxfId="6170" priority="17527" stopIfTrue="1" operator="equal">
      <formula>"NO APLICA"</formula>
    </cfRule>
  </conditionalFormatting>
  <conditionalFormatting sqref="V119:V122">
    <cfRule type="cellIs" dxfId="6169" priority="17526" stopIfTrue="1" operator="equal">
      <formula>"NO APLICA"</formula>
    </cfRule>
  </conditionalFormatting>
  <conditionalFormatting sqref="V128">
    <cfRule type="cellIs" dxfId="6168" priority="17524" operator="equal">
      <formula>"CUMPLE"</formula>
    </cfRule>
    <cfRule type="cellIs" dxfId="6167" priority="17525" operator="equal">
      <formula>"NO CUMPLE"</formula>
    </cfRule>
  </conditionalFormatting>
  <conditionalFormatting sqref="V128:V130">
    <cfRule type="cellIs" dxfId="6166" priority="17523" operator="equal">
      <formula>"VERIFICAR"</formula>
    </cfRule>
  </conditionalFormatting>
  <conditionalFormatting sqref="T123:V123">
    <cfRule type="cellIs" dxfId="6165" priority="17521" stopIfTrue="1" operator="equal">
      <formula>"NO"</formula>
    </cfRule>
    <cfRule type="cellIs" dxfId="6164" priority="17522" stopIfTrue="1" operator="equal">
      <formula>"SI"</formula>
    </cfRule>
  </conditionalFormatting>
  <conditionalFormatting sqref="T123:U123">
    <cfRule type="cellIs" dxfId="6163" priority="17520" stopIfTrue="1" operator="equal">
      <formula>"NO APLICA"</formula>
    </cfRule>
  </conditionalFormatting>
  <conditionalFormatting sqref="V123">
    <cfRule type="cellIs" dxfId="6162" priority="17519" stopIfTrue="1" operator="equal">
      <formula>"NO APLICA"</formula>
    </cfRule>
  </conditionalFormatting>
  <conditionalFormatting sqref="T133">
    <cfRule type="cellIs" dxfId="6161" priority="17517" operator="equal">
      <formula>"CUMPLE"</formula>
    </cfRule>
    <cfRule type="cellIs" dxfId="6160" priority="17518" operator="equal">
      <formula>"NO CUMPLE"</formula>
    </cfRule>
  </conditionalFormatting>
  <conditionalFormatting sqref="T133">
    <cfRule type="cellIs" dxfId="6159" priority="17516" operator="equal">
      <formula>"VERIFICAR"</formula>
    </cfRule>
  </conditionalFormatting>
  <conditionalFormatting sqref="H137">
    <cfRule type="containsText" dxfId="6158" priority="17499" stopIfTrue="1" operator="containsText" text="NO CUMPLE">
      <formula>NOT(ISERROR(SEARCH("NO CUMPLE",H137)))</formula>
    </cfRule>
    <cfRule type="containsText" dxfId="6157" priority="17500" stopIfTrue="1" operator="containsText" text="CUMPLE">
      <formula>NOT(ISERROR(SEARCH("CUMPLE",H137)))</formula>
    </cfRule>
  </conditionalFormatting>
  <conditionalFormatting sqref="J137">
    <cfRule type="containsText" dxfId="6156" priority="17497" stopIfTrue="1" operator="containsText" text="NO CUMPLE">
      <formula>NOT(ISERROR(SEARCH("NO CUMPLE",J137)))</formula>
    </cfRule>
    <cfRule type="containsText" dxfId="6155" priority="17498" stopIfTrue="1" operator="containsText" text="CUMPLE">
      <formula>NOT(ISERROR(SEARCH("CUMPLE",J137)))</formula>
    </cfRule>
  </conditionalFormatting>
  <conditionalFormatting sqref="O136">
    <cfRule type="containsText" dxfId="6154" priority="17495" stopIfTrue="1" operator="containsText" text="NO CUMPLE">
      <formula>NOT(ISERROR(SEARCH("NO CUMPLE",O136)))</formula>
    </cfRule>
    <cfRule type="containsText" dxfId="6153" priority="17496" stopIfTrue="1" operator="containsText" text="CUMPLE">
      <formula>NOT(ISERROR(SEARCH("CUMPLE",O136)))</formula>
    </cfRule>
  </conditionalFormatting>
  <conditionalFormatting sqref="O137:S137">
    <cfRule type="cellIs" dxfId="6152" priority="17494" operator="equal">
      <formula>"EL PROPONENTE SE DEBE REQUERIR POR EXPERIENCIA MINIMA EXIGIDA"</formula>
    </cfRule>
  </conditionalFormatting>
  <conditionalFormatting sqref="J114:J123">
    <cfRule type="cellIs" dxfId="6151" priority="17493" stopIfTrue="1" operator="greaterThan">
      <formula>0</formula>
    </cfRule>
  </conditionalFormatting>
  <conditionalFormatting sqref="N131:N136">
    <cfRule type="cellIs" dxfId="6150" priority="17491" operator="equal">
      <formula>"NO"</formula>
    </cfRule>
    <cfRule type="cellIs" dxfId="6149" priority="17492" operator="between">
      <formula>"SI"</formula>
      <formula>"SI."</formula>
    </cfRule>
  </conditionalFormatting>
  <conditionalFormatting sqref="I123">
    <cfRule type="cellIs" dxfId="6148" priority="17490" stopIfTrue="1" operator="greaterThan">
      <formula>0</formula>
    </cfRule>
  </conditionalFormatting>
  <conditionalFormatting sqref="K117:L123">
    <cfRule type="cellIs" dxfId="6147" priority="17488" operator="equal">
      <formula>0</formula>
    </cfRule>
    <cfRule type="cellIs" dxfId="6146" priority="17489" operator="notBetween">
      <formula>$Q$17</formula>
      <formula>$R$17</formula>
    </cfRule>
  </conditionalFormatting>
  <conditionalFormatting sqref="B114:B123">
    <cfRule type="cellIs" dxfId="6145" priority="17487" stopIfTrue="1" operator="greaterThan">
      <formula>0</formula>
    </cfRule>
  </conditionalFormatting>
  <conditionalFormatting sqref="T114:V116">
    <cfRule type="cellIs" dxfId="6144" priority="17485" stopIfTrue="1" operator="equal">
      <formula>"NO"</formula>
    </cfRule>
    <cfRule type="cellIs" dxfId="6143" priority="17486" stopIfTrue="1" operator="equal">
      <formula>"SI"</formula>
    </cfRule>
  </conditionalFormatting>
  <conditionalFormatting sqref="T114:V115">
    <cfRule type="cellIs" dxfId="6142" priority="17484" stopIfTrue="1" operator="equal">
      <formula>"NO APLICA"</formula>
    </cfRule>
  </conditionalFormatting>
  <conditionalFormatting sqref="T116:U116">
    <cfRule type="cellIs" dxfId="6141" priority="17483" stopIfTrue="1" operator="equal">
      <formula>"NO APLICA"</formula>
    </cfRule>
  </conditionalFormatting>
  <conditionalFormatting sqref="T116:U116">
    <cfRule type="cellIs" dxfId="6140" priority="17482" stopIfTrue="1" operator="equal">
      <formula>"NO APLICA"</formula>
    </cfRule>
  </conditionalFormatting>
  <conditionalFormatting sqref="V116">
    <cfRule type="cellIs" dxfId="6139" priority="17481" stopIfTrue="1" operator="equal">
      <formula>"NO APLICA"</formula>
    </cfRule>
  </conditionalFormatting>
  <conditionalFormatting sqref="K114:L116">
    <cfRule type="cellIs" dxfId="6138" priority="17480" operator="notBetween">
      <formula>$Q$17</formula>
      <formula>$R$17</formula>
    </cfRule>
  </conditionalFormatting>
  <conditionalFormatting sqref="P114:V123 K114:M123 C114:I123">
    <cfRule type="cellIs" dxfId="6137" priority="17479" operator="equal">
      <formula>0</formula>
    </cfRule>
  </conditionalFormatting>
  <conditionalFormatting sqref="M137">
    <cfRule type="cellIs" dxfId="6136" priority="17475" operator="notEqual">
      <formula>"NO CUMPLE"</formula>
    </cfRule>
    <cfRule type="containsText" dxfId="6135" priority="17476" stopIfTrue="1" operator="containsText" text="NO CUMPLE">
      <formula>NOT(ISERROR(SEARCH("NO CUMPLE",M137)))</formula>
    </cfRule>
    <cfRule type="containsText" dxfId="6134" priority="17477" stopIfTrue="1" operator="containsText" text="CUMPLE">
      <formula>NOT(ISERROR(SEARCH("CUMPLE",M137)))</formula>
    </cfRule>
  </conditionalFormatting>
  <conditionalFormatting sqref="M131:M136">
    <cfRule type="cellIs" dxfId="6133" priority="17473" stopIfTrue="1" operator="equal">
      <formula>"cumple"</formula>
    </cfRule>
    <cfRule type="containsText" dxfId="6132" priority="17474" stopIfTrue="1" operator="containsText" text="NO CUMPLE">
      <formula>NOT(ISERROR(SEARCH("NO CUMPLE",M131)))</formula>
    </cfRule>
  </conditionalFormatting>
  <conditionalFormatting sqref="L131:L136">
    <cfRule type="cellIs" dxfId="6131" priority="17471" stopIfTrue="1" operator="equal">
      <formula>"cumple"</formula>
    </cfRule>
    <cfRule type="containsText" dxfId="6130" priority="17472" stopIfTrue="1" operator="containsText" text="NO CUMPLE">
      <formula>NOT(ISERROR(SEARCH("NO CUMPLE",L131)))</formula>
    </cfRule>
  </conditionalFormatting>
  <conditionalFormatting sqref="K137">
    <cfRule type="containsText" dxfId="6129" priority="17461" stopIfTrue="1" operator="containsText" text="NO CUMPLE">
      <formula>NOT(ISERROR(SEARCH("NO CUMPLE",K137)))</formula>
    </cfRule>
    <cfRule type="containsText" dxfId="6128" priority="17462" stopIfTrue="1" operator="containsText" text="CUMPLE">
      <formula>NOT(ISERROR(SEARCH("CUMPLE",K137)))</formula>
    </cfRule>
  </conditionalFormatting>
  <conditionalFormatting sqref="L137">
    <cfRule type="containsText" dxfId="6127" priority="17459" stopIfTrue="1" operator="containsText" text="NO CUMPLE">
      <formula>NOT(ISERROR(SEARCH("NO CUMPLE",L137)))</formula>
    </cfRule>
    <cfRule type="containsText" dxfId="6126" priority="17460" stopIfTrue="1" operator="containsText" text="CUMPLE">
      <formula>NOT(ISERROR(SEARCH("CUMPLE",L137)))</formula>
    </cfRule>
  </conditionalFormatting>
  <conditionalFormatting sqref="P130">
    <cfRule type="cellIs" dxfId="6125" priority="17457" operator="equal">
      <formula>"NO VÁLIDO"</formula>
    </cfRule>
    <cfRule type="cellIs" dxfId="6124" priority="17458" operator="equal">
      <formula>"VÁLIDO"</formula>
    </cfRule>
  </conditionalFormatting>
  <conditionalFormatting sqref="H114:H123">
    <cfRule type="cellIs" dxfId="6123" priority="17454" operator="equal">
      <formula>"NO"</formula>
    </cfRule>
    <cfRule type="cellIs" dxfId="6122" priority="17455" operator="equal">
      <formula>"SI"</formula>
    </cfRule>
  </conditionalFormatting>
  <conditionalFormatting sqref="Q130">
    <cfRule type="cellIs" dxfId="6121" priority="17452" operator="greaterThanOrEqual">
      <formula>NUMMINCONT</formula>
    </cfRule>
    <cfRule type="cellIs" dxfId="6120" priority="17453" operator="lessThan">
      <formula>NUMMINCONT</formula>
    </cfRule>
  </conditionalFormatting>
  <conditionalFormatting sqref="B167:C167 H167:V167 E167 B140:V166">
    <cfRule type="cellIs" dxfId="6119" priority="17451" operator="equal">
      <formula>"MAL"</formula>
    </cfRule>
  </conditionalFormatting>
  <conditionalFormatting sqref="B167:C167 H167:V167 E167 B140:V166">
    <cfRule type="cellIs" dxfId="6118" priority="17450" operator="equal">
      <formula>"CORRECTO"</formula>
    </cfRule>
  </conditionalFormatting>
  <conditionalFormatting sqref="B167:C167 H167:V167 E167 B140:V166">
    <cfRule type="cellIs" dxfId="6117" priority="17449" operator="equal">
      <formula>"MAL"</formula>
    </cfRule>
  </conditionalFormatting>
  <conditionalFormatting sqref="B167:C167 H167:V167 E167 B140:V166">
    <cfRule type="cellIs" dxfId="6116" priority="17446" operator="equal">
      <formula>"CORRECTO"</formula>
    </cfRule>
    <cfRule type="cellIs" dxfId="6115" priority="17448" operator="equal">
      <formula>"CORRECTO"</formula>
    </cfRule>
  </conditionalFormatting>
  <conditionalFormatting sqref="B167:C167 H167:V167 E167 B140:V166">
    <cfRule type="cellIs" dxfId="6114" priority="17447" operator="equal">
      <formula>"MAL"</formula>
    </cfRule>
  </conditionalFormatting>
  <conditionalFormatting sqref="C144:I153 P144:V153 K144:M153">
    <cfRule type="cellIs" dxfId="6113" priority="17445" stopIfTrue="1" operator="greaterThan">
      <formula>0</formula>
    </cfRule>
  </conditionalFormatting>
  <conditionalFormatting sqref="D147:D152">
    <cfRule type="cellIs" dxfId="6112" priority="17444" stopIfTrue="1" operator="greaterThan">
      <formula>0</formula>
    </cfRule>
  </conditionalFormatting>
  <conditionalFormatting sqref="D147:D152 F147:H152">
    <cfRule type="cellIs" dxfId="6111" priority="17443" stopIfTrue="1" operator="greaterThan">
      <formula>0</formula>
    </cfRule>
  </conditionalFormatting>
  <conditionalFormatting sqref="H144:H152">
    <cfRule type="cellIs" dxfId="6110" priority="17442" stopIfTrue="1" operator="greaterThan">
      <formula>0</formula>
    </cfRule>
  </conditionalFormatting>
  <conditionalFormatting sqref="E144:E152">
    <cfRule type="cellIs" dxfId="6109" priority="17441" stopIfTrue="1" operator="greaterThan">
      <formula>0</formula>
    </cfRule>
  </conditionalFormatting>
  <conditionalFormatting sqref="K161:K166">
    <cfRule type="containsText" dxfId="6108" priority="17439" stopIfTrue="1" operator="containsText" text="NO CUMPLE">
      <formula>NOT(ISERROR(SEARCH("NO CUMPLE",K161)))</formula>
    </cfRule>
    <cfRule type="containsText" dxfId="6107" priority="17440" stopIfTrue="1" operator="containsText" text="CUMPLE">
      <formula>NOT(ISERROR(SEARCH("CUMPLE",K161)))</formula>
    </cfRule>
  </conditionalFormatting>
  <conditionalFormatting sqref="S160">
    <cfRule type="cellIs" dxfId="6106" priority="17437" operator="greaterThanOrEqual">
      <formula>NUMMINCONT</formula>
    </cfRule>
    <cfRule type="cellIs" dxfId="6105" priority="17438" operator="lessThan">
      <formula>NUMMINCONT</formula>
    </cfRule>
  </conditionalFormatting>
  <conditionalFormatting sqref="T147:V152">
    <cfRule type="cellIs" dxfId="6104" priority="17435" stopIfTrue="1" operator="equal">
      <formula>"NO"</formula>
    </cfRule>
    <cfRule type="cellIs" dxfId="6103" priority="17436" stopIfTrue="1" operator="equal">
      <formula>"SI"</formula>
    </cfRule>
  </conditionalFormatting>
  <conditionalFormatting sqref="T147:V148">
    <cfRule type="cellIs" dxfId="6102" priority="17434" stopIfTrue="1" operator="equal">
      <formula>"NO APLICA"</formula>
    </cfRule>
  </conditionalFormatting>
  <conditionalFormatting sqref="T149:U152">
    <cfRule type="cellIs" dxfId="6101" priority="17433" stopIfTrue="1" operator="equal">
      <formula>"NO APLICA"</formula>
    </cfRule>
  </conditionalFormatting>
  <conditionalFormatting sqref="T149:U149">
    <cfRule type="cellIs" dxfId="6100" priority="17432" stopIfTrue="1" operator="equal">
      <formula>"NO APLICA"</formula>
    </cfRule>
  </conditionalFormatting>
  <conditionalFormatting sqref="V149:V152">
    <cfRule type="cellIs" dxfId="6099" priority="17431" stopIfTrue="1" operator="equal">
      <formula>"NO APLICA"</formula>
    </cfRule>
  </conditionalFormatting>
  <conditionalFormatting sqref="V158">
    <cfRule type="cellIs" dxfId="6098" priority="17429" operator="equal">
      <formula>"CUMPLE"</formula>
    </cfRule>
    <cfRule type="cellIs" dxfId="6097" priority="17430" operator="equal">
      <formula>"NO CUMPLE"</formula>
    </cfRule>
  </conditionalFormatting>
  <conditionalFormatting sqref="V158:V160">
    <cfRule type="cellIs" dxfId="6096" priority="17428" operator="equal">
      <formula>"VERIFICAR"</formula>
    </cfRule>
  </conditionalFormatting>
  <conditionalFormatting sqref="T153:V153">
    <cfRule type="cellIs" dxfId="6095" priority="17426" stopIfTrue="1" operator="equal">
      <formula>"NO"</formula>
    </cfRule>
    <cfRule type="cellIs" dxfId="6094" priority="17427" stopIfTrue="1" operator="equal">
      <formula>"SI"</formula>
    </cfRule>
  </conditionalFormatting>
  <conditionalFormatting sqref="T153:U153">
    <cfRule type="cellIs" dxfId="6093" priority="17425" stopIfTrue="1" operator="equal">
      <formula>"NO APLICA"</formula>
    </cfRule>
  </conditionalFormatting>
  <conditionalFormatting sqref="V153">
    <cfRule type="cellIs" dxfId="6092" priority="17424" stopIfTrue="1" operator="equal">
      <formula>"NO APLICA"</formula>
    </cfRule>
  </conditionalFormatting>
  <conditionalFormatting sqref="T163">
    <cfRule type="cellIs" dxfId="6091" priority="17422" operator="equal">
      <formula>"CUMPLE"</formula>
    </cfRule>
    <cfRule type="cellIs" dxfId="6090" priority="17423" operator="equal">
      <formula>"NO CUMPLE"</formula>
    </cfRule>
  </conditionalFormatting>
  <conditionalFormatting sqref="T163">
    <cfRule type="cellIs" dxfId="6089" priority="17421" operator="equal">
      <formula>"VERIFICAR"</formula>
    </cfRule>
  </conditionalFormatting>
  <conditionalFormatting sqref="H167">
    <cfRule type="containsText" dxfId="6088" priority="17404" stopIfTrue="1" operator="containsText" text="NO CUMPLE">
      <formula>NOT(ISERROR(SEARCH("NO CUMPLE",H167)))</formula>
    </cfRule>
    <cfRule type="containsText" dxfId="6087" priority="17405" stopIfTrue="1" operator="containsText" text="CUMPLE">
      <formula>NOT(ISERROR(SEARCH("CUMPLE",H167)))</formula>
    </cfRule>
  </conditionalFormatting>
  <conditionalFormatting sqref="J167">
    <cfRule type="containsText" dxfId="6086" priority="17402" stopIfTrue="1" operator="containsText" text="NO CUMPLE">
      <formula>NOT(ISERROR(SEARCH("NO CUMPLE",J167)))</formula>
    </cfRule>
    <cfRule type="containsText" dxfId="6085" priority="17403" stopIfTrue="1" operator="containsText" text="CUMPLE">
      <formula>NOT(ISERROR(SEARCH("CUMPLE",J167)))</formula>
    </cfRule>
  </conditionalFormatting>
  <conditionalFormatting sqref="O166">
    <cfRule type="containsText" dxfId="6084" priority="17400" stopIfTrue="1" operator="containsText" text="NO CUMPLE">
      <formula>NOT(ISERROR(SEARCH("NO CUMPLE",O166)))</formula>
    </cfRule>
    <cfRule type="containsText" dxfId="6083" priority="17401" stopIfTrue="1" operator="containsText" text="CUMPLE">
      <formula>NOT(ISERROR(SEARCH("CUMPLE",O166)))</formula>
    </cfRule>
  </conditionalFormatting>
  <conditionalFormatting sqref="O167:S167">
    <cfRule type="cellIs" dxfId="6082" priority="17399" operator="equal">
      <formula>"EL PROPONENTE SE DEBE REQUERIR POR EXPERIENCIA MINIMA EXIGIDA"</formula>
    </cfRule>
  </conditionalFormatting>
  <conditionalFormatting sqref="J144:J153">
    <cfRule type="cellIs" dxfId="6081" priority="17398" stopIfTrue="1" operator="greaterThan">
      <formula>0</formula>
    </cfRule>
  </conditionalFormatting>
  <conditionalFormatting sqref="N161:N166">
    <cfRule type="cellIs" dxfId="6080" priority="17396" operator="equal">
      <formula>"NO"</formula>
    </cfRule>
    <cfRule type="cellIs" dxfId="6079" priority="17397" operator="between">
      <formula>"SI"</formula>
      <formula>"SI."</formula>
    </cfRule>
  </conditionalFormatting>
  <conditionalFormatting sqref="I153">
    <cfRule type="cellIs" dxfId="6078" priority="17395" stopIfTrue="1" operator="greaterThan">
      <formula>0</formula>
    </cfRule>
  </conditionalFormatting>
  <conditionalFormatting sqref="K147:L153">
    <cfRule type="cellIs" dxfId="6077" priority="17393" operator="equal">
      <formula>0</formula>
    </cfRule>
    <cfRule type="cellIs" dxfId="6076" priority="17394" operator="notBetween">
      <formula>$Q$17</formula>
      <formula>$R$17</formula>
    </cfRule>
  </conditionalFormatting>
  <conditionalFormatting sqref="B144:B153">
    <cfRule type="cellIs" dxfId="6075" priority="17392" stopIfTrue="1" operator="greaterThan">
      <formula>0</formula>
    </cfRule>
  </conditionalFormatting>
  <conditionalFormatting sqref="T144:V146">
    <cfRule type="cellIs" dxfId="6074" priority="17390" stopIfTrue="1" operator="equal">
      <formula>"NO"</formula>
    </cfRule>
    <cfRule type="cellIs" dxfId="6073" priority="17391" stopIfTrue="1" operator="equal">
      <formula>"SI"</formula>
    </cfRule>
  </conditionalFormatting>
  <conditionalFormatting sqref="T144:V145">
    <cfRule type="cellIs" dxfId="6072" priority="17389" stopIfTrue="1" operator="equal">
      <formula>"NO APLICA"</formula>
    </cfRule>
  </conditionalFormatting>
  <conditionalFormatting sqref="T146:U146">
    <cfRule type="cellIs" dxfId="6071" priority="17388" stopIfTrue="1" operator="equal">
      <formula>"NO APLICA"</formula>
    </cfRule>
  </conditionalFormatting>
  <conditionalFormatting sqref="T146:U146">
    <cfRule type="cellIs" dxfId="6070" priority="17387" stopIfTrue="1" operator="equal">
      <formula>"NO APLICA"</formula>
    </cfRule>
  </conditionalFormatting>
  <conditionalFormatting sqref="V146">
    <cfRule type="cellIs" dxfId="6069" priority="17386" stopIfTrue="1" operator="equal">
      <formula>"NO APLICA"</formula>
    </cfRule>
  </conditionalFormatting>
  <conditionalFormatting sqref="K144:L146">
    <cfRule type="cellIs" dxfId="6068" priority="17385" operator="notBetween">
      <formula>$Q$17</formula>
      <formula>$R$17</formula>
    </cfRule>
  </conditionalFormatting>
  <conditionalFormatting sqref="C144:I153 P144:V153 K144:M153">
    <cfRule type="cellIs" dxfId="6067" priority="17384" operator="equal">
      <formula>0</formula>
    </cfRule>
  </conditionalFormatting>
  <conditionalFormatting sqref="M167">
    <cfRule type="cellIs" dxfId="6066" priority="17380" operator="notEqual">
      <formula>"NO CUMPLE"</formula>
    </cfRule>
    <cfRule type="containsText" dxfId="6065" priority="17381" stopIfTrue="1" operator="containsText" text="NO CUMPLE">
      <formula>NOT(ISERROR(SEARCH("NO CUMPLE",M167)))</formula>
    </cfRule>
    <cfRule type="containsText" dxfId="6064" priority="17382" stopIfTrue="1" operator="containsText" text="CUMPLE">
      <formula>NOT(ISERROR(SEARCH("CUMPLE",M167)))</formula>
    </cfRule>
  </conditionalFormatting>
  <conditionalFormatting sqref="M161:M166">
    <cfRule type="cellIs" dxfId="6063" priority="17378" stopIfTrue="1" operator="equal">
      <formula>"cumple"</formula>
    </cfRule>
    <cfRule type="containsText" dxfId="6062" priority="17379" stopIfTrue="1" operator="containsText" text="NO CUMPLE">
      <formula>NOT(ISERROR(SEARCH("NO CUMPLE",M161)))</formula>
    </cfRule>
  </conditionalFormatting>
  <conditionalFormatting sqref="L161:L166">
    <cfRule type="cellIs" dxfId="6061" priority="17376" stopIfTrue="1" operator="equal">
      <formula>"cumple"</formula>
    </cfRule>
    <cfRule type="containsText" dxfId="6060" priority="17377" stopIfTrue="1" operator="containsText" text="NO CUMPLE">
      <formula>NOT(ISERROR(SEARCH("NO CUMPLE",L161)))</formula>
    </cfRule>
  </conditionalFormatting>
  <conditionalFormatting sqref="K167">
    <cfRule type="containsText" dxfId="6059" priority="17366" stopIfTrue="1" operator="containsText" text="NO CUMPLE">
      <formula>NOT(ISERROR(SEARCH("NO CUMPLE",K167)))</formula>
    </cfRule>
    <cfRule type="containsText" dxfId="6058" priority="17367" stopIfTrue="1" operator="containsText" text="CUMPLE">
      <formula>NOT(ISERROR(SEARCH("CUMPLE",K167)))</formula>
    </cfRule>
  </conditionalFormatting>
  <conditionalFormatting sqref="L167">
    <cfRule type="containsText" dxfId="6057" priority="17364" stopIfTrue="1" operator="containsText" text="NO CUMPLE">
      <formula>NOT(ISERROR(SEARCH("NO CUMPLE",L167)))</formula>
    </cfRule>
    <cfRule type="containsText" dxfId="6056" priority="17365" stopIfTrue="1" operator="containsText" text="CUMPLE">
      <formula>NOT(ISERROR(SEARCH("CUMPLE",L167)))</formula>
    </cfRule>
  </conditionalFormatting>
  <conditionalFormatting sqref="P160">
    <cfRule type="cellIs" dxfId="6055" priority="17362" operator="equal">
      <formula>"NO VÁLIDO"</formula>
    </cfRule>
    <cfRule type="cellIs" dxfId="6054" priority="17363" operator="equal">
      <formula>"VÁLIDO"</formula>
    </cfRule>
  </conditionalFormatting>
  <conditionalFormatting sqref="H144:H153">
    <cfRule type="cellIs" dxfId="6053" priority="17359" operator="equal">
      <formula>"NO"</formula>
    </cfRule>
    <cfRule type="cellIs" dxfId="6052" priority="17360" operator="equal">
      <formula>"SI"</formula>
    </cfRule>
  </conditionalFormatting>
  <conditionalFormatting sqref="Q160">
    <cfRule type="cellIs" dxfId="6051" priority="17357" operator="greaterThanOrEqual">
      <formula>NUMMINCONT</formula>
    </cfRule>
    <cfRule type="cellIs" dxfId="6050" priority="17358" operator="lessThan">
      <formula>NUMMINCONT</formula>
    </cfRule>
  </conditionalFormatting>
  <conditionalFormatting sqref="B197:C197 H197:V197 E197 B170:V196">
    <cfRule type="cellIs" dxfId="6049" priority="17356" operator="equal">
      <formula>"MAL"</formula>
    </cfRule>
  </conditionalFormatting>
  <conditionalFormatting sqref="B197:C197 H197:V197 E197 B170:V196">
    <cfRule type="cellIs" dxfId="6048" priority="17355" operator="equal">
      <formula>"CORRECTO"</formula>
    </cfRule>
  </conditionalFormatting>
  <conditionalFormatting sqref="B197:C197 H197:V197 E197 B170:V196">
    <cfRule type="cellIs" dxfId="6047" priority="17354" operator="equal">
      <formula>"MAL"</formula>
    </cfRule>
  </conditionalFormatting>
  <conditionalFormatting sqref="B197:C197 H197:V197 E197 B170:V196">
    <cfRule type="cellIs" dxfId="6046" priority="17351" operator="equal">
      <formula>"CORRECTO"</formula>
    </cfRule>
    <cfRule type="cellIs" dxfId="6045" priority="17353" operator="equal">
      <formula>"CORRECTO"</formula>
    </cfRule>
  </conditionalFormatting>
  <conditionalFormatting sqref="B197:C197 H197:V197 E197 B170:V196">
    <cfRule type="cellIs" dxfId="6044" priority="17352" operator="equal">
      <formula>"MAL"</formula>
    </cfRule>
  </conditionalFormatting>
  <conditionalFormatting sqref="C174:I183 P174:V183 K174:M183">
    <cfRule type="cellIs" dxfId="6043" priority="17350" stopIfTrue="1" operator="greaterThan">
      <formula>0</formula>
    </cfRule>
  </conditionalFormatting>
  <conditionalFormatting sqref="D177:D182">
    <cfRule type="cellIs" dxfId="6042" priority="17349" stopIfTrue="1" operator="greaterThan">
      <formula>0</formula>
    </cfRule>
  </conditionalFormatting>
  <conditionalFormatting sqref="D177:D182 F177:H182">
    <cfRule type="cellIs" dxfId="6041" priority="17348" stopIfTrue="1" operator="greaterThan">
      <formula>0</formula>
    </cfRule>
  </conditionalFormatting>
  <conditionalFormatting sqref="H174:H182">
    <cfRule type="cellIs" dxfId="6040" priority="17347" stopIfTrue="1" operator="greaterThan">
      <formula>0</formula>
    </cfRule>
  </conditionalFormatting>
  <conditionalFormatting sqref="E174:E182">
    <cfRule type="cellIs" dxfId="6039" priority="17346" stopIfTrue="1" operator="greaterThan">
      <formula>0</formula>
    </cfRule>
  </conditionalFormatting>
  <conditionalFormatting sqref="K191:K196">
    <cfRule type="containsText" dxfId="6038" priority="17344" stopIfTrue="1" operator="containsText" text="NO CUMPLE">
      <formula>NOT(ISERROR(SEARCH("NO CUMPLE",K191)))</formula>
    </cfRule>
    <cfRule type="containsText" dxfId="6037" priority="17345" stopIfTrue="1" operator="containsText" text="CUMPLE">
      <formula>NOT(ISERROR(SEARCH("CUMPLE",K191)))</formula>
    </cfRule>
  </conditionalFormatting>
  <conditionalFormatting sqref="S190">
    <cfRule type="cellIs" dxfId="6036" priority="17342" operator="greaterThanOrEqual">
      <formula>NUMMINCONT</formula>
    </cfRule>
    <cfRule type="cellIs" dxfId="6035" priority="17343" operator="lessThan">
      <formula>NUMMINCONT</formula>
    </cfRule>
  </conditionalFormatting>
  <conditionalFormatting sqref="T177:V182">
    <cfRule type="cellIs" dxfId="6034" priority="17340" stopIfTrue="1" operator="equal">
      <formula>"NO"</formula>
    </cfRule>
    <cfRule type="cellIs" dxfId="6033" priority="17341" stopIfTrue="1" operator="equal">
      <formula>"SI"</formula>
    </cfRule>
  </conditionalFormatting>
  <conditionalFormatting sqref="T177:V178">
    <cfRule type="cellIs" dxfId="6032" priority="17339" stopIfTrue="1" operator="equal">
      <formula>"NO APLICA"</formula>
    </cfRule>
  </conditionalFormatting>
  <conditionalFormatting sqref="T179:U182">
    <cfRule type="cellIs" dxfId="6031" priority="17338" stopIfTrue="1" operator="equal">
      <formula>"NO APLICA"</formula>
    </cfRule>
  </conditionalFormatting>
  <conditionalFormatting sqref="T179:U179">
    <cfRule type="cellIs" dxfId="6030" priority="17337" stopIfTrue="1" operator="equal">
      <formula>"NO APLICA"</formula>
    </cfRule>
  </conditionalFormatting>
  <conditionalFormatting sqref="V179:V182">
    <cfRule type="cellIs" dxfId="6029" priority="17336" stopIfTrue="1" operator="equal">
      <formula>"NO APLICA"</formula>
    </cfRule>
  </conditionalFormatting>
  <conditionalFormatting sqref="V188">
    <cfRule type="cellIs" dxfId="6028" priority="17334" operator="equal">
      <formula>"CUMPLE"</formula>
    </cfRule>
    <cfRule type="cellIs" dxfId="6027" priority="17335" operator="equal">
      <formula>"NO CUMPLE"</formula>
    </cfRule>
  </conditionalFormatting>
  <conditionalFormatting sqref="V188:V190">
    <cfRule type="cellIs" dxfId="6026" priority="17333" operator="equal">
      <formula>"VERIFICAR"</formula>
    </cfRule>
  </conditionalFormatting>
  <conditionalFormatting sqref="T183:V183">
    <cfRule type="cellIs" dxfId="6025" priority="17331" stopIfTrue="1" operator="equal">
      <formula>"NO"</formula>
    </cfRule>
    <cfRule type="cellIs" dxfId="6024" priority="17332" stopIfTrue="1" operator="equal">
      <formula>"SI"</formula>
    </cfRule>
  </conditionalFormatting>
  <conditionalFormatting sqref="T183:U183">
    <cfRule type="cellIs" dxfId="6023" priority="17330" stopIfTrue="1" operator="equal">
      <formula>"NO APLICA"</formula>
    </cfRule>
  </conditionalFormatting>
  <conditionalFormatting sqref="V183">
    <cfRule type="cellIs" dxfId="6022" priority="17329" stopIfTrue="1" operator="equal">
      <formula>"NO APLICA"</formula>
    </cfRule>
  </conditionalFormatting>
  <conditionalFormatting sqref="T193">
    <cfRule type="cellIs" dxfId="6021" priority="17327" operator="equal">
      <formula>"CUMPLE"</formula>
    </cfRule>
    <cfRule type="cellIs" dxfId="6020" priority="17328" operator="equal">
      <formula>"NO CUMPLE"</formula>
    </cfRule>
  </conditionalFormatting>
  <conditionalFormatting sqref="T193">
    <cfRule type="cellIs" dxfId="6019" priority="17326" operator="equal">
      <formula>"VERIFICAR"</formula>
    </cfRule>
  </conditionalFormatting>
  <conditionalFormatting sqref="H197">
    <cfRule type="containsText" dxfId="6018" priority="17309" stopIfTrue="1" operator="containsText" text="NO CUMPLE">
      <formula>NOT(ISERROR(SEARCH("NO CUMPLE",H197)))</formula>
    </cfRule>
    <cfRule type="containsText" dxfId="6017" priority="17310" stopIfTrue="1" operator="containsText" text="CUMPLE">
      <formula>NOT(ISERROR(SEARCH("CUMPLE",H197)))</formula>
    </cfRule>
  </conditionalFormatting>
  <conditionalFormatting sqref="J197">
    <cfRule type="containsText" dxfId="6016" priority="17307" stopIfTrue="1" operator="containsText" text="NO CUMPLE">
      <formula>NOT(ISERROR(SEARCH("NO CUMPLE",J197)))</formula>
    </cfRule>
    <cfRule type="containsText" dxfId="6015" priority="17308" stopIfTrue="1" operator="containsText" text="CUMPLE">
      <formula>NOT(ISERROR(SEARCH("CUMPLE",J197)))</formula>
    </cfRule>
  </conditionalFormatting>
  <conditionalFormatting sqref="O196">
    <cfRule type="containsText" dxfId="6014" priority="17305" stopIfTrue="1" operator="containsText" text="NO CUMPLE">
      <formula>NOT(ISERROR(SEARCH("NO CUMPLE",O196)))</formula>
    </cfRule>
    <cfRule type="containsText" dxfId="6013" priority="17306" stopIfTrue="1" operator="containsText" text="CUMPLE">
      <formula>NOT(ISERROR(SEARCH("CUMPLE",O196)))</formula>
    </cfRule>
  </conditionalFormatting>
  <conditionalFormatting sqref="O197:S197">
    <cfRule type="cellIs" dxfId="6012" priority="17304" operator="equal">
      <formula>"EL PROPONENTE SE DEBE REQUERIR POR EXPERIENCIA MINIMA EXIGIDA"</formula>
    </cfRule>
  </conditionalFormatting>
  <conditionalFormatting sqref="J174:J183">
    <cfRule type="cellIs" dxfId="6011" priority="17303" stopIfTrue="1" operator="greaterThan">
      <formula>0</formula>
    </cfRule>
  </conditionalFormatting>
  <conditionalFormatting sqref="N191:N196">
    <cfRule type="cellIs" dxfId="6010" priority="17301" operator="equal">
      <formula>"NO"</formula>
    </cfRule>
    <cfRule type="cellIs" dxfId="6009" priority="17302" operator="between">
      <formula>"SI"</formula>
      <formula>"SI."</formula>
    </cfRule>
  </conditionalFormatting>
  <conditionalFormatting sqref="I183">
    <cfRule type="cellIs" dxfId="6008" priority="17300" stopIfTrue="1" operator="greaterThan">
      <formula>0</formula>
    </cfRule>
  </conditionalFormatting>
  <conditionalFormatting sqref="K177:L183">
    <cfRule type="cellIs" dxfId="6007" priority="17298" operator="equal">
      <formula>0</formula>
    </cfRule>
    <cfRule type="cellIs" dxfId="6006" priority="17299" operator="notBetween">
      <formula>$Q$17</formula>
      <formula>$R$17</formula>
    </cfRule>
  </conditionalFormatting>
  <conditionalFormatting sqref="B174:B183">
    <cfRule type="cellIs" dxfId="6005" priority="17297" stopIfTrue="1" operator="greaterThan">
      <formula>0</formula>
    </cfRule>
  </conditionalFormatting>
  <conditionalFormatting sqref="T174:V176">
    <cfRule type="cellIs" dxfId="6004" priority="17295" stopIfTrue="1" operator="equal">
      <formula>"NO"</formula>
    </cfRule>
    <cfRule type="cellIs" dxfId="6003" priority="17296" stopIfTrue="1" operator="equal">
      <formula>"SI"</formula>
    </cfRule>
  </conditionalFormatting>
  <conditionalFormatting sqref="T174:V175">
    <cfRule type="cellIs" dxfId="6002" priority="17294" stopIfTrue="1" operator="equal">
      <formula>"NO APLICA"</formula>
    </cfRule>
  </conditionalFormatting>
  <conditionalFormatting sqref="T176:U176">
    <cfRule type="cellIs" dxfId="6001" priority="17293" stopIfTrue="1" operator="equal">
      <formula>"NO APLICA"</formula>
    </cfRule>
  </conditionalFormatting>
  <conditionalFormatting sqref="T176:U176">
    <cfRule type="cellIs" dxfId="6000" priority="17292" stopIfTrue="1" operator="equal">
      <formula>"NO APLICA"</formula>
    </cfRule>
  </conditionalFormatting>
  <conditionalFormatting sqref="V176">
    <cfRule type="cellIs" dxfId="5999" priority="17291" stopIfTrue="1" operator="equal">
      <formula>"NO APLICA"</formula>
    </cfRule>
  </conditionalFormatting>
  <conditionalFormatting sqref="K174:L176">
    <cfRule type="cellIs" dxfId="5998" priority="17290" operator="notBetween">
      <formula>$Q$17</formula>
      <formula>$R$17</formula>
    </cfRule>
  </conditionalFormatting>
  <conditionalFormatting sqref="C174:I183 P174:V183 K174:M183">
    <cfRule type="cellIs" dxfId="5997" priority="17289" operator="equal">
      <formula>0</formula>
    </cfRule>
  </conditionalFormatting>
  <conditionalFormatting sqref="M197">
    <cfRule type="cellIs" dxfId="5996" priority="17285" operator="notEqual">
      <formula>"NO CUMPLE"</formula>
    </cfRule>
    <cfRule type="containsText" dxfId="5995" priority="17286" stopIfTrue="1" operator="containsText" text="NO CUMPLE">
      <formula>NOT(ISERROR(SEARCH("NO CUMPLE",M197)))</formula>
    </cfRule>
    <cfRule type="containsText" dxfId="5994" priority="17287" stopIfTrue="1" operator="containsText" text="CUMPLE">
      <formula>NOT(ISERROR(SEARCH("CUMPLE",M197)))</formula>
    </cfRule>
  </conditionalFormatting>
  <conditionalFormatting sqref="M191:M196">
    <cfRule type="cellIs" dxfId="5993" priority="17283" stopIfTrue="1" operator="equal">
      <formula>"cumple"</formula>
    </cfRule>
    <cfRule type="containsText" dxfId="5992" priority="17284" stopIfTrue="1" operator="containsText" text="NO CUMPLE">
      <formula>NOT(ISERROR(SEARCH("NO CUMPLE",M191)))</formula>
    </cfRule>
  </conditionalFormatting>
  <conditionalFormatting sqref="L191:L196">
    <cfRule type="cellIs" dxfId="5991" priority="17281" stopIfTrue="1" operator="equal">
      <formula>"cumple"</formula>
    </cfRule>
    <cfRule type="containsText" dxfId="5990" priority="17282" stopIfTrue="1" operator="containsText" text="NO CUMPLE">
      <formula>NOT(ISERROR(SEARCH("NO CUMPLE",L191)))</formula>
    </cfRule>
  </conditionalFormatting>
  <conditionalFormatting sqref="K197">
    <cfRule type="containsText" dxfId="5989" priority="17271" stopIfTrue="1" operator="containsText" text="NO CUMPLE">
      <formula>NOT(ISERROR(SEARCH("NO CUMPLE",K197)))</formula>
    </cfRule>
    <cfRule type="containsText" dxfId="5988" priority="17272" stopIfTrue="1" operator="containsText" text="CUMPLE">
      <formula>NOT(ISERROR(SEARCH("CUMPLE",K197)))</formula>
    </cfRule>
  </conditionalFormatting>
  <conditionalFormatting sqref="L197">
    <cfRule type="containsText" dxfId="5987" priority="17269" stopIfTrue="1" operator="containsText" text="NO CUMPLE">
      <formula>NOT(ISERROR(SEARCH("NO CUMPLE",L197)))</formula>
    </cfRule>
    <cfRule type="containsText" dxfId="5986" priority="17270" stopIfTrue="1" operator="containsText" text="CUMPLE">
      <formula>NOT(ISERROR(SEARCH("CUMPLE",L197)))</formula>
    </cfRule>
  </conditionalFormatting>
  <conditionalFormatting sqref="P190">
    <cfRule type="cellIs" dxfId="5985" priority="17267" operator="equal">
      <formula>"NO VÁLIDO"</formula>
    </cfRule>
    <cfRule type="cellIs" dxfId="5984" priority="17268" operator="equal">
      <formula>"VÁLIDO"</formula>
    </cfRule>
  </conditionalFormatting>
  <conditionalFormatting sqref="H174:H183">
    <cfRule type="cellIs" dxfId="5983" priority="17264" operator="equal">
      <formula>"NO"</formula>
    </cfRule>
    <cfRule type="cellIs" dxfId="5982" priority="17265" operator="equal">
      <formula>"SI"</formula>
    </cfRule>
  </conditionalFormatting>
  <conditionalFormatting sqref="Q190">
    <cfRule type="cellIs" dxfId="5981" priority="17262" operator="greaterThanOrEqual">
      <formula>NUMMINCONT</formula>
    </cfRule>
    <cfRule type="cellIs" dxfId="5980" priority="17263" operator="lessThan">
      <formula>NUMMINCONT</formula>
    </cfRule>
  </conditionalFormatting>
  <conditionalFormatting sqref="B227:C227 H227:V227 E227 B200:V204 F206:G206 B209:V226 F208:G208 I206:J206 I208:J208 M206:Q206 M208:Q208 B205:R205 T205:V208 B207:R207">
    <cfRule type="cellIs" dxfId="5979" priority="17261" operator="equal">
      <formula>"MAL"</formula>
    </cfRule>
  </conditionalFormatting>
  <conditionalFormatting sqref="B227:C227 H227:V227 E227 B200:V204 F206:G206 B209:V226 F208:G208 I206:J206 I208:J208 M206:Q206 M208:Q208 B205:R205 T205:V208 B207:R207">
    <cfRule type="cellIs" dxfId="5978" priority="17260" operator="equal">
      <formula>"CORRECTO"</formula>
    </cfRule>
  </conditionalFormatting>
  <conditionalFormatting sqref="B227:C227 H227:V227 E227 B200:V204 F206:G206 B209:V226 F208:G208 I206:J206 I208:J208 M206:Q206 M208:Q208 B205:R205 T205:V208 B207:R207">
    <cfRule type="cellIs" dxfId="5977" priority="17259" operator="equal">
      <formula>"MAL"</formula>
    </cfRule>
  </conditionalFormatting>
  <conditionalFormatting sqref="B227:C227 H227:V227 E227 B200:V204 F206:G206 B209:V226 F208:G208 I206:J206 I208:J208 M206:Q206 M208:Q208 B205:R205 T205:V208 B207:R207">
    <cfRule type="cellIs" dxfId="5976" priority="17256" operator="equal">
      <formula>"CORRECTO"</formula>
    </cfRule>
    <cfRule type="cellIs" dxfId="5975" priority="17258" operator="equal">
      <formula>"CORRECTO"</formula>
    </cfRule>
  </conditionalFormatting>
  <conditionalFormatting sqref="B227:C227 H227:V227 E227 B200:V204 F206:G206 B209:V226 F208:G208 I206:J206 I208:J208 M206:Q206 M208:Q208 B205:R205 T205:V208 B207:R207">
    <cfRule type="cellIs" dxfId="5974" priority="17257" operator="equal">
      <formula>"MAL"</formula>
    </cfRule>
  </conditionalFormatting>
  <conditionalFormatting sqref="C204:I205 K204:M205 C207:I207 F206:G206 C209:I213 F208:G208 P204:V204 I206 I208 K207:M207 M206 K209:M213 M208 P209:V213 P205:R205 P206:Q208 T205:V208 R207">
    <cfRule type="cellIs" dxfId="5973" priority="17255" stopIfTrue="1" operator="greaterThan">
      <formula>0</formula>
    </cfRule>
  </conditionalFormatting>
  <conditionalFormatting sqref="D207 D209:D212">
    <cfRule type="cellIs" dxfId="5972" priority="17254" stopIfTrue="1" operator="greaterThan">
      <formula>0</formula>
    </cfRule>
  </conditionalFormatting>
  <conditionalFormatting sqref="D207 F207:H207 D209:D212 F209:H212 F208:G208">
    <cfRule type="cellIs" dxfId="5971" priority="17253" stopIfTrue="1" operator="greaterThan">
      <formula>0</formula>
    </cfRule>
  </conditionalFormatting>
  <conditionalFormatting sqref="H204:H205 H207 H209:H212">
    <cfRule type="cellIs" dxfId="5970" priority="17252" stopIfTrue="1" operator="greaterThan">
      <formula>0</formula>
    </cfRule>
  </conditionalFormatting>
  <conditionalFormatting sqref="E204:E205 E207 E209:E212">
    <cfRule type="cellIs" dxfId="5969" priority="17251" stopIfTrue="1" operator="greaterThan">
      <formula>0</formula>
    </cfRule>
  </conditionalFormatting>
  <conditionalFormatting sqref="K221:K226">
    <cfRule type="containsText" dxfId="5968" priority="17249" stopIfTrue="1" operator="containsText" text="NO CUMPLE">
      <formula>NOT(ISERROR(SEARCH("NO CUMPLE",K221)))</formula>
    </cfRule>
    <cfRule type="containsText" dxfId="5967" priority="17250" stopIfTrue="1" operator="containsText" text="CUMPLE">
      <formula>NOT(ISERROR(SEARCH("CUMPLE",K221)))</formula>
    </cfRule>
  </conditionalFormatting>
  <conditionalFormatting sqref="S220">
    <cfRule type="cellIs" dxfId="5966" priority="17247" operator="greaterThanOrEqual">
      <formula>NUMMINCONT</formula>
    </cfRule>
    <cfRule type="cellIs" dxfId="5965" priority="17248" operator="lessThan">
      <formula>NUMMINCONT</formula>
    </cfRule>
  </conditionalFormatting>
  <conditionalFormatting sqref="T207:V212">
    <cfRule type="cellIs" dxfId="5964" priority="17245" stopIfTrue="1" operator="equal">
      <formula>"NO"</formula>
    </cfRule>
    <cfRule type="cellIs" dxfId="5963" priority="17246" stopIfTrue="1" operator="equal">
      <formula>"SI"</formula>
    </cfRule>
  </conditionalFormatting>
  <conditionalFormatting sqref="T207:V208">
    <cfRule type="cellIs" dxfId="5962" priority="17244" stopIfTrue="1" operator="equal">
      <formula>"NO APLICA"</formula>
    </cfRule>
  </conditionalFormatting>
  <conditionalFormatting sqref="T209:U212">
    <cfRule type="cellIs" dxfId="5961" priority="17243" stopIfTrue="1" operator="equal">
      <formula>"NO APLICA"</formula>
    </cfRule>
  </conditionalFormatting>
  <conditionalFormatting sqref="T209:U209">
    <cfRule type="cellIs" dxfId="5960" priority="17242" stopIfTrue="1" operator="equal">
      <formula>"NO APLICA"</formula>
    </cfRule>
  </conditionalFormatting>
  <conditionalFormatting sqref="V209:V212">
    <cfRule type="cellIs" dxfId="5959" priority="17241" stopIfTrue="1" operator="equal">
      <formula>"NO APLICA"</formula>
    </cfRule>
  </conditionalFormatting>
  <conditionalFormatting sqref="V218">
    <cfRule type="cellIs" dxfId="5958" priority="17239" operator="equal">
      <formula>"CUMPLE"</formula>
    </cfRule>
    <cfRule type="cellIs" dxfId="5957" priority="17240" operator="equal">
      <formula>"NO CUMPLE"</formula>
    </cfRule>
  </conditionalFormatting>
  <conditionalFormatting sqref="V218:V220">
    <cfRule type="cellIs" dxfId="5956" priority="17238" operator="equal">
      <formula>"VERIFICAR"</formula>
    </cfRule>
  </conditionalFormatting>
  <conditionalFormatting sqref="T213:V213">
    <cfRule type="cellIs" dxfId="5955" priority="17236" stopIfTrue="1" operator="equal">
      <formula>"NO"</formula>
    </cfRule>
    <cfRule type="cellIs" dxfId="5954" priority="17237" stopIfTrue="1" operator="equal">
      <formula>"SI"</formula>
    </cfRule>
  </conditionalFormatting>
  <conditionalFormatting sqref="T213:U213">
    <cfRule type="cellIs" dxfId="5953" priority="17235" stopIfTrue="1" operator="equal">
      <formula>"NO APLICA"</formula>
    </cfRule>
  </conditionalFormatting>
  <conditionalFormatting sqref="V213">
    <cfRule type="cellIs" dxfId="5952" priority="17234" stopIfTrue="1" operator="equal">
      <formula>"NO APLICA"</formula>
    </cfRule>
  </conditionalFormatting>
  <conditionalFormatting sqref="T223">
    <cfRule type="cellIs" dxfId="5951" priority="17232" operator="equal">
      <formula>"CUMPLE"</formula>
    </cfRule>
    <cfRule type="cellIs" dxfId="5950" priority="17233" operator="equal">
      <formula>"NO CUMPLE"</formula>
    </cfRule>
  </conditionalFormatting>
  <conditionalFormatting sqref="T223">
    <cfRule type="cellIs" dxfId="5949" priority="17231" operator="equal">
      <formula>"VERIFICAR"</formula>
    </cfRule>
  </conditionalFormatting>
  <conditionalFormatting sqref="H227">
    <cfRule type="containsText" dxfId="5948" priority="17214" stopIfTrue="1" operator="containsText" text="NO CUMPLE">
      <formula>NOT(ISERROR(SEARCH("NO CUMPLE",H227)))</formula>
    </cfRule>
    <cfRule type="containsText" dxfId="5947" priority="17215" stopIfTrue="1" operator="containsText" text="CUMPLE">
      <formula>NOT(ISERROR(SEARCH("CUMPLE",H227)))</formula>
    </cfRule>
  </conditionalFormatting>
  <conditionalFormatting sqref="J227">
    <cfRule type="containsText" dxfId="5946" priority="17212" stopIfTrue="1" operator="containsText" text="NO CUMPLE">
      <formula>NOT(ISERROR(SEARCH("NO CUMPLE",J227)))</formula>
    </cfRule>
    <cfRule type="containsText" dxfId="5945" priority="17213" stopIfTrue="1" operator="containsText" text="CUMPLE">
      <formula>NOT(ISERROR(SEARCH("CUMPLE",J227)))</formula>
    </cfRule>
  </conditionalFormatting>
  <conditionalFormatting sqref="O226">
    <cfRule type="containsText" dxfId="5944" priority="17210" stopIfTrue="1" operator="containsText" text="NO CUMPLE">
      <formula>NOT(ISERROR(SEARCH("NO CUMPLE",O226)))</formula>
    </cfRule>
    <cfRule type="containsText" dxfId="5943" priority="17211" stopIfTrue="1" operator="containsText" text="CUMPLE">
      <formula>NOT(ISERROR(SEARCH("CUMPLE",O226)))</formula>
    </cfRule>
  </conditionalFormatting>
  <conditionalFormatting sqref="O227:S227">
    <cfRule type="cellIs" dxfId="5942" priority="17209" operator="equal">
      <formula>"EL PROPONENTE SE DEBE REQUERIR POR EXPERIENCIA MINIMA EXIGIDA"</formula>
    </cfRule>
  </conditionalFormatting>
  <conditionalFormatting sqref="J204:J213">
    <cfRule type="cellIs" dxfId="5941" priority="17208" stopIfTrue="1" operator="greaterThan">
      <formula>0</formula>
    </cfRule>
  </conditionalFormatting>
  <conditionalFormatting sqref="N221:N226">
    <cfRule type="cellIs" dxfId="5940" priority="17206" operator="equal">
      <formula>"NO"</formula>
    </cfRule>
    <cfRule type="cellIs" dxfId="5939" priority="17207" operator="between">
      <formula>"SI"</formula>
      <formula>"SI."</formula>
    </cfRule>
  </conditionalFormatting>
  <conditionalFormatting sqref="I213">
    <cfRule type="cellIs" dxfId="5938" priority="17205" stopIfTrue="1" operator="greaterThan">
      <formula>0</formula>
    </cfRule>
  </conditionalFormatting>
  <conditionalFormatting sqref="K207:L207 K209:L213">
    <cfRule type="cellIs" dxfId="5937" priority="17203" operator="equal">
      <formula>0</formula>
    </cfRule>
    <cfRule type="cellIs" dxfId="5936" priority="17204" operator="notBetween">
      <formula>$Q$17</formula>
      <formula>$R$17</formula>
    </cfRule>
  </conditionalFormatting>
  <conditionalFormatting sqref="B204:B205 B207 B209:B213">
    <cfRule type="cellIs" dxfId="5935" priority="17202" stopIfTrue="1" operator="greaterThan">
      <formula>0</formula>
    </cfRule>
  </conditionalFormatting>
  <conditionalFormatting sqref="T204:V206">
    <cfRule type="cellIs" dxfId="5934" priority="17200" stopIfTrue="1" operator="equal">
      <formula>"NO"</formula>
    </cfRule>
    <cfRule type="cellIs" dxfId="5933" priority="17201" stopIfTrue="1" operator="equal">
      <formula>"SI"</formula>
    </cfRule>
  </conditionalFormatting>
  <conditionalFormatting sqref="T204:V205">
    <cfRule type="cellIs" dxfId="5932" priority="17199" stopIfTrue="1" operator="equal">
      <formula>"NO APLICA"</formula>
    </cfRule>
  </conditionalFormatting>
  <conditionalFormatting sqref="T206:U206">
    <cfRule type="cellIs" dxfId="5931" priority="17198" stopIfTrue="1" operator="equal">
      <formula>"NO APLICA"</formula>
    </cfRule>
  </conditionalFormatting>
  <conditionalFormatting sqref="T206:U206">
    <cfRule type="cellIs" dxfId="5930" priority="17197" stopIfTrue="1" operator="equal">
      <formula>"NO APLICA"</formula>
    </cfRule>
  </conditionalFormatting>
  <conditionalFormatting sqref="V206">
    <cfRule type="cellIs" dxfId="5929" priority="17196" stopIfTrue="1" operator="equal">
      <formula>"NO APLICA"</formula>
    </cfRule>
  </conditionalFormatting>
  <conditionalFormatting sqref="K204:L205">
    <cfRule type="cellIs" dxfId="5928" priority="17195" operator="notBetween">
      <formula>$Q$17</formula>
      <formula>$R$17</formula>
    </cfRule>
  </conditionalFormatting>
  <conditionalFormatting sqref="C204:I205 K204:M205 C207:I207 F206:G206 C209:I213 F208:G208 P204:V204 I206 I208 K207:M207 M206 K209:M213 M208 P209:V213 P205:R205 P206:Q208 T205:V208 R207">
    <cfRule type="cellIs" dxfId="5927" priority="17194" operator="equal">
      <formula>0</formula>
    </cfRule>
  </conditionalFormatting>
  <conditionalFormatting sqref="M227">
    <cfRule type="cellIs" dxfId="5926" priority="17190" operator="notEqual">
      <formula>"NO CUMPLE"</formula>
    </cfRule>
    <cfRule type="containsText" dxfId="5925" priority="17191" stopIfTrue="1" operator="containsText" text="NO CUMPLE">
      <formula>NOT(ISERROR(SEARCH("NO CUMPLE",M227)))</formula>
    </cfRule>
    <cfRule type="containsText" dxfId="5924" priority="17192" stopIfTrue="1" operator="containsText" text="CUMPLE">
      <formula>NOT(ISERROR(SEARCH("CUMPLE",M227)))</formula>
    </cfRule>
  </conditionalFormatting>
  <conditionalFormatting sqref="M221:M226">
    <cfRule type="cellIs" dxfId="5923" priority="17188" stopIfTrue="1" operator="equal">
      <formula>"cumple"</formula>
    </cfRule>
    <cfRule type="containsText" dxfId="5922" priority="17189" stopIfTrue="1" operator="containsText" text="NO CUMPLE">
      <formula>NOT(ISERROR(SEARCH("NO CUMPLE",M221)))</formula>
    </cfRule>
  </conditionalFormatting>
  <conditionalFormatting sqref="L221:L226">
    <cfRule type="cellIs" dxfId="5921" priority="17186" stopIfTrue="1" operator="equal">
      <formula>"cumple"</formula>
    </cfRule>
    <cfRule type="containsText" dxfId="5920" priority="17187" stopIfTrue="1" operator="containsText" text="NO CUMPLE">
      <formula>NOT(ISERROR(SEARCH("NO CUMPLE",L221)))</formula>
    </cfRule>
  </conditionalFormatting>
  <conditionalFormatting sqref="K227">
    <cfRule type="containsText" dxfId="5919" priority="17176" stopIfTrue="1" operator="containsText" text="NO CUMPLE">
      <formula>NOT(ISERROR(SEARCH("NO CUMPLE",K227)))</formula>
    </cfRule>
    <cfRule type="containsText" dxfId="5918" priority="17177" stopIfTrue="1" operator="containsText" text="CUMPLE">
      <formula>NOT(ISERROR(SEARCH("CUMPLE",K227)))</formula>
    </cfRule>
  </conditionalFormatting>
  <conditionalFormatting sqref="L227">
    <cfRule type="containsText" dxfId="5917" priority="17174" stopIfTrue="1" operator="containsText" text="NO CUMPLE">
      <formula>NOT(ISERROR(SEARCH("NO CUMPLE",L227)))</formula>
    </cfRule>
    <cfRule type="containsText" dxfId="5916" priority="17175" stopIfTrue="1" operator="containsText" text="CUMPLE">
      <formula>NOT(ISERROR(SEARCH("CUMPLE",L227)))</formula>
    </cfRule>
  </conditionalFormatting>
  <conditionalFormatting sqref="P220">
    <cfRule type="cellIs" dxfId="5915" priority="17172" operator="equal">
      <formula>"NO VÁLIDO"</formula>
    </cfRule>
    <cfRule type="cellIs" dxfId="5914" priority="17173" operator="equal">
      <formula>"VÁLIDO"</formula>
    </cfRule>
  </conditionalFormatting>
  <conditionalFormatting sqref="H204:H205 H207 H209:H213">
    <cfRule type="cellIs" dxfId="5913" priority="17169" operator="equal">
      <formula>"NO"</formula>
    </cfRule>
    <cfRule type="cellIs" dxfId="5912" priority="17170" operator="equal">
      <formula>"SI"</formula>
    </cfRule>
  </conditionalFormatting>
  <conditionalFormatting sqref="Q220">
    <cfRule type="cellIs" dxfId="5911" priority="17167" operator="greaterThanOrEqual">
      <formula>NUMMINCONT</formula>
    </cfRule>
    <cfRule type="cellIs" dxfId="5910" priority="17168" operator="lessThan">
      <formula>NUMMINCONT</formula>
    </cfRule>
  </conditionalFormatting>
  <conditionalFormatting sqref="B257:C257 H257:V257 E257 B230:V256">
    <cfRule type="cellIs" dxfId="5909" priority="17166" operator="equal">
      <formula>"MAL"</formula>
    </cfRule>
  </conditionalFormatting>
  <conditionalFormatting sqref="B257:C257 H257:V257 E257 B230:V256">
    <cfRule type="cellIs" dxfId="5908" priority="17165" operator="equal">
      <formula>"CORRECTO"</formula>
    </cfRule>
  </conditionalFormatting>
  <conditionalFormatting sqref="B257:C257 H257:V257 E257 B230:V256">
    <cfRule type="cellIs" dxfId="5907" priority="17164" operator="equal">
      <formula>"MAL"</formula>
    </cfRule>
  </conditionalFormatting>
  <conditionalFormatting sqref="B257:C257 H257:V257 E257 B230:V256">
    <cfRule type="cellIs" dxfId="5906" priority="17161" operator="equal">
      <formula>"CORRECTO"</formula>
    </cfRule>
    <cfRule type="cellIs" dxfId="5905" priority="17163" operator="equal">
      <formula>"CORRECTO"</formula>
    </cfRule>
  </conditionalFormatting>
  <conditionalFormatting sqref="B257:C257 H257:V257 E257 B230:V256">
    <cfRule type="cellIs" dxfId="5904" priority="17162" operator="equal">
      <formula>"MAL"</formula>
    </cfRule>
  </conditionalFormatting>
  <conditionalFormatting sqref="C234:I243 K234:M243 P234:V243">
    <cfRule type="cellIs" dxfId="5903" priority="17160" stopIfTrue="1" operator="greaterThan">
      <formula>0</formula>
    </cfRule>
  </conditionalFormatting>
  <conditionalFormatting sqref="D237:D242">
    <cfRule type="cellIs" dxfId="5902" priority="17159" stopIfTrue="1" operator="greaterThan">
      <formula>0</formula>
    </cfRule>
  </conditionalFormatting>
  <conditionalFormatting sqref="D237:D242 F237:H242">
    <cfRule type="cellIs" dxfId="5901" priority="17158" stopIfTrue="1" operator="greaterThan">
      <formula>0</formula>
    </cfRule>
  </conditionalFormatting>
  <conditionalFormatting sqref="H234:H242">
    <cfRule type="cellIs" dxfId="5900" priority="17157" stopIfTrue="1" operator="greaterThan">
      <formula>0</formula>
    </cfRule>
  </conditionalFormatting>
  <conditionalFormatting sqref="E234:E242">
    <cfRule type="cellIs" dxfId="5899" priority="17156" stopIfTrue="1" operator="greaterThan">
      <formula>0</formula>
    </cfRule>
  </conditionalFormatting>
  <conditionalFormatting sqref="K251:K256">
    <cfRule type="containsText" dxfId="5898" priority="17154" stopIfTrue="1" operator="containsText" text="NO CUMPLE">
      <formula>NOT(ISERROR(SEARCH("NO CUMPLE",K251)))</formula>
    </cfRule>
    <cfRule type="containsText" dxfId="5897" priority="17155" stopIfTrue="1" operator="containsText" text="CUMPLE">
      <formula>NOT(ISERROR(SEARCH("CUMPLE",K251)))</formula>
    </cfRule>
  </conditionalFormatting>
  <conditionalFormatting sqref="S250">
    <cfRule type="cellIs" dxfId="5896" priority="17152" operator="greaterThanOrEqual">
      <formula>NUMMINCONT</formula>
    </cfRule>
    <cfRule type="cellIs" dxfId="5895" priority="17153" operator="lessThan">
      <formula>NUMMINCONT</formula>
    </cfRule>
  </conditionalFormatting>
  <conditionalFormatting sqref="T237:V242">
    <cfRule type="cellIs" dxfId="5894" priority="17150" stopIfTrue="1" operator="equal">
      <formula>"NO"</formula>
    </cfRule>
    <cfRule type="cellIs" dxfId="5893" priority="17151" stopIfTrue="1" operator="equal">
      <formula>"SI"</formula>
    </cfRule>
  </conditionalFormatting>
  <conditionalFormatting sqref="T237:V238">
    <cfRule type="cellIs" dxfId="5892" priority="17149" stopIfTrue="1" operator="equal">
      <formula>"NO APLICA"</formula>
    </cfRule>
  </conditionalFormatting>
  <conditionalFormatting sqref="T239:U242">
    <cfRule type="cellIs" dxfId="5891" priority="17148" stopIfTrue="1" operator="equal">
      <formula>"NO APLICA"</formula>
    </cfRule>
  </conditionalFormatting>
  <conditionalFormatting sqref="T239:U239">
    <cfRule type="cellIs" dxfId="5890" priority="17147" stopIfTrue="1" operator="equal">
      <formula>"NO APLICA"</formula>
    </cfRule>
  </conditionalFormatting>
  <conditionalFormatting sqref="V239:V242">
    <cfRule type="cellIs" dxfId="5889" priority="17146" stopIfTrue="1" operator="equal">
      <formula>"NO APLICA"</formula>
    </cfRule>
  </conditionalFormatting>
  <conditionalFormatting sqref="V248">
    <cfRule type="cellIs" dxfId="5888" priority="17144" operator="equal">
      <formula>"CUMPLE"</formula>
    </cfRule>
    <cfRule type="cellIs" dxfId="5887" priority="17145" operator="equal">
      <formula>"NO CUMPLE"</formula>
    </cfRule>
  </conditionalFormatting>
  <conditionalFormatting sqref="V248:V250">
    <cfRule type="cellIs" dxfId="5886" priority="17143" operator="equal">
      <formula>"VERIFICAR"</formula>
    </cfRule>
  </conditionalFormatting>
  <conditionalFormatting sqref="T243:V243">
    <cfRule type="cellIs" dxfId="5885" priority="17141" stopIfTrue="1" operator="equal">
      <formula>"NO"</formula>
    </cfRule>
    <cfRule type="cellIs" dxfId="5884" priority="17142" stopIfTrue="1" operator="equal">
      <formula>"SI"</formula>
    </cfRule>
  </conditionalFormatting>
  <conditionalFormatting sqref="T243:U243">
    <cfRule type="cellIs" dxfId="5883" priority="17140" stopIfTrue="1" operator="equal">
      <formula>"NO APLICA"</formula>
    </cfRule>
  </conditionalFormatting>
  <conditionalFormatting sqref="V243">
    <cfRule type="cellIs" dxfId="5882" priority="17139" stopIfTrue="1" operator="equal">
      <formula>"NO APLICA"</formula>
    </cfRule>
  </conditionalFormatting>
  <conditionalFormatting sqref="T253">
    <cfRule type="cellIs" dxfId="5881" priority="17137" operator="equal">
      <formula>"CUMPLE"</formula>
    </cfRule>
    <cfRule type="cellIs" dxfId="5880" priority="17138" operator="equal">
      <formula>"NO CUMPLE"</formula>
    </cfRule>
  </conditionalFormatting>
  <conditionalFormatting sqref="T253">
    <cfRule type="cellIs" dxfId="5879" priority="17136" operator="equal">
      <formula>"VERIFICAR"</formula>
    </cfRule>
  </conditionalFormatting>
  <conditionalFormatting sqref="H257">
    <cfRule type="containsText" dxfId="5878" priority="17119" stopIfTrue="1" operator="containsText" text="NO CUMPLE">
      <formula>NOT(ISERROR(SEARCH("NO CUMPLE",H257)))</formula>
    </cfRule>
    <cfRule type="containsText" dxfId="5877" priority="17120" stopIfTrue="1" operator="containsText" text="CUMPLE">
      <formula>NOT(ISERROR(SEARCH("CUMPLE",H257)))</formula>
    </cfRule>
  </conditionalFormatting>
  <conditionalFormatting sqref="J257">
    <cfRule type="containsText" dxfId="5876" priority="17117" stopIfTrue="1" operator="containsText" text="NO CUMPLE">
      <formula>NOT(ISERROR(SEARCH("NO CUMPLE",J257)))</formula>
    </cfRule>
    <cfRule type="containsText" dxfId="5875" priority="17118" stopIfTrue="1" operator="containsText" text="CUMPLE">
      <formula>NOT(ISERROR(SEARCH("CUMPLE",J257)))</formula>
    </cfRule>
  </conditionalFormatting>
  <conditionalFormatting sqref="O256">
    <cfRule type="containsText" dxfId="5874" priority="17115" stopIfTrue="1" operator="containsText" text="NO CUMPLE">
      <formula>NOT(ISERROR(SEARCH("NO CUMPLE",O256)))</formula>
    </cfRule>
    <cfRule type="containsText" dxfId="5873" priority="17116" stopIfTrue="1" operator="containsText" text="CUMPLE">
      <formula>NOT(ISERROR(SEARCH("CUMPLE",O256)))</formula>
    </cfRule>
  </conditionalFormatting>
  <conditionalFormatting sqref="O257:S257">
    <cfRule type="cellIs" dxfId="5872" priority="17114" operator="equal">
      <formula>"EL PROPONENTE SE DEBE REQUERIR POR EXPERIENCIA MINIMA EXIGIDA"</formula>
    </cfRule>
  </conditionalFormatting>
  <conditionalFormatting sqref="J234:J243">
    <cfRule type="cellIs" dxfId="5871" priority="17113" stopIfTrue="1" operator="greaterThan">
      <formula>0</formula>
    </cfRule>
  </conditionalFormatting>
  <conditionalFormatting sqref="N251:N256">
    <cfRule type="cellIs" dxfId="5870" priority="17111" operator="equal">
      <formula>"NO"</formula>
    </cfRule>
    <cfRule type="cellIs" dxfId="5869" priority="17112" operator="between">
      <formula>"SI"</formula>
      <formula>"SI."</formula>
    </cfRule>
  </conditionalFormatting>
  <conditionalFormatting sqref="I243">
    <cfRule type="cellIs" dxfId="5868" priority="17110" stopIfTrue="1" operator="greaterThan">
      <formula>0</formula>
    </cfRule>
  </conditionalFormatting>
  <conditionalFormatting sqref="K237:L243">
    <cfRule type="cellIs" dxfId="5867" priority="17108" operator="equal">
      <formula>0</formula>
    </cfRule>
    <cfRule type="cellIs" dxfId="5866" priority="17109" operator="notBetween">
      <formula>$Q$17</formula>
      <formula>$R$17</formula>
    </cfRule>
  </conditionalFormatting>
  <conditionalFormatting sqref="B234:B243">
    <cfRule type="cellIs" dxfId="5865" priority="17107" stopIfTrue="1" operator="greaterThan">
      <formula>0</formula>
    </cfRule>
  </conditionalFormatting>
  <conditionalFormatting sqref="T234:V236">
    <cfRule type="cellIs" dxfId="5864" priority="17105" stopIfTrue="1" operator="equal">
      <formula>"NO"</formula>
    </cfRule>
    <cfRule type="cellIs" dxfId="5863" priority="17106" stopIfTrue="1" operator="equal">
      <formula>"SI"</formula>
    </cfRule>
  </conditionalFormatting>
  <conditionalFormatting sqref="T234:V235">
    <cfRule type="cellIs" dxfId="5862" priority="17104" stopIfTrue="1" operator="equal">
      <formula>"NO APLICA"</formula>
    </cfRule>
  </conditionalFormatting>
  <conditionalFormatting sqref="T236:U236">
    <cfRule type="cellIs" dxfId="5861" priority="17103" stopIfTrue="1" operator="equal">
      <formula>"NO APLICA"</formula>
    </cfRule>
  </conditionalFormatting>
  <conditionalFormatting sqref="T236:U236">
    <cfRule type="cellIs" dxfId="5860" priority="17102" stopIfTrue="1" operator="equal">
      <formula>"NO APLICA"</formula>
    </cfRule>
  </conditionalFormatting>
  <conditionalFormatting sqref="V236">
    <cfRule type="cellIs" dxfId="5859" priority="17101" stopIfTrue="1" operator="equal">
      <formula>"NO APLICA"</formula>
    </cfRule>
  </conditionalFormatting>
  <conditionalFormatting sqref="K234:L236">
    <cfRule type="cellIs" dxfId="5858" priority="17100" operator="notBetween">
      <formula>$Q$17</formula>
      <formula>$R$17</formula>
    </cfRule>
  </conditionalFormatting>
  <conditionalFormatting sqref="C234:I243 K234:M243 P234:V243">
    <cfRule type="cellIs" dxfId="5857" priority="17099" operator="equal">
      <formula>0</formula>
    </cfRule>
  </conditionalFormatting>
  <conditionalFormatting sqref="M257">
    <cfRule type="cellIs" dxfId="5856" priority="17095" operator="notEqual">
      <formula>"NO CUMPLE"</formula>
    </cfRule>
    <cfRule type="containsText" dxfId="5855" priority="17096" stopIfTrue="1" operator="containsText" text="NO CUMPLE">
      <formula>NOT(ISERROR(SEARCH("NO CUMPLE",M257)))</formula>
    </cfRule>
    <cfRule type="containsText" dxfId="5854" priority="17097" stopIfTrue="1" operator="containsText" text="CUMPLE">
      <formula>NOT(ISERROR(SEARCH("CUMPLE",M257)))</formula>
    </cfRule>
  </conditionalFormatting>
  <conditionalFormatting sqref="M251:M256">
    <cfRule type="cellIs" dxfId="5853" priority="17093" stopIfTrue="1" operator="equal">
      <formula>"cumple"</formula>
    </cfRule>
    <cfRule type="containsText" dxfId="5852" priority="17094" stopIfTrue="1" operator="containsText" text="NO CUMPLE">
      <formula>NOT(ISERROR(SEARCH("NO CUMPLE",M251)))</formula>
    </cfRule>
  </conditionalFormatting>
  <conditionalFormatting sqref="L251:L256">
    <cfRule type="cellIs" dxfId="5851" priority="17091" stopIfTrue="1" operator="equal">
      <formula>"cumple"</formula>
    </cfRule>
    <cfRule type="containsText" dxfId="5850" priority="17092" stopIfTrue="1" operator="containsText" text="NO CUMPLE">
      <formula>NOT(ISERROR(SEARCH("NO CUMPLE",L251)))</formula>
    </cfRule>
  </conditionalFormatting>
  <conditionalFormatting sqref="K257">
    <cfRule type="containsText" dxfId="5849" priority="17081" stopIfTrue="1" operator="containsText" text="NO CUMPLE">
      <formula>NOT(ISERROR(SEARCH("NO CUMPLE",K257)))</formula>
    </cfRule>
    <cfRule type="containsText" dxfId="5848" priority="17082" stopIfTrue="1" operator="containsText" text="CUMPLE">
      <formula>NOT(ISERROR(SEARCH("CUMPLE",K257)))</formula>
    </cfRule>
  </conditionalFormatting>
  <conditionalFormatting sqref="L257">
    <cfRule type="containsText" dxfId="5847" priority="17079" stopIfTrue="1" operator="containsText" text="NO CUMPLE">
      <formula>NOT(ISERROR(SEARCH("NO CUMPLE",L257)))</formula>
    </cfRule>
    <cfRule type="containsText" dxfId="5846" priority="17080" stopIfTrue="1" operator="containsText" text="CUMPLE">
      <formula>NOT(ISERROR(SEARCH("CUMPLE",L257)))</formula>
    </cfRule>
  </conditionalFormatting>
  <conditionalFormatting sqref="P250">
    <cfRule type="cellIs" dxfId="5845" priority="17077" operator="equal">
      <formula>"NO VÁLIDO"</formula>
    </cfRule>
    <cfRule type="cellIs" dxfId="5844" priority="17078" operator="equal">
      <formula>"VÁLIDO"</formula>
    </cfRule>
  </conditionalFormatting>
  <conditionalFormatting sqref="H234:H243">
    <cfRule type="cellIs" dxfId="5843" priority="17074" operator="equal">
      <formula>"NO"</formula>
    </cfRule>
    <cfRule type="cellIs" dxfId="5842" priority="17075" operator="equal">
      <formula>"SI"</formula>
    </cfRule>
  </conditionalFormatting>
  <conditionalFormatting sqref="Q250">
    <cfRule type="cellIs" dxfId="5841" priority="17072" operator="greaterThanOrEqual">
      <formula>NUMMINCONT</formula>
    </cfRule>
    <cfRule type="cellIs" dxfId="5840" priority="17073" operator="lessThan">
      <formula>NUMMINCONT</formula>
    </cfRule>
  </conditionalFormatting>
  <conditionalFormatting sqref="B287:C287 H287:V287 E287 B260:V265 B266:Q266 T266:V266 B267:V286">
    <cfRule type="cellIs" dxfId="5839" priority="17071" operator="equal">
      <formula>"MAL"</formula>
    </cfRule>
  </conditionalFormatting>
  <conditionalFormatting sqref="B287:C287 H287:V287 E287 B260:V265 B266:Q266 T266:V266 B267:V286">
    <cfRule type="cellIs" dxfId="5838" priority="17070" operator="equal">
      <formula>"CORRECTO"</formula>
    </cfRule>
  </conditionalFormatting>
  <conditionalFormatting sqref="B287:C287 H287:V287 E287 B260:V265 B266:Q266 T266:V266 B267:V286">
    <cfRule type="cellIs" dxfId="5837" priority="17069" operator="equal">
      <formula>"MAL"</formula>
    </cfRule>
  </conditionalFormatting>
  <conditionalFormatting sqref="B287:C287 H287:V287 E287 B260:V265 B266:Q266 T266:V266 B267:V286">
    <cfRule type="cellIs" dxfId="5836" priority="17066" operator="equal">
      <formula>"CORRECTO"</formula>
    </cfRule>
    <cfRule type="cellIs" dxfId="5835" priority="17068" operator="equal">
      <formula>"CORRECTO"</formula>
    </cfRule>
  </conditionalFormatting>
  <conditionalFormatting sqref="B287:C287 H287:V287 E287 B260:V265 B266:Q266 T266:V266 B267:V286">
    <cfRule type="cellIs" dxfId="5834" priority="17067" operator="equal">
      <formula>"MAL"</formula>
    </cfRule>
  </conditionalFormatting>
  <conditionalFormatting sqref="C264:I273 K264:M273 P264:V265 P267:V273 P266:Q266 T266:V266">
    <cfRule type="cellIs" dxfId="5833" priority="17065" stopIfTrue="1" operator="greaterThan">
      <formula>0</formula>
    </cfRule>
  </conditionalFormatting>
  <conditionalFormatting sqref="D267:D272">
    <cfRule type="cellIs" dxfId="5832" priority="17064" stopIfTrue="1" operator="greaterThan">
      <formula>0</formula>
    </cfRule>
  </conditionalFormatting>
  <conditionalFormatting sqref="D267:D272 F267:H272">
    <cfRule type="cellIs" dxfId="5831" priority="17063" stopIfTrue="1" operator="greaterThan">
      <formula>0</formula>
    </cfRule>
  </conditionalFormatting>
  <conditionalFormatting sqref="H264:H272">
    <cfRule type="cellIs" dxfId="5830" priority="17062" stopIfTrue="1" operator="greaterThan">
      <formula>0</formula>
    </cfRule>
  </conditionalFormatting>
  <conditionalFormatting sqref="E264:E272">
    <cfRule type="cellIs" dxfId="5829" priority="17061" stopIfTrue="1" operator="greaterThan">
      <formula>0</formula>
    </cfRule>
  </conditionalFormatting>
  <conditionalFormatting sqref="K281:K286">
    <cfRule type="containsText" dxfId="5828" priority="17059" stopIfTrue="1" operator="containsText" text="NO CUMPLE">
      <formula>NOT(ISERROR(SEARCH("NO CUMPLE",K281)))</formula>
    </cfRule>
    <cfRule type="containsText" dxfId="5827" priority="17060" stopIfTrue="1" operator="containsText" text="CUMPLE">
      <formula>NOT(ISERROR(SEARCH("CUMPLE",K281)))</formula>
    </cfRule>
  </conditionalFormatting>
  <conditionalFormatting sqref="S280">
    <cfRule type="cellIs" dxfId="5826" priority="17057" operator="greaterThanOrEqual">
      <formula>NUMMINCONT</formula>
    </cfRule>
    <cfRule type="cellIs" dxfId="5825" priority="17058" operator="lessThan">
      <formula>NUMMINCONT</formula>
    </cfRule>
  </conditionalFormatting>
  <conditionalFormatting sqref="T267:V272">
    <cfRule type="cellIs" dxfId="5824" priority="17055" stopIfTrue="1" operator="equal">
      <formula>"NO"</formula>
    </cfRule>
    <cfRule type="cellIs" dxfId="5823" priority="17056" stopIfTrue="1" operator="equal">
      <formula>"SI"</formula>
    </cfRule>
  </conditionalFormatting>
  <conditionalFormatting sqref="T267:V268">
    <cfRule type="cellIs" dxfId="5822" priority="17054" stopIfTrue="1" operator="equal">
      <formula>"NO APLICA"</formula>
    </cfRule>
  </conditionalFormatting>
  <conditionalFormatting sqref="T269:U272">
    <cfRule type="cellIs" dxfId="5821" priority="17053" stopIfTrue="1" operator="equal">
      <formula>"NO APLICA"</formula>
    </cfRule>
  </conditionalFormatting>
  <conditionalFormatting sqref="T269:U269">
    <cfRule type="cellIs" dxfId="5820" priority="17052" stopIfTrue="1" operator="equal">
      <formula>"NO APLICA"</formula>
    </cfRule>
  </conditionalFormatting>
  <conditionalFormatting sqref="V269:V272">
    <cfRule type="cellIs" dxfId="5819" priority="17051" stopIfTrue="1" operator="equal">
      <formula>"NO APLICA"</formula>
    </cfRule>
  </conditionalFormatting>
  <conditionalFormatting sqref="V278">
    <cfRule type="cellIs" dxfId="5818" priority="17049" operator="equal">
      <formula>"CUMPLE"</formula>
    </cfRule>
    <cfRule type="cellIs" dxfId="5817" priority="17050" operator="equal">
      <formula>"NO CUMPLE"</formula>
    </cfRule>
  </conditionalFormatting>
  <conditionalFormatting sqref="V278:V280">
    <cfRule type="cellIs" dxfId="5816" priority="17048" operator="equal">
      <formula>"VERIFICAR"</formula>
    </cfRule>
  </conditionalFormatting>
  <conditionalFormatting sqref="T273:V273">
    <cfRule type="cellIs" dxfId="5815" priority="17046" stopIfTrue="1" operator="equal">
      <formula>"NO"</formula>
    </cfRule>
    <cfRule type="cellIs" dxfId="5814" priority="17047" stopIfTrue="1" operator="equal">
      <formula>"SI"</formula>
    </cfRule>
  </conditionalFormatting>
  <conditionalFormatting sqref="T273:U273">
    <cfRule type="cellIs" dxfId="5813" priority="17045" stopIfTrue="1" operator="equal">
      <formula>"NO APLICA"</formula>
    </cfRule>
  </conditionalFormatting>
  <conditionalFormatting sqref="V273">
    <cfRule type="cellIs" dxfId="5812" priority="17044" stopIfTrue="1" operator="equal">
      <formula>"NO APLICA"</formula>
    </cfRule>
  </conditionalFormatting>
  <conditionalFormatting sqref="T283">
    <cfRule type="cellIs" dxfId="5811" priority="17042" operator="equal">
      <formula>"CUMPLE"</formula>
    </cfRule>
    <cfRule type="cellIs" dxfId="5810" priority="17043" operator="equal">
      <formula>"NO CUMPLE"</formula>
    </cfRule>
  </conditionalFormatting>
  <conditionalFormatting sqref="T283">
    <cfRule type="cellIs" dxfId="5809" priority="17041" operator="equal">
      <formula>"VERIFICAR"</formula>
    </cfRule>
  </conditionalFormatting>
  <conditionalFormatting sqref="H287">
    <cfRule type="containsText" dxfId="5808" priority="17024" stopIfTrue="1" operator="containsText" text="NO CUMPLE">
      <formula>NOT(ISERROR(SEARCH("NO CUMPLE",H287)))</formula>
    </cfRule>
    <cfRule type="containsText" dxfId="5807" priority="17025" stopIfTrue="1" operator="containsText" text="CUMPLE">
      <formula>NOT(ISERROR(SEARCH("CUMPLE",H287)))</formula>
    </cfRule>
  </conditionalFormatting>
  <conditionalFormatting sqref="J287">
    <cfRule type="containsText" dxfId="5806" priority="17022" stopIfTrue="1" operator="containsText" text="NO CUMPLE">
      <formula>NOT(ISERROR(SEARCH("NO CUMPLE",J287)))</formula>
    </cfRule>
    <cfRule type="containsText" dxfId="5805" priority="17023" stopIfTrue="1" operator="containsText" text="CUMPLE">
      <formula>NOT(ISERROR(SEARCH("CUMPLE",J287)))</formula>
    </cfRule>
  </conditionalFormatting>
  <conditionalFormatting sqref="O286">
    <cfRule type="containsText" dxfId="5804" priority="17020" stopIfTrue="1" operator="containsText" text="NO CUMPLE">
      <formula>NOT(ISERROR(SEARCH("NO CUMPLE",O286)))</formula>
    </cfRule>
    <cfRule type="containsText" dxfId="5803" priority="17021" stopIfTrue="1" operator="containsText" text="CUMPLE">
      <formula>NOT(ISERROR(SEARCH("CUMPLE",O286)))</formula>
    </cfRule>
  </conditionalFormatting>
  <conditionalFormatting sqref="O287:S287">
    <cfRule type="cellIs" dxfId="5802" priority="17019" operator="equal">
      <formula>"EL PROPONENTE SE DEBE REQUERIR POR EXPERIENCIA MINIMA EXIGIDA"</formula>
    </cfRule>
  </conditionalFormatting>
  <conditionalFormatting sqref="J264:J273">
    <cfRule type="cellIs" dxfId="5801" priority="17018" stopIfTrue="1" operator="greaterThan">
      <formula>0</formula>
    </cfRule>
  </conditionalFormatting>
  <conditionalFormatting sqref="N281:N286">
    <cfRule type="cellIs" dxfId="5800" priority="17016" operator="equal">
      <formula>"NO"</formula>
    </cfRule>
    <cfRule type="cellIs" dxfId="5799" priority="17017" operator="between">
      <formula>"SI"</formula>
      <formula>"SI."</formula>
    </cfRule>
  </conditionalFormatting>
  <conditionalFormatting sqref="I273">
    <cfRule type="cellIs" dxfId="5798" priority="17015" stopIfTrue="1" operator="greaterThan">
      <formula>0</formula>
    </cfRule>
  </conditionalFormatting>
  <conditionalFormatting sqref="K267:L273">
    <cfRule type="cellIs" dxfId="5797" priority="17013" operator="equal">
      <formula>0</formula>
    </cfRule>
    <cfRule type="cellIs" dxfId="5796" priority="17014" operator="notBetween">
      <formula>$Q$17</formula>
      <formula>$R$17</formula>
    </cfRule>
  </conditionalFormatting>
  <conditionalFormatting sqref="B264:B273">
    <cfRule type="cellIs" dxfId="5795" priority="17012" stopIfTrue="1" operator="greaterThan">
      <formula>0</formula>
    </cfRule>
  </conditionalFormatting>
  <conditionalFormatting sqref="T264:V266">
    <cfRule type="cellIs" dxfId="5794" priority="17010" stopIfTrue="1" operator="equal">
      <formula>"NO"</formula>
    </cfRule>
    <cfRule type="cellIs" dxfId="5793" priority="17011" stopIfTrue="1" operator="equal">
      <formula>"SI"</formula>
    </cfRule>
  </conditionalFormatting>
  <conditionalFormatting sqref="T264:V265">
    <cfRule type="cellIs" dxfId="5792" priority="17009" stopIfTrue="1" operator="equal">
      <formula>"NO APLICA"</formula>
    </cfRule>
  </conditionalFormatting>
  <conditionalFormatting sqref="T266:U266">
    <cfRule type="cellIs" dxfId="5791" priority="17008" stopIfTrue="1" operator="equal">
      <formula>"NO APLICA"</formula>
    </cfRule>
  </conditionalFormatting>
  <conditionalFormatting sqref="T266:U266">
    <cfRule type="cellIs" dxfId="5790" priority="17007" stopIfTrue="1" operator="equal">
      <formula>"NO APLICA"</formula>
    </cfRule>
  </conditionalFormatting>
  <conditionalFormatting sqref="V266">
    <cfRule type="cellIs" dxfId="5789" priority="17006" stopIfTrue="1" operator="equal">
      <formula>"NO APLICA"</formula>
    </cfRule>
  </conditionalFormatting>
  <conditionalFormatting sqref="K264:L266">
    <cfRule type="cellIs" dxfId="5788" priority="17005" operator="notBetween">
      <formula>$Q$17</formula>
      <formula>$R$17</formula>
    </cfRule>
  </conditionalFormatting>
  <conditionalFormatting sqref="C264:I273 K264:M273 P264:V265 P267:V273 P266:Q266 T266:V266">
    <cfRule type="cellIs" dxfId="5787" priority="17004" operator="equal">
      <formula>0</formula>
    </cfRule>
  </conditionalFormatting>
  <conditionalFormatting sqref="M287">
    <cfRule type="cellIs" dxfId="5786" priority="17000" operator="notEqual">
      <formula>"NO CUMPLE"</formula>
    </cfRule>
    <cfRule type="containsText" dxfId="5785" priority="17001" stopIfTrue="1" operator="containsText" text="NO CUMPLE">
      <formula>NOT(ISERROR(SEARCH("NO CUMPLE",M287)))</formula>
    </cfRule>
    <cfRule type="containsText" dxfId="5784" priority="17002" stopIfTrue="1" operator="containsText" text="CUMPLE">
      <formula>NOT(ISERROR(SEARCH("CUMPLE",M287)))</formula>
    </cfRule>
  </conditionalFormatting>
  <conditionalFormatting sqref="M281:M286">
    <cfRule type="cellIs" dxfId="5783" priority="16998" stopIfTrue="1" operator="equal">
      <formula>"cumple"</formula>
    </cfRule>
    <cfRule type="containsText" dxfId="5782" priority="16999" stopIfTrue="1" operator="containsText" text="NO CUMPLE">
      <formula>NOT(ISERROR(SEARCH("NO CUMPLE",M281)))</formula>
    </cfRule>
  </conditionalFormatting>
  <conditionalFormatting sqref="L281:L286">
    <cfRule type="cellIs" dxfId="5781" priority="16996" stopIfTrue="1" operator="equal">
      <formula>"cumple"</formula>
    </cfRule>
    <cfRule type="containsText" dxfId="5780" priority="16997" stopIfTrue="1" operator="containsText" text="NO CUMPLE">
      <formula>NOT(ISERROR(SEARCH("NO CUMPLE",L281)))</formula>
    </cfRule>
  </conditionalFormatting>
  <conditionalFormatting sqref="K287">
    <cfRule type="containsText" dxfId="5779" priority="16986" stopIfTrue="1" operator="containsText" text="NO CUMPLE">
      <formula>NOT(ISERROR(SEARCH("NO CUMPLE",K287)))</formula>
    </cfRule>
    <cfRule type="containsText" dxfId="5778" priority="16987" stopIfTrue="1" operator="containsText" text="CUMPLE">
      <formula>NOT(ISERROR(SEARCH("CUMPLE",K287)))</formula>
    </cfRule>
  </conditionalFormatting>
  <conditionalFormatting sqref="L287">
    <cfRule type="containsText" dxfId="5777" priority="16984" stopIfTrue="1" operator="containsText" text="NO CUMPLE">
      <formula>NOT(ISERROR(SEARCH("NO CUMPLE",L287)))</formula>
    </cfRule>
    <cfRule type="containsText" dxfId="5776" priority="16985" stopIfTrue="1" operator="containsText" text="CUMPLE">
      <formula>NOT(ISERROR(SEARCH("CUMPLE",L287)))</formula>
    </cfRule>
  </conditionalFormatting>
  <conditionalFormatting sqref="P280">
    <cfRule type="cellIs" dxfId="5775" priority="16982" operator="equal">
      <formula>"NO VÁLIDO"</formula>
    </cfRule>
    <cfRule type="cellIs" dxfId="5774" priority="16983" operator="equal">
      <formula>"VÁLIDO"</formula>
    </cfRule>
  </conditionalFormatting>
  <conditionalFormatting sqref="H264:H273">
    <cfRule type="cellIs" dxfId="5773" priority="16979" operator="equal">
      <formula>"NO"</formula>
    </cfRule>
    <cfRule type="cellIs" dxfId="5772" priority="16980" operator="equal">
      <formula>"SI"</formula>
    </cfRule>
  </conditionalFormatting>
  <conditionalFormatting sqref="Q280">
    <cfRule type="cellIs" dxfId="5771" priority="16977" operator="greaterThanOrEqual">
      <formula>NUMMINCONT</formula>
    </cfRule>
    <cfRule type="cellIs" dxfId="5770" priority="16978" operator="lessThan">
      <formula>NUMMINCONT</formula>
    </cfRule>
  </conditionalFormatting>
  <conditionalFormatting sqref="B317:C317 H317:V317 E317 B290:V293 B295:V316 B294:Q294 T294:V294">
    <cfRule type="cellIs" dxfId="5769" priority="16976" operator="equal">
      <formula>"MAL"</formula>
    </cfRule>
  </conditionalFormatting>
  <conditionalFormatting sqref="B317:C317 H317:V317 E317 B290:V293 B295:V316 B294:Q294 T294:V294">
    <cfRule type="cellIs" dxfId="5768" priority="16975" operator="equal">
      <formula>"CORRECTO"</formula>
    </cfRule>
  </conditionalFormatting>
  <conditionalFormatting sqref="B317:C317 H317:V317 E317 B290:V293 B295:V316 B294:Q294 T294:V294">
    <cfRule type="cellIs" dxfId="5767" priority="16974" operator="equal">
      <formula>"MAL"</formula>
    </cfRule>
  </conditionalFormatting>
  <conditionalFormatting sqref="B317:C317 H317:V317 E317 B290:V293 B295:V316 B294:Q294 T294:V294">
    <cfRule type="cellIs" dxfId="5766" priority="16971" operator="equal">
      <formula>"CORRECTO"</formula>
    </cfRule>
    <cfRule type="cellIs" dxfId="5765" priority="16973" operator="equal">
      <formula>"CORRECTO"</formula>
    </cfRule>
  </conditionalFormatting>
  <conditionalFormatting sqref="B317:C317 H317:V317 E317 B290:V293 B295:V316 B294:Q294 T294:V294">
    <cfRule type="cellIs" dxfId="5764" priority="16972" operator="equal">
      <formula>"MAL"</formula>
    </cfRule>
  </conditionalFormatting>
  <conditionalFormatting sqref="C294:I303 P295:V303 K294:M303 P294:Q294 T294:V294">
    <cfRule type="cellIs" dxfId="5763" priority="16970" stopIfTrue="1" operator="greaterThan">
      <formula>0</formula>
    </cfRule>
  </conditionalFormatting>
  <conditionalFormatting sqref="D297:D302">
    <cfRule type="cellIs" dxfId="5762" priority="16969" stopIfTrue="1" operator="greaterThan">
      <formula>0</formula>
    </cfRule>
  </conditionalFormatting>
  <conditionalFormatting sqref="D297:D302 F297:H302">
    <cfRule type="cellIs" dxfId="5761" priority="16968" stopIfTrue="1" operator="greaterThan">
      <formula>0</formula>
    </cfRule>
  </conditionalFormatting>
  <conditionalFormatting sqref="H294:H302">
    <cfRule type="cellIs" dxfId="5760" priority="16967" stopIfTrue="1" operator="greaterThan">
      <formula>0</formula>
    </cfRule>
  </conditionalFormatting>
  <conditionalFormatting sqref="E294:E302">
    <cfRule type="cellIs" dxfId="5759" priority="16966" stopIfTrue="1" operator="greaterThan">
      <formula>0</formula>
    </cfRule>
  </conditionalFormatting>
  <conditionalFormatting sqref="K311:K316">
    <cfRule type="containsText" dxfId="5758" priority="16964" stopIfTrue="1" operator="containsText" text="NO CUMPLE">
      <formula>NOT(ISERROR(SEARCH("NO CUMPLE",K311)))</formula>
    </cfRule>
    <cfRule type="containsText" dxfId="5757" priority="16965" stopIfTrue="1" operator="containsText" text="CUMPLE">
      <formula>NOT(ISERROR(SEARCH("CUMPLE",K311)))</formula>
    </cfRule>
  </conditionalFormatting>
  <conditionalFormatting sqref="S310">
    <cfRule type="cellIs" dxfId="5756" priority="16962" operator="greaterThanOrEqual">
      <formula>NUMMINCONT</formula>
    </cfRule>
    <cfRule type="cellIs" dxfId="5755" priority="16963" operator="lessThan">
      <formula>NUMMINCONT</formula>
    </cfRule>
  </conditionalFormatting>
  <conditionalFormatting sqref="T297:V302">
    <cfRule type="cellIs" dxfId="5754" priority="16960" stopIfTrue="1" operator="equal">
      <formula>"NO"</formula>
    </cfRule>
    <cfRule type="cellIs" dxfId="5753" priority="16961" stopIfTrue="1" operator="equal">
      <formula>"SI"</formula>
    </cfRule>
  </conditionalFormatting>
  <conditionalFormatting sqref="T297:V298">
    <cfRule type="cellIs" dxfId="5752" priority="16959" stopIfTrue="1" operator="equal">
      <formula>"NO APLICA"</formula>
    </cfRule>
  </conditionalFormatting>
  <conditionalFormatting sqref="T299:U302">
    <cfRule type="cellIs" dxfId="5751" priority="16958" stopIfTrue="1" operator="equal">
      <formula>"NO APLICA"</formula>
    </cfRule>
  </conditionalFormatting>
  <conditionalFormatting sqref="T299:U299">
    <cfRule type="cellIs" dxfId="5750" priority="16957" stopIfTrue="1" operator="equal">
      <formula>"NO APLICA"</formula>
    </cfRule>
  </conditionalFormatting>
  <conditionalFormatting sqref="V299:V302">
    <cfRule type="cellIs" dxfId="5749" priority="16956" stopIfTrue="1" operator="equal">
      <formula>"NO APLICA"</formula>
    </cfRule>
  </conditionalFormatting>
  <conditionalFormatting sqref="V308">
    <cfRule type="cellIs" dxfId="5748" priority="16954" operator="equal">
      <formula>"CUMPLE"</formula>
    </cfRule>
    <cfRule type="cellIs" dxfId="5747" priority="16955" operator="equal">
      <formula>"NO CUMPLE"</formula>
    </cfRule>
  </conditionalFormatting>
  <conditionalFormatting sqref="V308:V310">
    <cfRule type="cellIs" dxfId="5746" priority="16953" operator="equal">
      <formula>"VERIFICAR"</formula>
    </cfRule>
  </conditionalFormatting>
  <conditionalFormatting sqref="T303:V303">
    <cfRule type="cellIs" dxfId="5745" priority="16951" stopIfTrue="1" operator="equal">
      <formula>"NO"</formula>
    </cfRule>
    <cfRule type="cellIs" dxfId="5744" priority="16952" stopIfTrue="1" operator="equal">
      <formula>"SI"</formula>
    </cfRule>
  </conditionalFormatting>
  <conditionalFormatting sqref="T303:U303">
    <cfRule type="cellIs" dxfId="5743" priority="16950" stopIfTrue="1" operator="equal">
      <formula>"NO APLICA"</formula>
    </cfRule>
  </conditionalFormatting>
  <conditionalFormatting sqref="V303">
    <cfRule type="cellIs" dxfId="5742" priority="16949" stopIfTrue="1" operator="equal">
      <formula>"NO APLICA"</formula>
    </cfRule>
  </conditionalFormatting>
  <conditionalFormatting sqref="T313">
    <cfRule type="cellIs" dxfId="5741" priority="16947" operator="equal">
      <formula>"CUMPLE"</formula>
    </cfRule>
    <cfRule type="cellIs" dxfId="5740" priority="16948" operator="equal">
      <formula>"NO CUMPLE"</formula>
    </cfRule>
  </conditionalFormatting>
  <conditionalFormatting sqref="T313">
    <cfRule type="cellIs" dxfId="5739" priority="16946" operator="equal">
      <formula>"VERIFICAR"</formula>
    </cfRule>
  </conditionalFormatting>
  <conditionalFormatting sqref="H317">
    <cfRule type="containsText" dxfId="5738" priority="16929" stopIfTrue="1" operator="containsText" text="NO CUMPLE">
      <formula>NOT(ISERROR(SEARCH("NO CUMPLE",H317)))</formula>
    </cfRule>
    <cfRule type="containsText" dxfId="5737" priority="16930" stopIfTrue="1" operator="containsText" text="CUMPLE">
      <formula>NOT(ISERROR(SEARCH("CUMPLE",H317)))</formula>
    </cfRule>
  </conditionalFormatting>
  <conditionalFormatting sqref="J317">
    <cfRule type="containsText" dxfId="5736" priority="16927" stopIfTrue="1" operator="containsText" text="NO CUMPLE">
      <formula>NOT(ISERROR(SEARCH("NO CUMPLE",J317)))</formula>
    </cfRule>
    <cfRule type="containsText" dxfId="5735" priority="16928" stopIfTrue="1" operator="containsText" text="CUMPLE">
      <formula>NOT(ISERROR(SEARCH("CUMPLE",J317)))</formula>
    </cfRule>
  </conditionalFormatting>
  <conditionalFormatting sqref="O316">
    <cfRule type="containsText" dxfId="5734" priority="16925" stopIfTrue="1" operator="containsText" text="NO CUMPLE">
      <formula>NOT(ISERROR(SEARCH("NO CUMPLE",O316)))</formula>
    </cfRule>
    <cfRule type="containsText" dxfId="5733" priority="16926" stopIfTrue="1" operator="containsText" text="CUMPLE">
      <formula>NOT(ISERROR(SEARCH("CUMPLE",O316)))</formula>
    </cfRule>
  </conditionalFormatting>
  <conditionalFormatting sqref="O317:S317">
    <cfRule type="cellIs" dxfId="5732" priority="16924" operator="equal">
      <formula>"EL PROPONENTE SE DEBE REQUERIR POR EXPERIENCIA MINIMA EXIGIDA"</formula>
    </cfRule>
  </conditionalFormatting>
  <conditionalFormatting sqref="J294:J303">
    <cfRule type="cellIs" dxfId="5731" priority="16923" stopIfTrue="1" operator="greaterThan">
      <formula>0</formula>
    </cfRule>
  </conditionalFormatting>
  <conditionalFormatting sqref="N311:N316">
    <cfRule type="cellIs" dxfId="5730" priority="16921" operator="equal">
      <formula>"NO"</formula>
    </cfRule>
    <cfRule type="cellIs" dxfId="5729" priority="16922" operator="between">
      <formula>"SI"</formula>
      <formula>"SI."</formula>
    </cfRule>
  </conditionalFormatting>
  <conditionalFormatting sqref="I303">
    <cfRule type="cellIs" dxfId="5728" priority="16920" stopIfTrue="1" operator="greaterThan">
      <formula>0</formula>
    </cfRule>
  </conditionalFormatting>
  <conditionalFormatting sqref="K297:L303">
    <cfRule type="cellIs" dxfId="5727" priority="16918" operator="equal">
      <formula>0</formula>
    </cfRule>
    <cfRule type="cellIs" dxfId="5726" priority="16919" operator="notBetween">
      <formula>$Q$17</formula>
      <formula>$R$17</formula>
    </cfRule>
  </conditionalFormatting>
  <conditionalFormatting sqref="B294:B303">
    <cfRule type="cellIs" dxfId="5725" priority="16917" stopIfTrue="1" operator="greaterThan">
      <formula>0</formula>
    </cfRule>
  </conditionalFormatting>
  <conditionalFormatting sqref="T294:V296">
    <cfRule type="cellIs" dxfId="5724" priority="16915" stopIfTrue="1" operator="equal">
      <formula>"NO"</formula>
    </cfRule>
    <cfRule type="cellIs" dxfId="5723" priority="16916" stopIfTrue="1" operator="equal">
      <formula>"SI"</formula>
    </cfRule>
  </conditionalFormatting>
  <conditionalFormatting sqref="T294:V295">
    <cfRule type="cellIs" dxfId="5722" priority="16914" stopIfTrue="1" operator="equal">
      <formula>"NO APLICA"</formula>
    </cfRule>
  </conditionalFormatting>
  <conditionalFormatting sqref="T296:U296">
    <cfRule type="cellIs" dxfId="5721" priority="16913" stopIfTrue="1" operator="equal">
      <formula>"NO APLICA"</formula>
    </cfRule>
  </conditionalFormatting>
  <conditionalFormatting sqref="T296:U296">
    <cfRule type="cellIs" dxfId="5720" priority="16912" stopIfTrue="1" operator="equal">
      <formula>"NO APLICA"</formula>
    </cfRule>
  </conditionalFormatting>
  <conditionalFormatting sqref="V296">
    <cfRule type="cellIs" dxfId="5719" priority="16911" stopIfTrue="1" operator="equal">
      <formula>"NO APLICA"</formula>
    </cfRule>
  </conditionalFormatting>
  <conditionalFormatting sqref="K294:L296">
    <cfRule type="cellIs" dxfId="5718" priority="16910" operator="notBetween">
      <formula>$Q$17</formula>
      <formula>$R$17</formula>
    </cfRule>
  </conditionalFormatting>
  <conditionalFormatting sqref="C294:I303 P295:V303 K294:M303 P294:Q294 T294:V294">
    <cfRule type="cellIs" dxfId="5717" priority="16909" operator="equal">
      <formula>0</formula>
    </cfRule>
  </conditionalFormatting>
  <conditionalFormatting sqref="M317">
    <cfRule type="cellIs" dxfId="5716" priority="16905" operator="notEqual">
      <formula>"NO CUMPLE"</formula>
    </cfRule>
    <cfRule type="containsText" dxfId="5715" priority="16906" stopIfTrue="1" operator="containsText" text="NO CUMPLE">
      <formula>NOT(ISERROR(SEARCH("NO CUMPLE",M317)))</formula>
    </cfRule>
    <cfRule type="containsText" dxfId="5714" priority="16907" stopIfTrue="1" operator="containsText" text="CUMPLE">
      <formula>NOT(ISERROR(SEARCH("CUMPLE",M317)))</formula>
    </cfRule>
  </conditionalFormatting>
  <conditionalFormatting sqref="M311:M316">
    <cfRule type="cellIs" dxfId="5713" priority="16903" stopIfTrue="1" operator="equal">
      <formula>"cumple"</formula>
    </cfRule>
    <cfRule type="containsText" dxfId="5712" priority="16904" stopIfTrue="1" operator="containsText" text="NO CUMPLE">
      <formula>NOT(ISERROR(SEARCH("NO CUMPLE",M311)))</formula>
    </cfRule>
  </conditionalFormatting>
  <conditionalFormatting sqref="L311:L316">
    <cfRule type="cellIs" dxfId="5711" priority="16901" stopIfTrue="1" operator="equal">
      <formula>"cumple"</formula>
    </cfRule>
    <cfRule type="containsText" dxfId="5710" priority="16902" stopIfTrue="1" operator="containsText" text="NO CUMPLE">
      <formula>NOT(ISERROR(SEARCH("NO CUMPLE",L311)))</formula>
    </cfRule>
  </conditionalFormatting>
  <conditionalFormatting sqref="K317">
    <cfRule type="containsText" dxfId="5709" priority="16891" stopIfTrue="1" operator="containsText" text="NO CUMPLE">
      <formula>NOT(ISERROR(SEARCH("NO CUMPLE",K317)))</formula>
    </cfRule>
    <cfRule type="containsText" dxfId="5708" priority="16892" stopIfTrue="1" operator="containsText" text="CUMPLE">
      <formula>NOT(ISERROR(SEARCH("CUMPLE",K317)))</formula>
    </cfRule>
  </conditionalFormatting>
  <conditionalFormatting sqref="L317">
    <cfRule type="containsText" dxfId="5707" priority="16889" stopIfTrue="1" operator="containsText" text="NO CUMPLE">
      <formula>NOT(ISERROR(SEARCH("NO CUMPLE",L317)))</formula>
    </cfRule>
    <cfRule type="containsText" dxfId="5706" priority="16890" stopIfTrue="1" operator="containsText" text="CUMPLE">
      <formula>NOT(ISERROR(SEARCH("CUMPLE",L317)))</formula>
    </cfRule>
  </conditionalFormatting>
  <conditionalFormatting sqref="P310">
    <cfRule type="cellIs" dxfId="5705" priority="16887" operator="equal">
      <formula>"NO VÁLIDO"</formula>
    </cfRule>
    <cfRule type="cellIs" dxfId="5704" priority="16888" operator="equal">
      <formula>"VÁLIDO"</formula>
    </cfRule>
  </conditionalFormatting>
  <conditionalFormatting sqref="H294:H303">
    <cfRule type="cellIs" dxfId="5703" priority="16884" operator="equal">
      <formula>"NO"</formula>
    </cfRule>
    <cfRule type="cellIs" dxfId="5702" priority="16885" operator="equal">
      <formula>"SI"</formula>
    </cfRule>
  </conditionalFormatting>
  <conditionalFormatting sqref="Q310">
    <cfRule type="cellIs" dxfId="5701" priority="16882" operator="greaterThanOrEqual">
      <formula>NUMMINCONT</formula>
    </cfRule>
    <cfRule type="cellIs" dxfId="5700" priority="16883" operator="lessThan">
      <formula>NUMMINCONT</formula>
    </cfRule>
  </conditionalFormatting>
  <conditionalFormatting sqref="B347:C347 H347:V347 E347 B320:V346">
    <cfRule type="cellIs" dxfId="5699" priority="16881" operator="equal">
      <formula>"MAL"</formula>
    </cfRule>
  </conditionalFormatting>
  <conditionalFormatting sqref="B347:C347 H347:V347 E347 B320:V346">
    <cfRule type="cellIs" dxfId="5698" priority="16880" operator="equal">
      <formula>"CORRECTO"</formula>
    </cfRule>
  </conditionalFormatting>
  <conditionalFormatting sqref="B347:C347 H347:V347 E347 B320:V346">
    <cfRule type="cellIs" dxfId="5697" priority="16879" operator="equal">
      <formula>"MAL"</formula>
    </cfRule>
  </conditionalFormatting>
  <conditionalFormatting sqref="B347:C347 H347:V347 E347 B320:V346">
    <cfRule type="cellIs" dxfId="5696" priority="16876" operator="equal">
      <formula>"CORRECTO"</formula>
    </cfRule>
    <cfRule type="cellIs" dxfId="5695" priority="16878" operator="equal">
      <formula>"CORRECTO"</formula>
    </cfRule>
  </conditionalFormatting>
  <conditionalFormatting sqref="B347:C347 H347:V347 E347 B320:V346">
    <cfRule type="cellIs" dxfId="5694" priority="16877" operator="equal">
      <formula>"MAL"</formula>
    </cfRule>
  </conditionalFormatting>
  <conditionalFormatting sqref="C324:I333 K324:M333 P324:V333">
    <cfRule type="cellIs" dxfId="5693" priority="16875" stopIfTrue="1" operator="greaterThan">
      <formula>0</formula>
    </cfRule>
  </conditionalFormatting>
  <conditionalFormatting sqref="D327:D332">
    <cfRule type="cellIs" dxfId="5692" priority="16874" stopIfTrue="1" operator="greaterThan">
      <formula>0</formula>
    </cfRule>
  </conditionalFormatting>
  <conditionalFormatting sqref="D327:D332 F327:H332">
    <cfRule type="cellIs" dxfId="5691" priority="16873" stopIfTrue="1" operator="greaterThan">
      <formula>0</formula>
    </cfRule>
  </conditionalFormatting>
  <conditionalFormatting sqref="H324:H332">
    <cfRule type="cellIs" dxfId="5690" priority="16872" stopIfTrue="1" operator="greaterThan">
      <formula>0</formula>
    </cfRule>
  </conditionalFormatting>
  <conditionalFormatting sqref="E324:E332">
    <cfRule type="cellIs" dxfId="5689" priority="16871" stopIfTrue="1" operator="greaterThan">
      <formula>0</formula>
    </cfRule>
  </conditionalFormatting>
  <conditionalFormatting sqref="K341:K346">
    <cfRule type="containsText" dxfId="5688" priority="16869" stopIfTrue="1" operator="containsText" text="NO CUMPLE">
      <formula>NOT(ISERROR(SEARCH("NO CUMPLE",K341)))</formula>
    </cfRule>
    <cfRule type="containsText" dxfId="5687" priority="16870" stopIfTrue="1" operator="containsText" text="CUMPLE">
      <formula>NOT(ISERROR(SEARCH("CUMPLE",K341)))</formula>
    </cfRule>
  </conditionalFormatting>
  <conditionalFormatting sqref="S340">
    <cfRule type="cellIs" dxfId="5686" priority="16867" operator="greaterThanOrEqual">
      <formula>NUMMINCONT</formula>
    </cfRule>
    <cfRule type="cellIs" dxfId="5685" priority="16868" operator="lessThan">
      <formula>NUMMINCONT</formula>
    </cfRule>
  </conditionalFormatting>
  <conditionalFormatting sqref="T327:V332">
    <cfRule type="cellIs" dxfId="5684" priority="16865" stopIfTrue="1" operator="equal">
      <formula>"NO"</formula>
    </cfRule>
    <cfRule type="cellIs" dxfId="5683" priority="16866" stopIfTrue="1" operator="equal">
      <formula>"SI"</formula>
    </cfRule>
  </conditionalFormatting>
  <conditionalFormatting sqref="T327:V328">
    <cfRule type="cellIs" dxfId="5682" priority="16864" stopIfTrue="1" operator="equal">
      <formula>"NO APLICA"</formula>
    </cfRule>
  </conditionalFormatting>
  <conditionalFormatting sqref="T329:U332">
    <cfRule type="cellIs" dxfId="5681" priority="16863" stopIfTrue="1" operator="equal">
      <formula>"NO APLICA"</formula>
    </cfRule>
  </conditionalFormatting>
  <conditionalFormatting sqref="T329:U329">
    <cfRule type="cellIs" dxfId="5680" priority="16862" stopIfTrue="1" operator="equal">
      <formula>"NO APLICA"</formula>
    </cfRule>
  </conditionalFormatting>
  <conditionalFormatting sqref="V329:V332">
    <cfRule type="cellIs" dxfId="5679" priority="16861" stopIfTrue="1" operator="equal">
      <formula>"NO APLICA"</formula>
    </cfRule>
  </conditionalFormatting>
  <conditionalFormatting sqref="V338">
    <cfRule type="cellIs" dxfId="5678" priority="16859" operator="equal">
      <formula>"CUMPLE"</formula>
    </cfRule>
    <cfRule type="cellIs" dxfId="5677" priority="16860" operator="equal">
      <formula>"NO CUMPLE"</formula>
    </cfRule>
  </conditionalFormatting>
  <conditionalFormatting sqref="V338:V340">
    <cfRule type="cellIs" dxfId="5676" priority="16858" operator="equal">
      <formula>"VERIFICAR"</formula>
    </cfRule>
  </conditionalFormatting>
  <conditionalFormatting sqref="T333:V333">
    <cfRule type="cellIs" dxfId="5675" priority="16856" stopIfTrue="1" operator="equal">
      <formula>"NO"</formula>
    </cfRule>
    <cfRule type="cellIs" dxfId="5674" priority="16857" stopIfTrue="1" operator="equal">
      <formula>"SI"</formula>
    </cfRule>
  </conditionalFormatting>
  <conditionalFormatting sqref="T333:U333">
    <cfRule type="cellIs" dxfId="5673" priority="16855" stopIfTrue="1" operator="equal">
      <formula>"NO APLICA"</formula>
    </cfRule>
  </conditionalFormatting>
  <conditionalFormatting sqref="V333">
    <cfRule type="cellIs" dxfId="5672" priority="16854" stopIfTrue="1" operator="equal">
      <formula>"NO APLICA"</formula>
    </cfRule>
  </conditionalFormatting>
  <conditionalFormatting sqref="T343">
    <cfRule type="cellIs" dxfId="5671" priority="16852" operator="equal">
      <formula>"CUMPLE"</formula>
    </cfRule>
    <cfRule type="cellIs" dxfId="5670" priority="16853" operator="equal">
      <formula>"NO CUMPLE"</formula>
    </cfRule>
  </conditionalFormatting>
  <conditionalFormatting sqref="T343">
    <cfRule type="cellIs" dxfId="5669" priority="16851" operator="equal">
      <formula>"VERIFICAR"</formula>
    </cfRule>
  </conditionalFormatting>
  <conditionalFormatting sqref="H347">
    <cfRule type="containsText" dxfId="5668" priority="16834" stopIfTrue="1" operator="containsText" text="NO CUMPLE">
      <formula>NOT(ISERROR(SEARCH("NO CUMPLE",H347)))</formula>
    </cfRule>
    <cfRule type="containsText" dxfId="5667" priority="16835" stopIfTrue="1" operator="containsText" text="CUMPLE">
      <formula>NOT(ISERROR(SEARCH("CUMPLE",H347)))</formula>
    </cfRule>
  </conditionalFormatting>
  <conditionalFormatting sqref="J347">
    <cfRule type="containsText" dxfId="5666" priority="16832" stopIfTrue="1" operator="containsText" text="NO CUMPLE">
      <formula>NOT(ISERROR(SEARCH("NO CUMPLE",J347)))</formula>
    </cfRule>
    <cfRule type="containsText" dxfId="5665" priority="16833" stopIfTrue="1" operator="containsText" text="CUMPLE">
      <formula>NOT(ISERROR(SEARCH("CUMPLE",J347)))</formula>
    </cfRule>
  </conditionalFormatting>
  <conditionalFormatting sqref="O346">
    <cfRule type="containsText" dxfId="5664" priority="16830" stopIfTrue="1" operator="containsText" text="NO CUMPLE">
      <formula>NOT(ISERROR(SEARCH("NO CUMPLE",O346)))</formula>
    </cfRule>
    <cfRule type="containsText" dxfId="5663" priority="16831" stopIfTrue="1" operator="containsText" text="CUMPLE">
      <formula>NOT(ISERROR(SEARCH("CUMPLE",O346)))</formula>
    </cfRule>
  </conditionalFormatting>
  <conditionalFormatting sqref="O347:S347">
    <cfRule type="cellIs" dxfId="5662" priority="16829" operator="equal">
      <formula>"EL PROPONENTE SE DEBE REQUERIR POR EXPERIENCIA MINIMA EXIGIDA"</formula>
    </cfRule>
  </conditionalFormatting>
  <conditionalFormatting sqref="J324:J333">
    <cfRule type="cellIs" dxfId="5661" priority="16828" stopIfTrue="1" operator="greaterThan">
      <formula>0</formula>
    </cfRule>
  </conditionalFormatting>
  <conditionalFormatting sqref="N341:N346">
    <cfRule type="cellIs" dxfId="5660" priority="16826" operator="equal">
      <formula>"NO"</formula>
    </cfRule>
    <cfRule type="cellIs" dxfId="5659" priority="16827" operator="between">
      <formula>"SI"</formula>
      <formula>"SI."</formula>
    </cfRule>
  </conditionalFormatting>
  <conditionalFormatting sqref="I333">
    <cfRule type="cellIs" dxfId="5658" priority="16825" stopIfTrue="1" operator="greaterThan">
      <formula>0</formula>
    </cfRule>
  </conditionalFormatting>
  <conditionalFormatting sqref="K327:L333">
    <cfRule type="cellIs" dxfId="5657" priority="16823" operator="equal">
      <formula>0</formula>
    </cfRule>
    <cfRule type="cellIs" dxfId="5656" priority="16824" operator="notBetween">
      <formula>$Q$17</formula>
      <formula>$R$17</formula>
    </cfRule>
  </conditionalFormatting>
  <conditionalFormatting sqref="B324:B333">
    <cfRule type="cellIs" dxfId="5655" priority="16822" stopIfTrue="1" operator="greaterThan">
      <formula>0</formula>
    </cfRule>
  </conditionalFormatting>
  <conditionalFormatting sqref="T324:V326">
    <cfRule type="cellIs" dxfId="5654" priority="16820" stopIfTrue="1" operator="equal">
      <formula>"NO"</formula>
    </cfRule>
    <cfRule type="cellIs" dxfId="5653" priority="16821" stopIfTrue="1" operator="equal">
      <formula>"SI"</formula>
    </cfRule>
  </conditionalFormatting>
  <conditionalFormatting sqref="T324:V325">
    <cfRule type="cellIs" dxfId="5652" priority="16819" stopIfTrue="1" operator="equal">
      <formula>"NO APLICA"</formula>
    </cfRule>
  </conditionalFormatting>
  <conditionalFormatting sqref="T326:U326">
    <cfRule type="cellIs" dxfId="5651" priority="16818" stopIfTrue="1" operator="equal">
      <formula>"NO APLICA"</formula>
    </cfRule>
  </conditionalFormatting>
  <conditionalFormatting sqref="T326:U326">
    <cfRule type="cellIs" dxfId="5650" priority="16817" stopIfTrue="1" operator="equal">
      <formula>"NO APLICA"</formula>
    </cfRule>
  </conditionalFormatting>
  <conditionalFormatting sqref="V326">
    <cfRule type="cellIs" dxfId="5649" priority="16816" stopIfTrue="1" operator="equal">
      <formula>"NO APLICA"</formula>
    </cfRule>
  </conditionalFormatting>
  <conditionalFormatting sqref="K324:L326">
    <cfRule type="cellIs" dxfId="5648" priority="16815" operator="notBetween">
      <formula>$Q$17</formula>
      <formula>$R$17</formula>
    </cfRule>
  </conditionalFormatting>
  <conditionalFormatting sqref="C324:I333 K324:M333 P324:V333">
    <cfRule type="cellIs" dxfId="5647" priority="16814" operator="equal">
      <formula>0</formula>
    </cfRule>
  </conditionalFormatting>
  <conditionalFormatting sqref="M347">
    <cfRule type="cellIs" dxfId="5646" priority="16810" operator="notEqual">
      <formula>"NO CUMPLE"</formula>
    </cfRule>
    <cfRule type="containsText" dxfId="5645" priority="16811" stopIfTrue="1" operator="containsText" text="NO CUMPLE">
      <formula>NOT(ISERROR(SEARCH("NO CUMPLE",M347)))</formula>
    </cfRule>
    <cfRule type="containsText" dxfId="5644" priority="16812" stopIfTrue="1" operator="containsText" text="CUMPLE">
      <formula>NOT(ISERROR(SEARCH("CUMPLE",M347)))</formula>
    </cfRule>
  </conditionalFormatting>
  <conditionalFormatting sqref="M341:M346">
    <cfRule type="cellIs" dxfId="5643" priority="16808" stopIfTrue="1" operator="equal">
      <formula>"cumple"</formula>
    </cfRule>
    <cfRule type="containsText" dxfId="5642" priority="16809" stopIfTrue="1" operator="containsText" text="NO CUMPLE">
      <formula>NOT(ISERROR(SEARCH("NO CUMPLE",M341)))</formula>
    </cfRule>
  </conditionalFormatting>
  <conditionalFormatting sqref="L341:L346">
    <cfRule type="cellIs" dxfId="5641" priority="16806" stopIfTrue="1" operator="equal">
      <formula>"cumple"</formula>
    </cfRule>
    <cfRule type="containsText" dxfId="5640" priority="16807" stopIfTrue="1" operator="containsText" text="NO CUMPLE">
      <formula>NOT(ISERROR(SEARCH("NO CUMPLE",L341)))</formula>
    </cfRule>
  </conditionalFormatting>
  <conditionalFormatting sqref="K347">
    <cfRule type="containsText" dxfId="5639" priority="16796" stopIfTrue="1" operator="containsText" text="NO CUMPLE">
      <formula>NOT(ISERROR(SEARCH("NO CUMPLE",K347)))</formula>
    </cfRule>
    <cfRule type="containsText" dxfId="5638" priority="16797" stopIfTrue="1" operator="containsText" text="CUMPLE">
      <formula>NOT(ISERROR(SEARCH("CUMPLE",K347)))</formula>
    </cfRule>
  </conditionalFormatting>
  <conditionalFormatting sqref="L347">
    <cfRule type="containsText" dxfId="5637" priority="16794" stopIfTrue="1" operator="containsText" text="NO CUMPLE">
      <formula>NOT(ISERROR(SEARCH("NO CUMPLE",L347)))</formula>
    </cfRule>
    <cfRule type="containsText" dxfId="5636" priority="16795" stopIfTrue="1" operator="containsText" text="CUMPLE">
      <formula>NOT(ISERROR(SEARCH("CUMPLE",L347)))</formula>
    </cfRule>
  </conditionalFormatting>
  <conditionalFormatting sqref="P340">
    <cfRule type="cellIs" dxfId="5635" priority="16792" operator="equal">
      <formula>"NO VÁLIDO"</formula>
    </cfRule>
    <cfRule type="cellIs" dxfId="5634" priority="16793" operator="equal">
      <formula>"VÁLIDO"</formula>
    </cfRule>
  </conditionalFormatting>
  <conditionalFormatting sqref="H324:H333">
    <cfRule type="cellIs" dxfId="5633" priority="16789" operator="equal">
      <formula>"NO"</formula>
    </cfRule>
    <cfRule type="cellIs" dxfId="5632" priority="16790" operator="equal">
      <formula>"SI"</formula>
    </cfRule>
  </conditionalFormatting>
  <conditionalFormatting sqref="Q340">
    <cfRule type="cellIs" dxfId="5631" priority="16787" operator="greaterThanOrEqual">
      <formula>NUMMINCONT</formula>
    </cfRule>
    <cfRule type="cellIs" dxfId="5630" priority="16788" operator="lessThan">
      <formula>NUMMINCONT</formula>
    </cfRule>
  </conditionalFormatting>
  <conditionalFormatting sqref="B377:C377 H377:V377 E377 B350:V376">
    <cfRule type="cellIs" dxfId="5629" priority="16786" operator="equal">
      <formula>"MAL"</formula>
    </cfRule>
  </conditionalFormatting>
  <conditionalFormatting sqref="B377:C377 H377:V377 E377 B350:V376">
    <cfRule type="cellIs" dxfId="5628" priority="16785" operator="equal">
      <formula>"CORRECTO"</formula>
    </cfRule>
  </conditionalFormatting>
  <conditionalFormatting sqref="B377:C377 H377:V377 E377 B350:V376">
    <cfRule type="cellIs" dxfId="5627" priority="16784" operator="equal">
      <formula>"MAL"</formula>
    </cfRule>
  </conditionalFormatting>
  <conditionalFormatting sqref="B377:C377 H377:V377 E377 B350:V376">
    <cfRule type="cellIs" dxfId="5626" priority="16781" operator="equal">
      <formula>"CORRECTO"</formula>
    </cfRule>
    <cfRule type="cellIs" dxfId="5625" priority="16783" operator="equal">
      <formula>"CORRECTO"</formula>
    </cfRule>
  </conditionalFormatting>
  <conditionalFormatting sqref="B377:C377 H377:V377 E377 B350:V376">
    <cfRule type="cellIs" dxfId="5624" priority="16782" operator="equal">
      <formula>"MAL"</formula>
    </cfRule>
  </conditionalFormatting>
  <conditionalFormatting sqref="C354:I363 K354:M363 P354:V363">
    <cfRule type="cellIs" dxfId="5623" priority="16780" stopIfTrue="1" operator="greaterThan">
      <formula>0</formula>
    </cfRule>
  </conditionalFormatting>
  <conditionalFormatting sqref="D357:D362">
    <cfRule type="cellIs" dxfId="5622" priority="16779" stopIfTrue="1" operator="greaterThan">
      <formula>0</formula>
    </cfRule>
  </conditionalFormatting>
  <conditionalFormatting sqref="D357:D362 F357:H362">
    <cfRule type="cellIs" dxfId="5621" priority="16778" stopIfTrue="1" operator="greaterThan">
      <formula>0</formula>
    </cfRule>
  </conditionalFormatting>
  <conditionalFormatting sqref="H354:H362">
    <cfRule type="cellIs" dxfId="5620" priority="16777" stopIfTrue="1" operator="greaterThan">
      <formula>0</formula>
    </cfRule>
  </conditionalFormatting>
  <conditionalFormatting sqref="E354:E362">
    <cfRule type="cellIs" dxfId="5619" priority="16776" stopIfTrue="1" operator="greaterThan">
      <formula>0</formula>
    </cfRule>
  </conditionalFormatting>
  <conditionalFormatting sqref="K371:K376">
    <cfRule type="containsText" dxfId="5618" priority="16774" stopIfTrue="1" operator="containsText" text="NO CUMPLE">
      <formula>NOT(ISERROR(SEARCH("NO CUMPLE",K371)))</formula>
    </cfRule>
    <cfRule type="containsText" dxfId="5617" priority="16775" stopIfTrue="1" operator="containsText" text="CUMPLE">
      <formula>NOT(ISERROR(SEARCH("CUMPLE",K371)))</formula>
    </cfRule>
  </conditionalFormatting>
  <conditionalFormatting sqref="S370">
    <cfRule type="cellIs" dxfId="5616" priority="16772" operator="greaterThanOrEqual">
      <formula>NUMMINCONT</formula>
    </cfRule>
    <cfRule type="cellIs" dxfId="5615" priority="16773" operator="lessThan">
      <formula>NUMMINCONT</formula>
    </cfRule>
  </conditionalFormatting>
  <conditionalFormatting sqref="T357:V362">
    <cfRule type="cellIs" dxfId="5614" priority="16770" stopIfTrue="1" operator="equal">
      <formula>"NO"</formula>
    </cfRule>
    <cfRule type="cellIs" dxfId="5613" priority="16771" stopIfTrue="1" operator="equal">
      <formula>"SI"</formula>
    </cfRule>
  </conditionalFormatting>
  <conditionalFormatting sqref="T357:V358">
    <cfRule type="cellIs" dxfId="5612" priority="16769" stopIfTrue="1" operator="equal">
      <formula>"NO APLICA"</formula>
    </cfRule>
  </conditionalFormatting>
  <conditionalFormatting sqref="T359:U362">
    <cfRule type="cellIs" dxfId="5611" priority="16768" stopIfTrue="1" operator="equal">
      <formula>"NO APLICA"</formula>
    </cfRule>
  </conditionalFormatting>
  <conditionalFormatting sqref="T359:U359">
    <cfRule type="cellIs" dxfId="5610" priority="16767" stopIfTrue="1" operator="equal">
      <formula>"NO APLICA"</formula>
    </cfRule>
  </conditionalFormatting>
  <conditionalFormatting sqref="V359:V362">
    <cfRule type="cellIs" dxfId="5609" priority="16766" stopIfTrue="1" operator="equal">
      <formula>"NO APLICA"</formula>
    </cfRule>
  </conditionalFormatting>
  <conditionalFormatting sqref="V368">
    <cfRule type="cellIs" dxfId="5608" priority="16764" operator="equal">
      <formula>"CUMPLE"</formula>
    </cfRule>
    <cfRule type="cellIs" dxfId="5607" priority="16765" operator="equal">
      <formula>"NO CUMPLE"</formula>
    </cfRule>
  </conditionalFormatting>
  <conditionalFormatting sqref="V368:V370">
    <cfRule type="cellIs" dxfId="5606" priority="16763" operator="equal">
      <formula>"VERIFICAR"</formula>
    </cfRule>
  </conditionalFormatting>
  <conditionalFormatting sqref="T363:V363">
    <cfRule type="cellIs" dxfId="5605" priority="16761" stopIfTrue="1" operator="equal">
      <formula>"NO"</formula>
    </cfRule>
    <cfRule type="cellIs" dxfId="5604" priority="16762" stopIfTrue="1" operator="equal">
      <formula>"SI"</formula>
    </cfRule>
  </conditionalFormatting>
  <conditionalFormatting sqref="T363:U363">
    <cfRule type="cellIs" dxfId="5603" priority="16760" stopIfTrue="1" operator="equal">
      <formula>"NO APLICA"</formula>
    </cfRule>
  </conditionalFormatting>
  <conditionalFormatting sqref="V363">
    <cfRule type="cellIs" dxfId="5602" priority="16759" stopIfTrue="1" operator="equal">
      <formula>"NO APLICA"</formula>
    </cfRule>
  </conditionalFormatting>
  <conditionalFormatting sqref="T373">
    <cfRule type="cellIs" dxfId="5601" priority="16757" operator="equal">
      <formula>"CUMPLE"</formula>
    </cfRule>
    <cfRule type="cellIs" dxfId="5600" priority="16758" operator="equal">
      <formula>"NO CUMPLE"</formula>
    </cfRule>
  </conditionalFormatting>
  <conditionalFormatting sqref="T373">
    <cfRule type="cellIs" dxfId="5599" priority="16756" operator="equal">
      <formula>"VERIFICAR"</formula>
    </cfRule>
  </conditionalFormatting>
  <conditionalFormatting sqref="H377">
    <cfRule type="containsText" dxfId="5598" priority="16739" stopIfTrue="1" operator="containsText" text="NO CUMPLE">
      <formula>NOT(ISERROR(SEARCH("NO CUMPLE",H377)))</formula>
    </cfRule>
    <cfRule type="containsText" dxfId="5597" priority="16740" stopIfTrue="1" operator="containsText" text="CUMPLE">
      <formula>NOT(ISERROR(SEARCH("CUMPLE",H377)))</formula>
    </cfRule>
  </conditionalFormatting>
  <conditionalFormatting sqref="J377">
    <cfRule type="containsText" dxfId="5596" priority="16737" stopIfTrue="1" operator="containsText" text="NO CUMPLE">
      <formula>NOT(ISERROR(SEARCH("NO CUMPLE",J377)))</formula>
    </cfRule>
    <cfRule type="containsText" dxfId="5595" priority="16738" stopIfTrue="1" operator="containsText" text="CUMPLE">
      <formula>NOT(ISERROR(SEARCH("CUMPLE",J377)))</formula>
    </cfRule>
  </conditionalFormatting>
  <conditionalFormatting sqref="O376">
    <cfRule type="containsText" dxfId="5594" priority="16735" stopIfTrue="1" operator="containsText" text="NO CUMPLE">
      <formula>NOT(ISERROR(SEARCH("NO CUMPLE",O376)))</formula>
    </cfRule>
    <cfRule type="containsText" dxfId="5593" priority="16736" stopIfTrue="1" operator="containsText" text="CUMPLE">
      <formula>NOT(ISERROR(SEARCH("CUMPLE",O376)))</formula>
    </cfRule>
  </conditionalFormatting>
  <conditionalFormatting sqref="O377:S377">
    <cfRule type="cellIs" dxfId="5592" priority="16734" operator="equal">
      <formula>"EL PROPONENTE SE DEBE REQUERIR POR EXPERIENCIA MINIMA EXIGIDA"</formula>
    </cfRule>
  </conditionalFormatting>
  <conditionalFormatting sqref="J354:J363">
    <cfRule type="cellIs" dxfId="5591" priority="16733" stopIfTrue="1" operator="greaterThan">
      <formula>0</formula>
    </cfRule>
  </conditionalFormatting>
  <conditionalFormatting sqref="N371:N376">
    <cfRule type="cellIs" dxfId="5590" priority="16731" operator="equal">
      <formula>"NO"</formula>
    </cfRule>
    <cfRule type="cellIs" dxfId="5589" priority="16732" operator="between">
      <formula>"SI"</formula>
      <formula>"SI."</formula>
    </cfRule>
  </conditionalFormatting>
  <conditionalFormatting sqref="I363">
    <cfRule type="cellIs" dxfId="5588" priority="16730" stopIfTrue="1" operator="greaterThan">
      <formula>0</formula>
    </cfRule>
  </conditionalFormatting>
  <conditionalFormatting sqref="K357:L363">
    <cfRule type="cellIs" dxfId="5587" priority="16728" operator="equal">
      <formula>0</formula>
    </cfRule>
    <cfRule type="cellIs" dxfId="5586" priority="16729" operator="notBetween">
      <formula>$Q$17</formula>
      <formula>$R$17</formula>
    </cfRule>
  </conditionalFormatting>
  <conditionalFormatting sqref="B354:B363">
    <cfRule type="cellIs" dxfId="5585" priority="16727" stopIfTrue="1" operator="greaterThan">
      <formula>0</formula>
    </cfRule>
  </conditionalFormatting>
  <conditionalFormatting sqref="T354:V356">
    <cfRule type="cellIs" dxfId="5584" priority="16725" stopIfTrue="1" operator="equal">
      <formula>"NO"</formula>
    </cfRule>
    <cfRule type="cellIs" dxfId="5583" priority="16726" stopIfTrue="1" operator="equal">
      <formula>"SI"</formula>
    </cfRule>
  </conditionalFormatting>
  <conditionalFormatting sqref="T354:V355">
    <cfRule type="cellIs" dxfId="5582" priority="16724" stopIfTrue="1" operator="equal">
      <formula>"NO APLICA"</formula>
    </cfRule>
  </conditionalFormatting>
  <conditionalFormatting sqref="T356:U356">
    <cfRule type="cellIs" dxfId="5581" priority="16723" stopIfTrue="1" operator="equal">
      <formula>"NO APLICA"</formula>
    </cfRule>
  </conditionalFormatting>
  <conditionalFormatting sqref="T356:U356">
    <cfRule type="cellIs" dxfId="5580" priority="16722" stopIfTrue="1" operator="equal">
      <formula>"NO APLICA"</formula>
    </cfRule>
  </conditionalFormatting>
  <conditionalFormatting sqref="V356">
    <cfRule type="cellIs" dxfId="5579" priority="16721" stopIfTrue="1" operator="equal">
      <formula>"NO APLICA"</formula>
    </cfRule>
  </conditionalFormatting>
  <conditionalFormatting sqref="K354:L356">
    <cfRule type="cellIs" dxfId="5578" priority="16720" operator="notBetween">
      <formula>$Q$17</formula>
      <formula>$R$17</formula>
    </cfRule>
  </conditionalFormatting>
  <conditionalFormatting sqref="C354:I363 K354:M363 P354:V363">
    <cfRule type="cellIs" dxfId="5577" priority="16719" operator="equal">
      <formula>0</formula>
    </cfRule>
  </conditionalFormatting>
  <conditionalFormatting sqref="M377">
    <cfRule type="cellIs" dxfId="5576" priority="16715" operator="notEqual">
      <formula>"NO CUMPLE"</formula>
    </cfRule>
    <cfRule type="containsText" dxfId="5575" priority="16716" stopIfTrue="1" operator="containsText" text="NO CUMPLE">
      <formula>NOT(ISERROR(SEARCH("NO CUMPLE",M377)))</formula>
    </cfRule>
    <cfRule type="containsText" dxfId="5574" priority="16717" stopIfTrue="1" operator="containsText" text="CUMPLE">
      <formula>NOT(ISERROR(SEARCH("CUMPLE",M377)))</formula>
    </cfRule>
  </conditionalFormatting>
  <conditionalFormatting sqref="M371:M376">
    <cfRule type="cellIs" dxfId="5573" priority="16713" stopIfTrue="1" operator="equal">
      <formula>"cumple"</formula>
    </cfRule>
    <cfRule type="containsText" dxfId="5572" priority="16714" stopIfTrue="1" operator="containsText" text="NO CUMPLE">
      <formula>NOT(ISERROR(SEARCH("NO CUMPLE",M371)))</formula>
    </cfRule>
  </conditionalFormatting>
  <conditionalFormatting sqref="L371:L376">
    <cfRule type="cellIs" dxfId="5571" priority="16711" stopIfTrue="1" operator="equal">
      <formula>"cumple"</formula>
    </cfRule>
    <cfRule type="containsText" dxfId="5570" priority="16712" stopIfTrue="1" operator="containsText" text="NO CUMPLE">
      <formula>NOT(ISERROR(SEARCH("NO CUMPLE",L371)))</formula>
    </cfRule>
  </conditionalFormatting>
  <conditionalFormatting sqref="K377">
    <cfRule type="containsText" dxfId="5569" priority="16701" stopIfTrue="1" operator="containsText" text="NO CUMPLE">
      <formula>NOT(ISERROR(SEARCH("NO CUMPLE",K377)))</formula>
    </cfRule>
    <cfRule type="containsText" dxfId="5568" priority="16702" stopIfTrue="1" operator="containsText" text="CUMPLE">
      <formula>NOT(ISERROR(SEARCH("CUMPLE",K377)))</formula>
    </cfRule>
  </conditionalFormatting>
  <conditionalFormatting sqref="L377">
    <cfRule type="containsText" dxfId="5567" priority="16699" stopIfTrue="1" operator="containsText" text="NO CUMPLE">
      <formula>NOT(ISERROR(SEARCH("NO CUMPLE",L377)))</formula>
    </cfRule>
    <cfRule type="containsText" dxfId="5566" priority="16700" stopIfTrue="1" operator="containsText" text="CUMPLE">
      <formula>NOT(ISERROR(SEARCH("CUMPLE",L377)))</formula>
    </cfRule>
  </conditionalFormatting>
  <conditionalFormatting sqref="P370">
    <cfRule type="cellIs" dxfId="5565" priority="16697" operator="equal">
      <formula>"NO VÁLIDO"</formula>
    </cfRule>
    <cfRule type="cellIs" dxfId="5564" priority="16698" operator="equal">
      <formula>"VÁLIDO"</formula>
    </cfRule>
  </conditionalFormatting>
  <conditionalFormatting sqref="H354:H363">
    <cfRule type="cellIs" dxfId="5563" priority="16694" operator="equal">
      <formula>"NO"</formula>
    </cfRule>
    <cfRule type="cellIs" dxfId="5562" priority="16695" operator="equal">
      <formula>"SI"</formula>
    </cfRule>
  </conditionalFormatting>
  <conditionalFormatting sqref="Q370">
    <cfRule type="cellIs" dxfId="5561" priority="16692" operator="greaterThanOrEqual">
      <formula>NUMMINCONT</formula>
    </cfRule>
    <cfRule type="cellIs" dxfId="5560" priority="16693" operator="lessThan">
      <formula>NUMMINCONT</formula>
    </cfRule>
  </conditionalFormatting>
  <conditionalFormatting sqref="B407:C407 H407:V407 E407 B380:V384 B386:V406 B385:Q385 T385:V385">
    <cfRule type="cellIs" dxfId="5559" priority="16691" operator="equal">
      <formula>"MAL"</formula>
    </cfRule>
  </conditionalFormatting>
  <conditionalFormatting sqref="B407:C407 H407:V407 E407 B380:V384 B386:V406 B385:Q385 T385:V385">
    <cfRule type="cellIs" dxfId="5558" priority="16690" operator="equal">
      <formula>"CORRECTO"</formula>
    </cfRule>
  </conditionalFormatting>
  <conditionalFormatting sqref="B407:C407 H407:V407 E407 B380:V384 B386:V406 B385:Q385 T385:V385">
    <cfRule type="cellIs" dxfId="5557" priority="16689" operator="equal">
      <formula>"MAL"</formula>
    </cfRule>
  </conditionalFormatting>
  <conditionalFormatting sqref="B407:C407 H407:V407 E407 B380:V384 B386:V406 B385:Q385 T385:V385">
    <cfRule type="cellIs" dxfId="5556" priority="16686" operator="equal">
      <formula>"CORRECTO"</formula>
    </cfRule>
    <cfRule type="cellIs" dxfId="5555" priority="16688" operator="equal">
      <formula>"CORRECTO"</formula>
    </cfRule>
  </conditionalFormatting>
  <conditionalFormatting sqref="B407:C407 H407:V407 E407 B380:V384 B386:V406 B385:Q385 T385:V385">
    <cfRule type="cellIs" dxfId="5554" priority="16687" operator="equal">
      <formula>"MAL"</formula>
    </cfRule>
  </conditionalFormatting>
  <conditionalFormatting sqref="C384:I393 P384:V384 K384:M393 P386:V393 P385:Q385 T385:V385">
    <cfRule type="cellIs" dxfId="5553" priority="16685" stopIfTrue="1" operator="greaterThan">
      <formula>0</formula>
    </cfRule>
  </conditionalFormatting>
  <conditionalFormatting sqref="D387:D392">
    <cfRule type="cellIs" dxfId="5552" priority="16684" stopIfTrue="1" operator="greaterThan">
      <formula>0</formula>
    </cfRule>
  </conditionalFormatting>
  <conditionalFormatting sqref="D387:D392 F387:H392">
    <cfRule type="cellIs" dxfId="5551" priority="16683" stopIfTrue="1" operator="greaterThan">
      <formula>0</formula>
    </cfRule>
  </conditionalFormatting>
  <conditionalFormatting sqref="H384:H392">
    <cfRule type="cellIs" dxfId="5550" priority="16682" stopIfTrue="1" operator="greaterThan">
      <formula>0</formula>
    </cfRule>
  </conditionalFormatting>
  <conditionalFormatting sqref="E384:E392">
    <cfRule type="cellIs" dxfId="5549" priority="16681" stopIfTrue="1" operator="greaterThan">
      <formula>0</formula>
    </cfRule>
  </conditionalFormatting>
  <conditionalFormatting sqref="K401:K406">
    <cfRule type="containsText" dxfId="5548" priority="16679" stopIfTrue="1" operator="containsText" text="NO CUMPLE">
      <formula>NOT(ISERROR(SEARCH("NO CUMPLE",K401)))</formula>
    </cfRule>
    <cfRule type="containsText" dxfId="5547" priority="16680" stopIfTrue="1" operator="containsText" text="CUMPLE">
      <formula>NOT(ISERROR(SEARCH("CUMPLE",K401)))</formula>
    </cfRule>
  </conditionalFormatting>
  <conditionalFormatting sqref="S400">
    <cfRule type="cellIs" dxfId="5546" priority="16677" operator="greaterThanOrEqual">
      <formula>NUMMINCONT</formula>
    </cfRule>
    <cfRule type="cellIs" dxfId="5545" priority="16678" operator="lessThan">
      <formula>NUMMINCONT</formula>
    </cfRule>
  </conditionalFormatting>
  <conditionalFormatting sqref="T387:V392">
    <cfRule type="cellIs" dxfId="5544" priority="16675" stopIfTrue="1" operator="equal">
      <formula>"NO"</formula>
    </cfRule>
    <cfRule type="cellIs" dxfId="5543" priority="16676" stopIfTrue="1" operator="equal">
      <formula>"SI"</formula>
    </cfRule>
  </conditionalFormatting>
  <conditionalFormatting sqref="T387:V388">
    <cfRule type="cellIs" dxfId="5542" priority="16674" stopIfTrue="1" operator="equal">
      <formula>"NO APLICA"</formula>
    </cfRule>
  </conditionalFormatting>
  <conditionalFormatting sqref="T389:U392">
    <cfRule type="cellIs" dxfId="5541" priority="16673" stopIfTrue="1" operator="equal">
      <formula>"NO APLICA"</formula>
    </cfRule>
  </conditionalFormatting>
  <conditionalFormatting sqref="T389:U389">
    <cfRule type="cellIs" dxfId="5540" priority="16672" stopIfTrue="1" operator="equal">
      <formula>"NO APLICA"</formula>
    </cfRule>
  </conditionalFormatting>
  <conditionalFormatting sqref="V389:V392">
    <cfRule type="cellIs" dxfId="5539" priority="16671" stopIfTrue="1" operator="equal">
      <formula>"NO APLICA"</formula>
    </cfRule>
  </conditionalFormatting>
  <conditionalFormatting sqref="V398">
    <cfRule type="cellIs" dxfId="5538" priority="16669" operator="equal">
      <formula>"CUMPLE"</formula>
    </cfRule>
    <cfRule type="cellIs" dxfId="5537" priority="16670" operator="equal">
      <formula>"NO CUMPLE"</formula>
    </cfRule>
  </conditionalFormatting>
  <conditionalFormatting sqref="V398:V400">
    <cfRule type="cellIs" dxfId="5536" priority="16668" operator="equal">
      <formula>"VERIFICAR"</formula>
    </cfRule>
  </conditionalFormatting>
  <conditionalFormatting sqref="T393:V393">
    <cfRule type="cellIs" dxfId="5535" priority="16666" stopIfTrue="1" operator="equal">
      <formula>"NO"</formula>
    </cfRule>
    <cfRule type="cellIs" dxfId="5534" priority="16667" stopIfTrue="1" operator="equal">
      <formula>"SI"</formula>
    </cfRule>
  </conditionalFormatting>
  <conditionalFormatting sqref="T393:U393">
    <cfRule type="cellIs" dxfId="5533" priority="16665" stopIfTrue="1" operator="equal">
      <formula>"NO APLICA"</formula>
    </cfRule>
  </conditionalFormatting>
  <conditionalFormatting sqref="V393">
    <cfRule type="cellIs" dxfId="5532" priority="16664" stopIfTrue="1" operator="equal">
      <formula>"NO APLICA"</formula>
    </cfRule>
  </conditionalFormatting>
  <conditionalFormatting sqref="T403">
    <cfRule type="cellIs" dxfId="5531" priority="16662" operator="equal">
      <formula>"CUMPLE"</formula>
    </cfRule>
    <cfRule type="cellIs" dxfId="5530" priority="16663" operator="equal">
      <formula>"NO CUMPLE"</formula>
    </cfRule>
  </conditionalFormatting>
  <conditionalFormatting sqref="T403">
    <cfRule type="cellIs" dxfId="5529" priority="16661" operator="equal">
      <formula>"VERIFICAR"</formula>
    </cfRule>
  </conditionalFormatting>
  <conditionalFormatting sqref="H407">
    <cfRule type="containsText" dxfId="5528" priority="16644" stopIfTrue="1" operator="containsText" text="NO CUMPLE">
      <formula>NOT(ISERROR(SEARCH("NO CUMPLE",H407)))</formula>
    </cfRule>
    <cfRule type="containsText" dxfId="5527" priority="16645" stopIfTrue="1" operator="containsText" text="CUMPLE">
      <formula>NOT(ISERROR(SEARCH("CUMPLE",H407)))</formula>
    </cfRule>
  </conditionalFormatting>
  <conditionalFormatting sqref="J407">
    <cfRule type="containsText" dxfId="5526" priority="16642" stopIfTrue="1" operator="containsText" text="NO CUMPLE">
      <formula>NOT(ISERROR(SEARCH("NO CUMPLE",J407)))</formula>
    </cfRule>
    <cfRule type="containsText" dxfId="5525" priority="16643" stopIfTrue="1" operator="containsText" text="CUMPLE">
      <formula>NOT(ISERROR(SEARCH("CUMPLE",J407)))</formula>
    </cfRule>
  </conditionalFormatting>
  <conditionalFormatting sqref="O406">
    <cfRule type="containsText" dxfId="5524" priority="16640" stopIfTrue="1" operator="containsText" text="NO CUMPLE">
      <formula>NOT(ISERROR(SEARCH("NO CUMPLE",O406)))</formula>
    </cfRule>
    <cfRule type="containsText" dxfId="5523" priority="16641" stopIfTrue="1" operator="containsText" text="CUMPLE">
      <formula>NOT(ISERROR(SEARCH("CUMPLE",O406)))</formula>
    </cfRule>
  </conditionalFormatting>
  <conditionalFormatting sqref="O407:S407">
    <cfRule type="cellIs" dxfId="5522" priority="16639" operator="equal">
      <formula>"EL PROPONENTE SE DEBE REQUERIR POR EXPERIENCIA MINIMA EXIGIDA"</formula>
    </cfRule>
  </conditionalFormatting>
  <conditionalFormatting sqref="J384:J393">
    <cfRule type="cellIs" dxfId="5521" priority="16638" stopIfTrue="1" operator="greaterThan">
      <formula>0</formula>
    </cfRule>
  </conditionalFormatting>
  <conditionalFormatting sqref="N401:N406">
    <cfRule type="cellIs" dxfId="5520" priority="16636" operator="equal">
      <formula>"NO"</formula>
    </cfRule>
    <cfRule type="cellIs" dxfId="5519" priority="16637" operator="between">
      <formula>"SI"</formula>
      <formula>"SI."</formula>
    </cfRule>
  </conditionalFormatting>
  <conditionalFormatting sqref="I393">
    <cfRule type="cellIs" dxfId="5518" priority="16635" stopIfTrue="1" operator="greaterThan">
      <formula>0</formula>
    </cfRule>
  </conditionalFormatting>
  <conditionalFormatting sqref="K387:L393">
    <cfRule type="cellIs" dxfId="5517" priority="16633" operator="equal">
      <formula>0</formula>
    </cfRule>
    <cfRule type="cellIs" dxfId="5516" priority="16634" operator="notBetween">
      <formula>$Q$17</formula>
      <formula>$R$17</formula>
    </cfRule>
  </conditionalFormatting>
  <conditionalFormatting sqref="B384:B393">
    <cfRule type="cellIs" dxfId="5515" priority="16632" stopIfTrue="1" operator="greaterThan">
      <formula>0</formula>
    </cfRule>
  </conditionalFormatting>
  <conditionalFormatting sqref="T384:V386">
    <cfRule type="cellIs" dxfId="5514" priority="16630" stopIfTrue="1" operator="equal">
      <formula>"NO"</formula>
    </cfRule>
    <cfRule type="cellIs" dxfId="5513" priority="16631" stopIfTrue="1" operator="equal">
      <formula>"SI"</formula>
    </cfRule>
  </conditionalFormatting>
  <conditionalFormatting sqref="T384:V385">
    <cfRule type="cellIs" dxfId="5512" priority="16629" stopIfTrue="1" operator="equal">
      <formula>"NO APLICA"</formula>
    </cfRule>
  </conditionalFormatting>
  <conditionalFormatting sqref="T386:U386">
    <cfRule type="cellIs" dxfId="5511" priority="16628" stopIfTrue="1" operator="equal">
      <formula>"NO APLICA"</formula>
    </cfRule>
  </conditionalFormatting>
  <conditionalFormatting sqref="T386:U386">
    <cfRule type="cellIs" dxfId="5510" priority="16627" stopIfTrue="1" operator="equal">
      <formula>"NO APLICA"</formula>
    </cfRule>
  </conditionalFormatting>
  <conditionalFormatting sqref="V386">
    <cfRule type="cellIs" dxfId="5509" priority="16626" stopIfTrue="1" operator="equal">
      <formula>"NO APLICA"</formula>
    </cfRule>
  </conditionalFormatting>
  <conditionalFormatting sqref="K384:L386">
    <cfRule type="cellIs" dxfId="5508" priority="16625" operator="notBetween">
      <formula>$Q$17</formula>
      <formula>$R$17</formula>
    </cfRule>
  </conditionalFormatting>
  <conditionalFormatting sqref="C384:I393 P384:V384 K384:M393 P386:V393 P385:Q385 T385:V385">
    <cfRule type="cellIs" dxfId="5507" priority="16624" operator="equal">
      <formula>0</formula>
    </cfRule>
  </conditionalFormatting>
  <conditionalFormatting sqref="M407">
    <cfRule type="cellIs" dxfId="5506" priority="16620" operator="notEqual">
      <formula>"NO CUMPLE"</formula>
    </cfRule>
    <cfRule type="containsText" dxfId="5505" priority="16621" stopIfTrue="1" operator="containsText" text="NO CUMPLE">
      <formula>NOT(ISERROR(SEARCH("NO CUMPLE",M407)))</formula>
    </cfRule>
    <cfRule type="containsText" dxfId="5504" priority="16622" stopIfTrue="1" operator="containsText" text="CUMPLE">
      <formula>NOT(ISERROR(SEARCH("CUMPLE",M407)))</formula>
    </cfRule>
  </conditionalFormatting>
  <conditionalFormatting sqref="M401:M406">
    <cfRule type="cellIs" dxfId="5503" priority="16618" stopIfTrue="1" operator="equal">
      <formula>"cumple"</formula>
    </cfRule>
    <cfRule type="containsText" dxfId="5502" priority="16619" stopIfTrue="1" operator="containsText" text="NO CUMPLE">
      <formula>NOT(ISERROR(SEARCH("NO CUMPLE",M401)))</formula>
    </cfRule>
  </conditionalFormatting>
  <conditionalFormatting sqref="L401:L406">
    <cfRule type="cellIs" dxfId="5501" priority="16616" stopIfTrue="1" operator="equal">
      <formula>"cumple"</formula>
    </cfRule>
    <cfRule type="containsText" dxfId="5500" priority="16617" stopIfTrue="1" operator="containsText" text="NO CUMPLE">
      <formula>NOT(ISERROR(SEARCH("NO CUMPLE",L401)))</formula>
    </cfRule>
  </conditionalFormatting>
  <conditionalFormatting sqref="K407">
    <cfRule type="containsText" dxfId="5499" priority="16606" stopIfTrue="1" operator="containsText" text="NO CUMPLE">
      <formula>NOT(ISERROR(SEARCH("NO CUMPLE",K407)))</formula>
    </cfRule>
    <cfRule type="containsText" dxfId="5498" priority="16607" stopIfTrue="1" operator="containsText" text="CUMPLE">
      <formula>NOT(ISERROR(SEARCH("CUMPLE",K407)))</formula>
    </cfRule>
  </conditionalFormatting>
  <conditionalFormatting sqref="L407">
    <cfRule type="containsText" dxfId="5497" priority="16604" stopIfTrue="1" operator="containsText" text="NO CUMPLE">
      <formula>NOT(ISERROR(SEARCH("NO CUMPLE",L407)))</formula>
    </cfRule>
    <cfRule type="containsText" dxfId="5496" priority="16605" stopIfTrue="1" operator="containsText" text="CUMPLE">
      <formula>NOT(ISERROR(SEARCH("CUMPLE",L407)))</formula>
    </cfRule>
  </conditionalFormatting>
  <conditionalFormatting sqref="P400">
    <cfRule type="cellIs" dxfId="5495" priority="16602" operator="equal">
      <formula>"NO VÁLIDO"</formula>
    </cfRule>
    <cfRule type="cellIs" dxfId="5494" priority="16603" operator="equal">
      <formula>"VÁLIDO"</formula>
    </cfRule>
  </conditionalFormatting>
  <conditionalFormatting sqref="H384:H393">
    <cfRule type="cellIs" dxfId="5493" priority="16599" operator="equal">
      <formula>"NO"</formula>
    </cfRule>
    <cfRule type="cellIs" dxfId="5492" priority="16600" operator="equal">
      <formula>"SI"</formula>
    </cfRule>
  </conditionalFormatting>
  <conditionalFormatting sqref="Q400">
    <cfRule type="cellIs" dxfId="5491" priority="16597" operator="greaterThanOrEqual">
      <formula>NUMMINCONT</formula>
    </cfRule>
    <cfRule type="cellIs" dxfId="5490" priority="16598" operator="lessThan">
      <formula>NUMMINCONT</formula>
    </cfRule>
  </conditionalFormatting>
  <conditionalFormatting sqref="B437:C437 H437:V437 E437 B410:V436">
    <cfRule type="cellIs" dxfId="5489" priority="16596" operator="equal">
      <formula>"MAL"</formula>
    </cfRule>
  </conditionalFormatting>
  <conditionalFormatting sqref="B437:C437 H437:V437 E437 B410:V436">
    <cfRule type="cellIs" dxfId="5488" priority="16595" operator="equal">
      <formula>"CORRECTO"</formula>
    </cfRule>
  </conditionalFormatting>
  <conditionalFormatting sqref="B437:C437 H437:V437 E437 B410:V436">
    <cfRule type="cellIs" dxfId="5487" priority="16594" operator="equal">
      <formula>"MAL"</formula>
    </cfRule>
  </conditionalFormatting>
  <conditionalFormatting sqref="B437:C437 H437:V437 E437 B410:V436">
    <cfRule type="cellIs" dxfId="5486" priority="16591" operator="equal">
      <formula>"CORRECTO"</formula>
    </cfRule>
    <cfRule type="cellIs" dxfId="5485" priority="16593" operator="equal">
      <formula>"CORRECTO"</formula>
    </cfRule>
  </conditionalFormatting>
  <conditionalFormatting sqref="B437:C437 H437:V437 E437 B410:V436">
    <cfRule type="cellIs" dxfId="5484" priority="16592" operator="equal">
      <formula>"MAL"</formula>
    </cfRule>
  </conditionalFormatting>
  <conditionalFormatting sqref="C414:I423 P414:V423 K414:M423">
    <cfRule type="cellIs" dxfId="5483" priority="16590" stopIfTrue="1" operator="greaterThan">
      <formula>0</formula>
    </cfRule>
  </conditionalFormatting>
  <conditionalFormatting sqref="D417:D422">
    <cfRule type="cellIs" dxfId="5482" priority="16589" stopIfTrue="1" operator="greaterThan">
      <formula>0</formula>
    </cfRule>
  </conditionalFormatting>
  <conditionalFormatting sqref="D417:D422 F417:H422">
    <cfRule type="cellIs" dxfId="5481" priority="16588" stopIfTrue="1" operator="greaterThan">
      <formula>0</formula>
    </cfRule>
  </conditionalFormatting>
  <conditionalFormatting sqref="H414:H422">
    <cfRule type="cellIs" dxfId="5480" priority="16587" stopIfTrue="1" operator="greaterThan">
      <formula>0</formula>
    </cfRule>
  </conditionalFormatting>
  <conditionalFormatting sqref="E414:E422">
    <cfRule type="cellIs" dxfId="5479" priority="16586" stopIfTrue="1" operator="greaterThan">
      <formula>0</formula>
    </cfRule>
  </conditionalFormatting>
  <conditionalFormatting sqref="K431:K436">
    <cfRule type="containsText" dxfId="5478" priority="16584" stopIfTrue="1" operator="containsText" text="NO CUMPLE">
      <formula>NOT(ISERROR(SEARCH("NO CUMPLE",K431)))</formula>
    </cfRule>
    <cfRule type="containsText" dxfId="5477" priority="16585" stopIfTrue="1" operator="containsText" text="CUMPLE">
      <formula>NOT(ISERROR(SEARCH("CUMPLE",K431)))</formula>
    </cfRule>
  </conditionalFormatting>
  <conditionalFormatting sqref="S430">
    <cfRule type="cellIs" dxfId="5476" priority="16582" operator="greaterThanOrEqual">
      <formula>NUMMINCONT</formula>
    </cfRule>
    <cfRule type="cellIs" dxfId="5475" priority="16583" operator="lessThan">
      <formula>NUMMINCONT</formula>
    </cfRule>
  </conditionalFormatting>
  <conditionalFormatting sqref="T417:V422">
    <cfRule type="cellIs" dxfId="5474" priority="16580" stopIfTrue="1" operator="equal">
      <formula>"NO"</formula>
    </cfRule>
    <cfRule type="cellIs" dxfId="5473" priority="16581" stopIfTrue="1" operator="equal">
      <formula>"SI"</formula>
    </cfRule>
  </conditionalFormatting>
  <conditionalFormatting sqref="T417:V418">
    <cfRule type="cellIs" dxfId="5472" priority="16579" stopIfTrue="1" operator="equal">
      <formula>"NO APLICA"</formula>
    </cfRule>
  </conditionalFormatting>
  <conditionalFormatting sqref="T419:U422">
    <cfRule type="cellIs" dxfId="5471" priority="16578" stopIfTrue="1" operator="equal">
      <formula>"NO APLICA"</formula>
    </cfRule>
  </conditionalFormatting>
  <conditionalFormatting sqref="T419:U419">
    <cfRule type="cellIs" dxfId="5470" priority="16577" stopIfTrue="1" operator="equal">
      <formula>"NO APLICA"</formula>
    </cfRule>
  </conditionalFormatting>
  <conditionalFormatting sqref="V419:V422">
    <cfRule type="cellIs" dxfId="5469" priority="16576" stopIfTrue="1" operator="equal">
      <formula>"NO APLICA"</formula>
    </cfRule>
  </conditionalFormatting>
  <conditionalFormatting sqref="V428">
    <cfRule type="cellIs" dxfId="5468" priority="16574" operator="equal">
      <formula>"CUMPLE"</formula>
    </cfRule>
    <cfRule type="cellIs" dxfId="5467" priority="16575" operator="equal">
      <formula>"NO CUMPLE"</formula>
    </cfRule>
  </conditionalFormatting>
  <conditionalFormatting sqref="V428:V430">
    <cfRule type="cellIs" dxfId="5466" priority="16573" operator="equal">
      <formula>"VERIFICAR"</formula>
    </cfRule>
  </conditionalFormatting>
  <conditionalFormatting sqref="T423:V423">
    <cfRule type="cellIs" dxfId="5465" priority="16571" stopIfTrue="1" operator="equal">
      <formula>"NO"</formula>
    </cfRule>
    <cfRule type="cellIs" dxfId="5464" priority="16572" stopIfTrue="1" operator="equal">
      <formula>"SI"</formula>
    </cfRule>
  </conditionalFormatting>
  <conditionalFormatting sqref="T423:U423">
    <cfRule type="cellIs" dxfId="5463" priority="16570" stopIfTrue="1" operator="equal">
      <formula>"NO APLICA"</formula>
    </cfRule>
  </conditionalFormatting>
  <conditionalFormatting sqref="V423">
    <cfRule type="cellIs" dxfId="5462" priority="16569" stopIfTrue="1" operator="equal">
      <formula>"NO APLICA"</formula>
    </cfRule>
  </conditionalFormatting>
  <conditionalFormatting sqref="T433">
    <cfRule type="cellIs" dxfId="5461" priority="16567" operator="equal">
      <formula>"CUMPLE"</formula>
    </cfRule>
    <cfRule type="cellIs" dxfId="5460" priority="16568" operator="equal">
      <formula>"NO CUMPLE"</formula>
    </cfRule>
  </conditionalFormatting>
  <conditionalFormatting sqref="T433">
    <cfRule type="cellIs" dxfId="5459" priority="16566" operator="equal">
      <formula>"VERIFICAR"</formula>
    </cfRule>
  </conditionalFormatting>
  <conditionalFormatting sqref="H437">
    <cfRule type="containsText" dxfId="5458" priority="16549" stopIfTrue="1" operator="containsText" text="NO CUMPLE">
      <formula>NOT(ISERROR(SEARCH("NO CUMPLE",H437)))</formula>
    </cfRule>
    <cfRule type="containsText" dxfId="5457" priority="16550" stopIfTrue="1" operator="containsText" text="CUMPLE">
      <formula>NOT(ISERROR(SEARCH("CUMPLE",H437)))</formula>
    </cfRule>
  </conditionalFormatting>
  <conditionalFormatting sqref="J437">
    <cfRule type="containsText" dxfId="5456" priority="16547" stopIfTrue="1" operator="containsText" text="NO CUMPLE">
      <formula>NOT(ISERROR(SEARCH("NO CUMPLE",J437)))</formula>
    </cfRule>
    <cfRule type="containsText" dxfId="5455" priority="16548" stopIfTrue="1" operator="containsText" text="CUMPLE">
      <formula>NOT(ISERROR(SEARCH("CUMPLE",J437)))</formula>
    </cfRule>
  </conditionalFormatting>
  <conditionalFormatting sqref="O436">
    <cfRule type="containsText" dxfId="5454" priority="16545" stopIfTrue="1" operator="containsText" text="NO CUMPLE">
      <formula>NOT(ISERROR(SEARCH("NO CUMPLE",O436)))</formula>
    </cfRule>
    <cfRule type="containsText" dxfId="5453" priority="16546" stopIfTrue="1" operator="containsText" text="CUMPLE">
      <formula>NOT(ISERROR(SEARCH("CUMPLE",O436)))</formula>
    </cfRule>
  </conditionalFormatting>
  <conditionalFormatting sqref="O437:S437">
    <cfRule type="cellIs" dxfId="5452" priority="16544" operator="equal">
      <formula>"EL PROPONENTE SE DEBE REQUERIR POR EXPERIENCIA MINIMA EXIGIDA"</formula>
    </cfRule>
  </conditionalFormatting>
  <conditionalFormatting sqref="J414:J423">
    <cfRule type="cellIs" dxfId="5451" priority="16543" stopIfTrue="1" operator="greaterThan">
      <formula>0</formula>
    </cfRule>
  </conditionalFormatting>
  <conditionalFormatting sqref="N431:N436">
    <cfRule type="cellIs" dxfId="5450" priority="16541" operator="equal">
      <formula>"NO"</formula>
    </cfRule>
    <cfRule type="cellIs" dxfId="5449" priority="16542" operator="between">
      <formula>"SI"</formula>
      <formula>"SI."</formula>
    </cfRule>
  </conditionalFormatting>
  <conditionalFormatting sqref="I423">
    <cfRule type="cellIs" dxfId="5448" priority="16540" stopIfTrue="1" operator="greaterThan">
      <formula>0</formula>
    </cfRule>
  </conditionalFormatting>
  <conditionalFormatting sqref="K417:L423">
    <cfRule type="cellIs" dxfId="5447" priority="16538" operator="equal">
      <formula>0</formula>
    </cfRule>
    <cfRule type="cellIs" dxfId="5446" priority="16539" operator="notBetween">
      <formula>$Q$17</formula>
      <formula>$R$17</formula>
    </cfRule>
  </conditionalFormatting>
  <conditionalFormatting sqref="B414:B423">
    <cfRule type="cellIs" dxfId="5445" priority="16537" stopIfTrue="1" operator="greaterThan">
      <formula>0</formula>
    </cfRule>
  </conditionalFormatting>
  <conditionalFormatting sqref="T414:V416">
    <cfRule type="cellIs" dxfId="5444" priority="16535" stopIfTrue="1" operator="equal">
      <formula>"NO"</formula>
    </cfRule>
    <cfRule type="cellIs" dxfId="5443" priority="16536" stopIfTrue="1" operator="equal">
      <formula>"SI"</formula>
    </cfRule>
  </conditionalFormatting>
  <conditionalFormatting sqref="T414:V415">
    <cfRule type="cellIs" dxfId="5442" priority="16534" stopIfTrue="1" operator="equal">
      <formula>"NO APLICA"</formula>
    </cfRule>
  </conditionalFormatting>
  <conditionalFormatting sqref="T416:U416">
    <cfRule type="cellIs" dxfId="5441" priority="16533" stopIfTrue="1" operator="equal">
      <formula>"NO APLICA"</formula>
    </cfRule>
  </conditionalFormatting>
  <conditionalFormatting sqref="T416:U416">
    <cfRule type="cellIs" dxfId="5440" priority="16532" stopIfTrue="1" operator="equal">
      <formula>"NO APLICA"</formula>
    </cfRule>
  </conditionalFormatting>
  <conditionalFormatting sqref="V416">
    <cfRule type="cellIs" dxfId="5439" priority="16531" stopIfTrue="1" operator="equal">
      <formula>"NO APLICA"</formula>
    </cfRule>
  </conditionalFormatting>
  <conditionalFormatting sqref="K414:L416">
    <cfRule type="cellIs" dxfId="5438" priority="16530" operator="notBetween">
      <formula>$Q$17</formula>
      <formula>$R$17</formula>
    </cfRule>
  </conditionalFormatting>
  <conditionalFormatting sqref="C414:I423 P414:V423 K414:M423">
    <cfRule type="cellIs" dxfId="5437" priority="16529" operator="equal">
      <formula>0</formula>
    </cfRule>
  </conditionalFormatting>
  <conditionalFormatting sqref="M437">
    <cfRule type="cellIs" dxfId="5436" priority="16525" operator="notEqual">
      <formula>"NO CUMPLE"</formula>
    </cfRule>
    <cfRule type="containsText" dxfId="5435" priority="16526" stopIfTrue="1" operator="containsText" text="NO CUMPLE">
      <formula>NOT(ISERROR(SEARCH("NO CUMPLE",M437)))</formula>
    </cfRule>
    <cfRule type="containsText" dxfId="5434" priority="16527" stopIfTrue="1" operator="containsText" text="CUMPLE">
      <formula>NOT(ISERROR(SEARCH("CUMPLE",M437)))</formula>
    </cfRule>
  </conditionalFormatting>
  <conditionalFormatting sqref="M431:M436">
    <cfRule type="cellIs" dxfId="5433" priority="16523" stopIfTrue="1" operator="equal">
      <formula>"cumple"</formula>
    </cfRule>
    <cfRule type="containsText" dxfId="5432" priority="16524" stopIfTrue="1" operator="containsText" text="NO CUMPLE">
      <formula>NOT(ISERROR(SEARCH("NO CUMPLE",M431)))</formula>
    </cfRule>
  </conditionalFormatting>
  <conditionalFormatting sqref="L431:L436">
    <cfRule type="cellIs" dxfId="5431" priority="16521" stopIfTrue="1" operator="equal">
      <formula>"cumple"</formula>
    </cfRule>
    <cfRule type="containsText" dxfId="5430" priority="16522" stopIfTrue="1" operator="containsText" text="NO CUMPLE">
      <formula>NOT(ISERROR(SEARCH("NO CUMPLE",L431)))</formula>
    </cfRule>
  </conditionalFormatting>
  <conditionalFormatting sqref="K437">
    <cfRule type="containsText" dxfId="5429" priority="16511" stopIfTrue="1" operator="containsText" text="NO CUMPLE">
      <formula>NOT(ISERROR(SEARCH("NO CUMPLE",K437)))</formula>
    </cfRule>
    <cfRule type="containsText" dxfId="5428" priority="16512" stopIfTrue="1" operator="containsText" text="CUMPLE">
      <formula>NOT(ISERROR(SEARCH("CUMPLE",K437)))</formula>
    </cfRule>
  </conditionalFormatting>
  <conditionalFormatting sqref="L437">
    <cfRule type="containsText" dxfId="5427" priority="16509" stopIfTrue="1" operator="containsText" text="NO CUMPLE">
      <formula>NOT(ISERROR(SEARCH("NO CUMPLE",L437)))</formula>
    </cfRule>
    <cfRule type="containsText" dxfId="5426" priority="16510" stopIfTrue="1" operator="containsText" text="CUMPLE">
      <formula>NOT(ISERROR(SEARCH("CUMPLE",L437)))</formula>
    </cfRule>
  </conditionalFormatting>
  <conditionalFormatting sqref="P430">
    <cfRule type="cellIs" dxfId="5425" priority="16507" operator="equal">
      <formula>"NO VÁLIDO"</formula>
    </cfRule>
    <cfRule type="cellIs" dxfId="5424" priority="16508" operator="equal">
      <formula>"VÁLIDO"</formula>
    </cfRule>
  </conditionalFormatting>
  <conditionalFormatting sqref="H414:H423">
    <cfRule type="cellIs" dxfId="5423" priority="16504" operator="equal">
      <formula>"NO"</formula>
    </cfRule>
    <cfRule type="cellIs" dxfId="5422" priority="16505" operator="equal">
      <formula>"SI"</formula>
    </cfRule>
  </conditionalFormatting>
  <conditionalFormatting sqref="Q430">
    <cfRule type="cellIs" dxfId="5421" priority="16502" operator="greaterThanOrEqual">
      <formula>NUMMINCONT</formula>
    </cfRule>
    <cfRule type="cellIs" dxfId="5420" priority="16503" operator="lessThan">
      <formula>NUMMINCONT</formula>
    </cfRule>
  </conditionalFormatting>
  <conditionalFormatting sqref="B467:C467 H467:V467 E467 B440:V443 B444:Q446 T444:V446 B447:V466">
    <cfRule type="cellIs" dxfId="5419" priority="16501" operator="equal">
      <formula>"MAL"</formula>
    </cfRule>
  </conditionalFormatting>
  <conditionalFormatting sqref="B467:C467 H467:V467 E467 B440:V443 B444:Q446 T444:V446 B447:V466">
    <cfRule type="cellIs" dxfId="5418" priority="16500" operator="equal">
      <formula>"CORRECTO"</formula>
    </cfRule>
  </conditionalFormatting>
  <conditionalFormatting sqref="B467:C467 H467:V467 E467 B440:V443 B444:Q446 T444:V446 B447:V466">
    <cfRule type="cellIs" dxfId="5417" priority="16499" operator="equal">
      <formula>"MAL"</formula>
    </cfRule>
  </conditionalFormatting>
  <conditionalFormatting sqref="B467:C467 H467:V467 E467 B440:V443 B444:Q446 T444:V446 B447:V466">
    <cfRule type="cellIs" dxfId="5416" priority="16496" operator="equal">
      <formula>"CORRECTO"</formula>
    </cfRule>
    <cfRule type="cellIs" dxfId="5415" priority="16498" operator="equal">
      <formula>"CORRECTO"</formula>
    </cfRule>
  </conditionalFormatting>
  <conditionalFormatting sqref="B467:C467 H467:V467 E467 B440:V443 B444:Q446 T444:V446 B447:V466">
    <cfRule type="cellIs" dxfId="5414" priority="16497" operator="equal">
      <formula>"MAL"</formula>
    </cfRule>
  </conditionalFormatting>
  <conditionalFormatting sqref="C444:I453 K444:M453 P447:V453 P444:Q446 T444:V446">
    <cfRule type="cellIs" dxfId="5413" priority="16495" stopIfTrue="1" operator="greaterThan">
      <formula>0</formula>
    </cfRule>
  </conditionalFormatting>
  <conditionalFormatting sqref="D447:D452">
    <cfRule type="cellIs" dxfId="5412" priority="16494" stopIfTrue="1" operator="greaterThan">
      <formula>0</formula>
    </cfRule>
  </conditionalFormatting>
  <conditionalFormatting sqref="D447:D452 F447:H452">
    <cfRule type="cellIs" dxfId="5411" priority="16493" stopIfTrue="1" operator="greaterThan">
      <formula>0</formula>
    </cfRule>
  </conditionalFormatting>
  <conditionalFormatting sqref="H444:H452">
    <cfRule type="cellIs" dxfId="5410" priority="16492" stopIfTrue="1" operator="greaterThan">
      <formula>0</formula>
    </cfRule>
  </conditionalFormatting>
  <conditionalFormatting sqref="E444:E452">
    <cfRule type="cellIs" dxfId="5409" priority="16491" stopIfTrue="1" operator="greaterThan">
      <formula>0</formula>
    </cfRule>
  </conditionalFormatting>
  <conditionalFormatting sqref="K461:K466">
    <cfRule type="containsText" dxfId="5408" priority="16489" stopIfTrue="1" operator="containsText" text="NO CUMPLE">
      <formula>NOT(ISERROR(SEARCH("NO CUMPLE",K461)))</formula>
    </cfRule>
    <cfRule type="containsText" dxfId="5407" priority="16490" stopIfTrue="1" operator="containsText" text="CUMPLE">
      <formula>NOT(ISERROR(SEARCH("CUMPLE",K461)))</formula>
    </cfRule>
  </conditionalFormatting>
  <conditionalFormatting sqref="S460">
    <cfRule type="cellIs" dxfId="5406" priority="16487" operator="greaterThanOrEqual">
      <formula>NUMMINCONT</formula>
    </cfRule>
    <cfRule type="cellIs" dxfId="5405" priority="16488" operator="lessThan">
      <formula>NUMMINCONT</formula>
    </cfRule>
  </conditionalFormatting>
  <conditionalFormatting sqref="T447:V452">
    <cfRule type="cellIs" dxfId="5404" priority="16485" stopIfTrue="1" operator="equal">
      <formula>"NO"</formula>
    </cfRule>
    <cfRule type="cellIs" dxfId="5403" priority="16486" stopIfTrue="1" operator="equal">
      <formula>"SI"</formula>
    </cfRule>
  </conditionalFormatting>
  <conditionalFormatting sqref="T447:V448">
    <cfRule type="cellIs" dxfId="5402" priority="16484" stopIfTrue="1" operator="equal">
      <formula>"NO APLICA"</formula>
    </cfRule>
  </conditionalFormatting>
  <conditionalFormatting sqref="T449:U452">
    <cfRule type="cellIs" dxfId="5401" priority="16483" stopIfTrue="1" operator="equal">
      <formula>"NO APLICA"</formula>
    </cfRule>
  </conditionalFormatting>
  <conditionalFormatting sqref="T449:U449">
    <cfRule type="cellIs" dxfId="5400" priority="16482" stopIfTrue="1" operator="equal">
      <formula>"NO APLICA"</formula>
    </cfRule>
  </conditionalFormatting>
  <conditionalFormatting sqref="V449:V452">
    <cfRule type="cellIs" dxfId="5399" priority="16481" stopIfTrue="1" operator="equal">
      <formula>"NO APLICA"</formula>
    </cfRule>
  </conditionalFormatting>
  <conditionalFormatting sqref="V458">
    <cfRule type="cellIs" dxfId="5398" priority="16479" operator="equal">
      <formula>"CUMPLE"</formula>
    </cfRule>
    <cfRule type="cellIs" dxfId="5397" priority="16480" operator="equal">
      <formula>"NO CUMPLE"</formula>
    </cfRule>
  </conditionalFormatting>
  <conditionalFormatting sqref="V458:V460">
    <cfRule type="cellIs" dxfId="5396" priority="16478" operator="equal">
      <formula>"VERIFICAR"</formula>
    </cfRule>
  </conditionalFormatting>
  <conditionalFormatting sqref="T453:V453">
    <cfRule type="cellIs" dxfId="5395" priority="16476" stopIfTrue="1" operator="equal">
      <formula>"NO"</formula>
    </cfRule>
    <cfRule type="cellIs" dxfId="5394" priority="16477" stopIfTrue="1" operator="equal">
      <formula>"SI"</formula>
    </cfRule>
  </conditionalFormatting>
  <conditionalFormatting sqref="T453:U453">
    <cfRule type="cellIs" dxfId="5393" priority="16475" stopIfTrue="1" operator="equal">
      <formula>"NO APLICA"</formula>
    </cfRule>
  </conditionalFormatting>
  <conditionalFormatting sqref="V453">
    <cfRule type="cellIs" dxfId="5392" priority="16474" stopIfTrue="1" operator="equal">
      <formula>"NO APLICA"</formula>
    </cfRule>
  </conditionalFormatting>
  <conditionalFormatting sqref="T463">
    <cfRule type="cellIs" dxfId="5391" priority="16472" operator="equal">
      <formula>"CUMPLE"</formula>
    </cfRule>
    <cfRule type="cellIs" dxfId="5390" priority="16473" operator="equal">
      <formula>"NO CUMPLE"</formula>
    </cfRule>
  </conditionalFormatting>
  <conditionalFormatting sqref="T463">
    <cfRule type="cellIs" dxfId="5389" priority="16471" operator="equal">
      <formula>"VERIFICAR"</formula>
    </cfRule>
  </conditionalFormatting>
  <conditionalFormatting sqref="H467">
    <cfRule type="containsText" dxfId="5388" priority="16454" stopIfTrue="1" operator="containsText" text="NO CUMPLE">
      <formula>NOT(ISERROR(SEARCH("NO CUMPLE",H467)))</formula>
    </cfRule>
    <cfRule type="containsText" dxfId="5387" priority="16455" stopIfTrue="1" operator="containsText" text="CUMPLE">
      <formula>NOT(ISERROR(SEARCH("CUMPLE",H467)))</formula>
    </cfRule>
  </conditionalFormatting>
  <conditionalFormatting sqref="J467">
    <cfRule type="containsText" dxfId="5386" priority="16452" stopIfTrue="1" operator="containsText" text="NO CUMPLE">
      <formula>NOT(ISERROR(SEARCH("NO CUMPLE",J467)))</formula>
    </cfRule>
    <cfRule type="containsText" dxfId="5385" priority="16453" stopIfTrue="1" operator="containsText" text="CUMPLE">
      <formula>NOT(ISERROR(SEARCH("CUMPLE",J467)))</formula>
    </cfRule>
  </conditionalFormatting>
  <conditionalFormatting sqref="O466">
    <cfRule type="containsText" dxfId="5384" priority="16450" stopIfTrue="1" operator="containsText" text="NO CUMPLE">
      <formula>NOT(ISERROR(SEARCH("NO CUMPLE",O466)))</formula>
    </cfRule>
    <cfRule type="containsText" dxfId="5383" priority="16451" stopIfTrue="1" operator="containsText" text="CUMPLE">
      <formula>NOT(ISERROR(SEARCH("CUMPLE",O466)))</formula>
    </cfRule>
  </conditionalFormatting>
  <conditionalFormatting sqref="O467:S467">
    <cfRule type="cellIs" dxfId="5382" priority="16449" operator="equal">
      <formula>"EL PROPONENTE SE DEBE REQUERIR POR EXPERIENCIA MINIMA EXIGIDA"</formula>
    </cfRule>
  </conditionalFormatting>
  <conditionalFormatting sqref="J444:J453">
    <cfRule type="cellIs" dxfId="5381" priority="16448" stopIfTrue="1" operator="greaterThan">
      <formula>0</formula>
    </cfRule>
  </conditionalFormatting>
  <conditionalFormatting sqref="N461:N466">
    <cfRule type="cellIs" dxfId="5380" priority="16446" operator="equal">
      <formula>"NO"</formula>
    </cfRule>
    <cfRule type="cellIs" dxfId="5379" priority="16447" operator="between">
      <formula>"SI"</formula>
      <formula>"SI."</formula>
    </cfRule>
  </conditionalFormatting>
  <conditionalFormatting sqref="I453">
    <cfRule type="cellIs" dxfId="5378" priority="16445" stopIfTrue="1" operator="greaterThan">
      <formula>0</formula>
    </cfRule>
  </conditionalFormatting>
  <conditionalFormatting sqref="K447:L453">
    <cfRule type="cellIs" dxfId="5377" priority="16443" operator="equal">
      <formula>0</formula>
    </cfRule>
    <cfRule type="cellIs" dxfId="5376" priority="16444" operator="notBetween">
      <formula>$Q$17</formula>
      <formula>$R$17</formula>
    </cfRule>
  </conditionalFormatting>
  <conditionalFormatting sqref="B444:B453">
    <cfRule type="cellIs" dxfId="5375" priority="16442" stopIfTrue="1" operator="greaterThan">
      <formula>0</formula>
    </cfRule>
  </conditionalFormatting>
  <conditionalFormatting sqref="T444:V446">
    <cfRule type="cellIs" dxfId="5374" priority="16440" stopIfTrue="1" operator="equal">
      <formula>"NO"</formula>
    </cfRule>
    <cfRule type="cellIs" dxfId="5373" priority="16441" stopIfTrue="1" operator="equal">
      <formula>"SI"</formula>
    </cfRule>
  </conditionalFormatting>
  <conditionalFormatting sqref="T444:V445">
    <cfRule type="cellIs" dxfId="5372" priority="16439" stopIfTrue="1" operator="equal">
      <formula>"NO APLICA"</formula>
    </cfRule>
  </conditionalFormatting>
  <conditionalFormatting sqref="T446:U446">
    <cfRule type="cellIs" dxfId="5371" priority="16438" stopIfTrue="1" operator="equal">
      <formula>"NO APLICA"</formula>
    </cfRule>
  </conditionalFormatting>
  <conditionalFormatting sqref="T446:U446">
    <cfRule type="cellIs" dxfId="5370" priority="16437" stopIfTrue="1" operator="equal">
      <formula>"NO APLICA"</formula>
    </cfRule>
  </conditionalFormatting>
  <conditionalFormatting sqref="V446">
    <cfRule type="cellIs" dxfId="5369" priority="16436" stopIfTrue="1" operator="equal">
      <formula>"NO APLICA"</formula>
    </cfRule>
  </conditionalFormatting>
  <conditionalFormatting sqref="K444:L446">
    <cfRule type="cellIs" dxfId="5368" priority="16435" operator="notBetween">
      <formula>$Q$17</formula>
      <formula>$R$17</formula>
    </cfRule>
  </conditionalFormatting>
  <conditionalFormatting sqref="C444:I453 K444:M453 P447:V453 P444:Q446 T444:V446">
    <cfRule type="cellIs" dxfId="5367" priority="16434" operator="equal">
      <formula>0</formula>
    </cfRule>
  </conditionalFormatting>
  <conditionalFormatting sqref="M467">
    <cfRule type="cellIs" dxfId="5366" priority="16430" operator="notEqual">
      <formula>"NO CUMPLE"</formula>
    </cfRule>
    <cfRule type="containsText" dxfId="5365" priority="16431" stopIfTrue="1" operator="containsText" text="NO CUMPLE">
      <formula>NOT(ISERROR(SEARCH("NO CUMPLE",M467)))</formula>
    </cfRule>
    <cfRule type="containsText" dxfId="5364" priority="16432" stopIfTrue="1" operator="containsText" text="CUMPLE">
      <formula>NOT(ISERROR(SEARCH("CUMPLE",M467)))</formula>
    </cfRule>
  </conditionalFormatting>
  <conditionalFormatting sqref="M461:M466">
    <cfRule type="cellIs" dxfId="5363" priority="16428" stopIfTrue="1" operator="equal">
      <formula>"cumple"</formula>
    </cfRule>
    <cfRule type="containsText" dxfId="5362" priority="16429" stopIfTrue="1" operator="containsText" text="NO CUMPLE">
      <formula>NOT(ISERROR(SEARCH("NO CUMPLE",M461)))</formula>
    </cfRule>
  </conditionalFormatting>
  <conditionalFormatting sqref="L461:L466">
    <cfRule type="cellIs" dxfId="5361" priority="16426" stopIfTrue="1" operator="equal">
      <formula>"cumple"</formula>
    </cfRule>
    <cfRule type="containsText" dxfId="5360" priority="16427" stopIfTrue="1" operator="containsText" text="NO CUMPLE">
      <formula>NOT(ISERROR(SEARCH("NO CUMPLE",L461)))</formula>
    </cfRule>
  </conditionalFormatting>
  <conditionalFormatting sqref="K467">
    <cfRule type="containsText" dxfId="5359" priority="16416" stopIfTrue="1" operator="containsText" text="NO CUMPLE">
      <formula>NOT(ISERROR(SEARCH("NO CUMPLE",K467)))</formula>
    </cfRule>
    <cfRule type="containsText" dxfId="5358" priority="16417" stopIfTrue="1" operator="containsText" text="CUMPLE">
      <formula>NOT(ISERROR(SEARCH("CUMPLE",K467)))</formula>
    </cfRule>
  </conditionalFormatting>
  <conditionalFormatting sqref="L467">
    <cfRule type="containsText" dxfId="5357" priority="16414" stopIfTrue="1" operator="containsText" text="NO CUMPLE">
      <formula>NOT(ISERROR(SEARCH("NO CUMPLE",L467)))</formula>
    </cfRule>
    <cfRule type="containsText" dxfId="5356" priority="16415" stopIfTrue="1" operator="containsText" text="CUMPLE">
      <formula>NOT(ISERROR(SEARCH("CUMPLE",L467)))</formula>
    </cfRule>
  </conditionalFormatting>
  <conditionalFormatting sqref="P460">
    <cfRule type="cellIs" dxfId="5355" priority="16412" operator="equal">
      <formula>"NO VÁLIDO"</formula>
    </cfRule>
    <cfRule type="cellIs" dxfId="5354" priority="16413" operator="equal">
      <formula>"VÁLIDO"</formula>
    </cfRule>
  </conditionalFormatting>
  <conditionalFormatting sqref="H444:H453">
    <cfRule type="cellIs" dxfId="5353" priority="16409" operator="equal">
      <formula>"NO"</formula>
    </cfRule>
    <cfRule type="cellIs" dxfId="5352" priority="16410" operator="equal">
      <formula>"SI"</formula>
    </cfRule>
  </conditionalFormatting>
  <conditionalFormatting sqref="Q460">
    <cfRule type="cellIs" dxfId="5351" priority="16407" operator="greaterThanOrEqual">
      <formula>NUMMINCONT</formula>
    </cfRule>
    <cfRule type="cellIs" dxfId="5350" priority="16408" operator="lessThan">
      <formula>NUMMINCONT</formula>
    </cfRule>
  </conditionalFormatting>
  <conditionalFormatting sqref="B497:C497 H497:V497 E497 B470:V475 B478:V496 B476:Q477 T476:V477">
    <cfRule type="cellIs" dxfId="5349" priority="16406" operator="equal">
      <formula>"MAL"</formula>
    </cfRule>
  </conditionalFormatting>
  <conditionalFormatting sqref="B497:C497 H497:V497 E497 B470:V475 B478:V496 B476:Q477 T476:V477">
    <cfRule type="cellIs" dxfId="5348" priority="16405" operator="equal">
      <formula>"CORRECTO"</formula>
    </cfRule>
  </conditionalFormatting>
  <conditionalFormatting sqref="B497:C497 H497:V497 E497 B470:V475 B478:V496 B476:Q477 T476:V477">
    <cfRule type="cellIs" dxfId="5347" priority="16404" operator="equal">
      <formula>"MAL"</formula>
    </cfRule>
  </conditionalFormatting>
  <conditionalFormatting sqref="B497:C497 H497:V497 E497 B470:V475 B478:V496 B476:Q477 T476:V477">
    <cfRule type="cellIs" dxfId="5346" priority="16401" operator="equal">
      <formula>"CORRECTO"</formula>
    </cfRule>
    <cfRule type="cellIs" dxfId="5345" priority="16403" operator="equal">
      <formula>"CORRECTO"</formula>
    </cfRule>
  </conditionalFormatting>
  <conditionalFormatting sqref="B497:C497 H497:V497 E497 B470:V475 B478:V496 B476:Q477 T476:V477">
    <cfRule type="cellIs" dxfId="5344" priority="16402" operator="equal">
      <formula>"MAL"</formula>
    </cfRule>
  </conditionalFormatting>
  <conditionalFormatting sqref="K474:M483 C474:I483 P474:V475 P478:V483 P476:Q477 T476:V477">
    <cfRule type="cellIs" dxfId="5343" priority="16400" stopIfTrue="1" operator="greaterThan">
      <formula>0</formula>
    </cfRule>
  </conditionalFormatting>
  <conditionalFormatting sqref="D477:D482">
    <cfRule type="cellIs" dxfId="5342" priority="16399" stopIfTrue="1" operator="greaterThan">
      <formula>0</formula>
    </cfRule>
  </conditionalFormatting>
  <conditionalFormatting sqref="D477:D482 F477:H482">
    <cfRule type="cellIs" dxfId="5341" priority="16398" stopIfTrue="1" operator="greaterThan">
      <formula>0</formula>
    </cfRule>
  </conditionalFormatting>
  <conditionalFormatting sqref="H474:H482">
    <cfRule type="cellIs" dxfId="5340" priority="16397" stopIfTrue="1" operator="greaterThan">
      <formula>0</formula>
    </cfRule>
  </conditionalFormatting>
  <conditionalFormatting sqref="E474:E482">
    <cfRule type="cellIs" dxfId="5339" priority="16396" stopIfTrue="1" operator="greaterThan">
      <formula>0</formula>
    </cfRule>
  </conditionalFormatting>
  <conditionalFormatting sqref="K491:K496">
    <cfRule type="containsText" dxfId="5338" priority="16394" stopIfTrue="1" operator="containsText" text="NO CUMPLE">
      <formula>NOT(ISERROR(SEARCH("NO CUMPLE",K491)))</formula>
    </cfRule>
    <cfRule type="containsText" dxfId="5337" priority="16395" stopIfTrue="1" operator="containsText" text="CUMPLE">
      <formula>NOT(ISERROR(SEARCH("CUMPLE",K491)))</formula>
    </cfRule>
  </conditionalFormatting>
  <conditionalFormatting sqref="S490">
    <cfRule type="cellIs" dxfId="5336" priority="16392" operator="greaterThanOrEqual">
      <formula>NUMMINCONT</formula>
    </cfRule>
    <cfRule type="cellIs" dxfId="5335" priority="16393" operator="lessThan">
      <formula>NUMMINCONT</formula>
    </cfRule>
  </conditionalFormatting>
  <conditionalFormatting sqref="T477:V482">
    <cfRule type="cellIs" dxfId="5334" priority="16390" stopIfTrue="1" operator="equal">
      <formula>"NO"</formula>
    </cfRule>
    <cfRule type="cellIs" dxfId="5333" priority="16391" stopIfTrue="1" operator="equal">
      <formula>"SI"</formula>
    </cfRule>
  </conditionalFormatting>
  <conditionalFormatting sqref="T477:V478">
    <cfRule type="cellIs" dxfId="5332" priority="16389" stopIfTrue="1" operator="equal">
      <formula>"NO APLICA"</formula>
    </cfRule>
  </conditionalFormatting>
  <conditionalFormatting sqref="T479:U482">
    <cfRule type="cellIs" dxfId="5331" priority="16388" stopIfTrue="1" operator="equal">
      <formula>"NO APLICA"</formula>
    </cfRule>
  </conditionalFormatting>
  <conditionalFormatting sqref="T479:U479">
    <cfRule type="cellIs" dxfId="5330" priority="16387" stopIfTrue="1" operator="equal">
      <formula>"NO APLICA"</formula>
    </cfRule>
  </conditionalFormatting>
  <conditionalFormatting sqref="V479:V482">
    <cfRule type="cellIs" dxfId="5329" priority="16386" stopIfTrue="1" operator="equal">
      <formula>"NO APLICA"</formula>
    </cfRule>
  </conditionalFormatting>
  <conditionalFormatting sqref="V488">
    <cfRule type="cellIs" dxfId="5328" priority="16384" operator="equal">
      <formula>"CUMPLE"</formula>
    </cfRule>
    <cfRule type="cellIs" dxfId="5327" priority="16385" operator="equal">
      <formula>"NO CUMPLE"</formula>
    </cfRule>
  </conditionalFormatting>
  <conditionalFormatting sqref="V488:V490">
    <cfRule type="cellIs" dxfId="5326" priority="16383" operator="equal">
      <formula>"VERIFICAR"</formula>
    </cfRule>
  </conditionalFormatting>
  <conditionalFormatting sqref="T483:V483">
    <cfRule type="cellIs" dxfId="5325" priority="16381" stopIfTrue="1" operator="equal">
      <formula>"NO"</formula>
    </cfRule>
    <cfRule type="cellIs" dxfId="5324" priority="16382" stopIfTrue="1" operator="equal">
      <formula>"SI"</formula>
    </cfRule>
  </conditionalFormatting>
  <conditionalFormatting sqref="T483:U483">
    <cfRule type="cellIs" dxfId="5323" priority="16380" stopIfTrue="1" operator="equal">
      <formula>"NO APLICA"</formula>
    </cfRule>
  </conditionalFormatting>
  <conditionalFormatting sqref="V483">
    <cfRule type="cellIs" dxfId="5322" priority="16379" stopIfTrue="1" operator="equal">
      <formula>"NO APLICA"</formula>
    </cfRule>
  </conditionalFormatting>
  <conditionalFormatting sqref="T493">
    <cfRule type="cellIs" dxfId="5321" priority="16377" operator="equal">
      <formula>"CUMPLE"</formula>
    </cfRule>
    <cfRule type="cellIs" dxfId="5320" priority="16378" operator="equal">
      <formula>"NO CUMPLE"</formula>
    </cfRule>
  </conditionalFormatting>
  <conditionalFormatting sqref="T493">
    <cfRule type="cellIs" dxfId="5319" priority="16376" operator="equal">
      <formula>"VERIFICAR"</formula>
    </cfRule>
  </conditionalFormatting>
  <conditionalFormatting sqref="H497">
    <cfRule type="containsText" dxfId="5318" priority="16359" stopIfTrue="1" operator="containsText" text="NO CUMPLE">
      <formula>NOT(ISERROR(SEARCH("NO CUMPLE",H497)))</formula>
    </cfRule>
    <cfRule type="containsText" dxfId="5317" priority="16360" stopIfTrue="1" operator="containsText" text="CUMPLE">
      <formula>NOT(ISERROR(SEARCH("CUMPLE",H497)))</formula>
    </cfRule>
  </conditionalFormatting>
  <conditionalFormatting sqref="J497">
    <cfRule type="containsText" dxfId="5316" priority="16357" stopIfTrue="1" operator="containsText" text="NO CUMPLE">
      <formula>NOT(ISERROR(SEARCH("NO CUMPLE",J497)))</formula>
    </cfRule>
    <cfRule type="containsText" dxfId="5315" priority="16358" stopIfTrue="1" operator="containsText" text="CUMPLE">
      <formula>NOT(ISERROR(SEARCH("CUMPLE",J497)))</formula>
    </cfRule>
  </conditionalFormatting>
  <conditionalFormatting sqref="O496">
    <cfRule type="containsText" dxfId="5314" priority="16355" stopIfTrue="1" operator="containsText" text="NO CUMPLE">
      <formula>NOT(ISERROR(SEARCH("NO CUMPLE",O496)))</formula>
    </cfRule>
    <cfRule type="containsText" dxfId="5313" priority="16356" stopIfTrue="1" operator="containsText" text="CUMPLE">
      <formula>NOT(ISERROR(SEARCH("CUMPLE",O496)))</formula>
    </cfRule>
  </conditionalFormatting>
  <conditionalFormatting sqref="O497:S497">
    <cfRule type="cellIs" dxfId="5312" priority="16354" operator="equal">
      <formula>"EL PROPONENTE SE DEBE REQUERIR POR EXPERIENCIA MINIMA EXIGIDA"</formula>
    </cfRule>
  </conditionalFormatting>
  <conditionalFormatting sqref="J474:J483">
    <cfRule type="cellIs" dxfId="5311" priority="16353" stopIfTrue="1" operator="greaterThan">
      <formula>0</formula>
    </cfRule>
  </conditionalFormatting>
  <conditionalFormatting sqref="N491:N496">
    <cfRule type="cellIs" dxfId="5310" priority="16351" operator="equal">
      <formula>"NO"</formula>
    </cfRule>
    <cfRule type="cellIs" dxfId="5309" priority="16352" operator="between">
      <formula>"SI"</formula>
      <formula>"SI."</formula>
    </cfRule>
  </conditionalFormatting>
  <conditionalFormatting sqref="I483">
    <cfRule type="cellIs" dxfId="5308" priority="16350" stopIfTrue="1" operator="greaterThan">
      <formula>0</formula>
    </cfRule>
  </conditionalFormatting>
  <conditionalFormatting sqref="K477:L483">
    <cfRule type="cellIs" dxfId="5307" priority="16348" operator="equal">
      <formula>0</formula>
    </cfRule>
    <cfRule type="cellIs" dxfId="5306" priority="16349" operator="notBetween">
      <formula>$Q$17</formula>
      <formula>$R$17</formula>
    </cfRule>
  </conditionalFormatting>
  <conditionalFormatting sqref="B474:B483">
    <cfRule type="cellIs" dxfId="5305" priority="16347" stopIfTrue="1" operator="greaterThan">
      <formula>0</formula>
    </cfRule>
  </conditionalFormatting>
  <conditionalFormatting sqref="T474:V476">
    <cfRule type="cellIs" dxfId="5304" priority="16345" stopIfTrue="1" operator="equal">
      <formula>"NO"</formula>
    </cfRule>
    <cfRule type="cellIs" dxfId="5303" priority="16346" stopIfTrue="1" operator="equal">
      <formula>"SI"</formula>
    </cfRule>
  </conditionalFormatting>
  <conditionalFormatting sqref="T474:V475">
    <cfRule type="cellIs" dxfId="5302" priority="16344" stopIfTrue="1" operator="equal">
      <formula>"NO APLICA"</formula>
    </cfRule>
  </conditionalFormatting>
  <conditionalFormatting sqref="T476:U476">
    <cfRule type="cellIs" dxfId="5301" priority="16343" stopIfTrue="1" operator="equal">
      <formula>"NO APLICA"</formula>
    </cfRule>
  </conditionalFormatting>
  <conditionalFormatting sqref="T476:U476">
    <cfRule type="cellIs" dxfId="5300" priority="16342" stopIfTrue="1" operator="equal">
      <formula>"NO APLICA"</formula>
    </cfRule>
  </conditionalFormatting>
  <conditionalFormatting sqref="V476">
    <cfRule type="cellIs" dxfId="5299" priority="16341" stopIfTrue="1" operator="equal">
      <formula>"NO APLICA"</formula>
    </cfRule>
  </conditionalFormatting>
  <conditionalFormatting sqref="K474:L476">
    <cfRule type="cellIs" dxfId="5298" priority="16340" operator="notBetween">
      <formula>$Q$17</formula>
      <formula>$R$17</formula>
    </cfRule>
  </conditionalFormatting>
  <conditionalFormatting sqref="K474:M483 C474:I483 P474:V475 P478:V483 P476:Q477 T476:V477">
    <cfRule type="cellIs" dxfId="5297" priority="16339" operator="equal">
      <formula>0</formula>
    </cfRule>
  </conditionalFormatting>
  <conditionalFormatting sqref="M497">
    <cfRule type="cellIs" dxfId="5296" priority="16335" operator="notEqual">
      <formula>"NO CUMPLE"</formula>
    </cfRule>
    <cfRule type="containsText" dxfId="5295" priority="16336" stopIfTrue="1" operator="containsText" text="NO CUMPLE">
      <formula>NOT(ISERROR(SEARCH("NO CUMPLE",M497)))</formula>
    </cfRule>
    <cfRule type="containsText" dxfId="5294" priority="16337" stopIfTrue="1" operator="containsText" text="CUMPLE">
      <formula>NOT(ISERROR(SEARCH("CUMPLE",M497)))</formula>
    </cfRule>
  </conditionalFormatting>
  <conditionalFormatting sqref="M491:M496">
    <cfRule type="cellIs" dxfId="5293" priority="16333" stopIfTrue="1" operator="equal">
      <formula>"cumple"</formula>
    </cfRule>
    <cfRule type="containsText" dxfId="5292" priority="16334" stopIfTrue="1" operator="containsText" text="NO CUMPLE">
      <formula>NOT(ISERROR(SEARCH("NO CUMPLE",M491)))</formula>
    </cfRule>
  </conditionalFormatting>
  <conditionalFormatting sqref="L491:L496">
    <cfRule type="cellIs" dxfId="5291" priority="16331" stopIfTrue="1" operator="equal">
      <formula>"cumple"</formula>
    </cfRule>
    <cfRule type="containsText" dxfId="5290" priority="16332" stopIfTrue="1" operator="containsText" text="NO CUMPLE">
      <formula>NOT(ISERROR(SEARCH("NO CUMPLE",L491)))</formula>
    </cfRule>
  </conditionalFormatting>
  <conditionalFormatting sqref="K497">
    <cfRule type="containsText" dxfId="5289" priority="16321" stopIfTrue="1" operator="containsText" text="NO CUMPLE">
      <formula>NOT(ISERROR(SEARCH("NO CUMPLE",K497)))</formula>
    </cfRule>
    <cfRule type="containsText" dxfId="5288" priority="16322" stopIfTrue="1" operator="containsText" text="CUMPLE">
      <formula>NOT(ISERROR(SEARCH("CUMPLE",K497)))</formula>
    </cfRule>
  </conditionalFormatting>
  <conditionalFormatting sqref="L497">
    <cfRule type="containsText" dxfId="5287" priority="16319" stopIfTrue="1" operator="containsText" text="NO CUMPLE">
      <formula>NOT(ISERROR(SEARCH("NO CUMPLE",L497)))</formula>
    </cfRule>
    <cfRule type="containsText" dxfId="5286" priority="16320" stopIfTrue="1" operator="containsText" text="CUMPLE">
      <formula>NOT(ISERROR(SEARCH("CUMPLE",L497)))</formula>
    </cfRule>
  </conditionalFormatting>
  <conditionalFormatting sqref="P490">
    <cfRule type="cellIs" dxfId="5285" priority="16317" operator="equal">
      <formula>"NO VÁLIDO"</formula>
    </cfRule>
    <cfRule type="cellIs" dxfId="5284" priority="16318" operator="equal">
      <formula>"VÁLIDO"</formula>
    </cfRule>
  </conditionalFormatting>
  <conditionalFormatting sqref="H474:H483">
    <cfRule type="cellIs" dxfId="5283" priority="16314" operator="equal">
      <formula>"NO"</formula>
    </cfRule>
    <cfRule type="cellIs" dxfId="5282" priority="16315" operator="equal">
      <formula>"SI"</formula>
    </cfRule>
  </conditionalFormatting>
  <conditionalFormatting sqref="Q490">
    <cfRule type="cellIs" dxfId="5281" priority="16312" operator="greaterThanOrEqual">
      <formula>NUMMINCONT</formula>
    </cfRule>
    <cfRule type="cellIs" dxfId="5280" priority="16313" operator="lessThan">
      <formula>NUMMINCONT</formula>
    </cfRule>
  </conditionalFormatting>
  <conditionalFormatting sqref="B527:C527 H527:V527 E527 F506:G506 B500:V504 M506:Q506 I506:J506 B505:R505 T505:V506 B507:V526">
    <cfRule type="cellIs" dxfId="5279" priority="16311" operator="equal">
      <formula>"MAL"</formula>
    </cfRule>
  </conditionalFormatting>
  <conditionalFormatting sqref="B527:C527 H527:V527 E527 F506:G506 B500:V504 M506:Q506 I506:J506 B505:R505 T505:V506 B507:V526">
    <cfRule type="cellIs" dxfId="5278" priority="16310" operator="equal">
      <formula>"CORRECTO"</formula>
    </cfRule>
  </conditionalFormatting>
  <conditionalFormatting sqref="B527:C527 H527:V527 E527 F506:G506 B500:V504 M506:Q506 I506:J506 B505:R505 T505:V506 B507:V526">
    <cfRule type="cellIs" dxfId="5277" priority="16309" operator="equal">
      <formula>"MAL"</formula>
    </cfRule>
  </conditionalFormatting>
  <conditionalFormatting sqref="B527:C527 H527:V527 E527 F506:G506 B500:V504 M506:Q506 I506:J506 B505:R505 T505:V506 B507:V526">
    <cfRule type="cellIs" dxfId="5276" priority="16306" operator="equal">
      <formula>"CORRECTO"</formula>
    </cfRule>
    <cfRule type="cellIs" dxfId="5275" priority="16308" operator="equal">
      <formula>"CORRECTO"</formula>
    </cfRule>
  </conditionalFormatting>
  <conditionalFormatting sqref="B527:C527 H527:V527 E527 F506:G506 B500:V504 M506:Q506 I506:J506 B505:R505 T505:V506 B507:V526">
    <cfRule type="cellIs" dxfId="5274" priority="16307" operator="equal">
      <formula>"MAL"</formula>
    </cfRule>
  </conditionalFormatting>
  <conditionalFormatting sqref="C504:I505 K504:M505 C507:I513 F506:G506 P504:V504 K507:M513 M506 I506 P505:R505 P506:Q506 T505:V506 P507:V513">
    <cfRule type="cellIs" dxfId="5273" priority="16305" stopIfTrue="1" operator="greaterThan">
      <formula>0</formula>
    </cfRule>
  </conditionalFormatting>
  <conditionalFormatting sqref="D507:D512">
    <cfRule type="cellIs" dxfId="5272" priority="16304" stopIfTrue="1" operator="greaterThan">
      <formula>0</formula>
    </cfRule>
  </conditionalFormatting>
  <conditionalFormatting sqref="D507:D512 F507:H512">
    <cfRule type="cellIs" dxfId="5271" priority="16303" stopIfTrue="1" operator="greaterThan">
      <formula>0</formula>
    </cfRule>
  </conditionalFormatting>
  <conditionalFormatting sqref="H504:H505 H507:H512">
    <cfRule type="cellIs" dxfId="5270" priority="16302" stopIfTrue="1" operator="greaterThan">
      <formula>0</formula>
    </cfRule>
  </conditionalFormatting>
  <conditionalFormatting sqref="E504:E505 E507:E512">
    <cfRule type="cellIs" dxfId="5269" priority="16301" stopIfTrue="1" operator="greaterThan">
      <formula>0</formula>
    </cfRule>
  </conditionalFormatting>
  <conditionalFormatting sqref="K521:K526">
    <cfRule type="containsText" dxfId="5268" priority="16299" stopIfTrue="1" operator="containsText" text="NO CUMPLE">
      <formula>NOT(ISERROR(SEARCH("NO CUMPLE",K521)))</formula>
    </cfRule>
    <cfRule type="containsText" dxfId="5267" priority="16300" stopIfTrue="1" operator="containsText" text="CUMPLE">
      <formula>NOT(ISERROR(SEARCH("CUMPLE",K521)))</formula>
    </cfRule>
  </conditionalFormatting>
  <conditionalFormatting sqref="S520">
    <cfRule type="cellIs" dxfId="5266" priority="16297" operator="greaterThanOrEqual">
      <formula>NUMMINCONT</formula>
    </cfRule>
    <cfRule type="cellIs" dxfId="5265" priority="16298" operator="lessThan">
      <formula>NUMMINCONT</formula>
    </cfRule>
  </conditionalFormatting>
  <conditionalFormatting sqref="T507:V512">
    <cfRule type="cellIs" dxfId="5264" priority="16295" stopIfTrue="1" operator="equal">
      <formula>"NO"</formula>
    </cfRule>
    <cfRule type="cellIs" dxfId="5263" priority="16296" stopIfTrue="1" operator="equal">
      <formula>"SI"</formula>
    </cfRule>
  </conditionalFormatting>
  <conditionalFormatting sqref="T507:V508">
    <cfRule type="cellIs" dxfId="5262" priority="16294" stopIfTrue="1" operator="equal">
      <formula>"NO APLICA"</formula>
    </cfRule>
  </conditionalFormatting>
  <conditionalFormatting sqref="T509:U512">
    <cfRule type="cellIs" dxfId="5261" priority="16293" stopIfTrue="1" operator="equal">
      <formula>"NO APLICA"</formula>
    </cfRule>
  </conditionalFormatting>
  <conditionalFormatting sqref="T509:U509">
    <cfRule type="cellIs" dxfId="5260" priority="16292" stopIfTrue="1" operator="equal">
      <formula>"NO APLICA"</formula>
    </cfRule>
  </conditionalFormatting>
  <conditionalFormatting sqref="V509:V512">
    <cfRule type="cellIs" dxfId="5259" priority="16291" stopIfTrue="1" operator="equal">
      <formula>"NO APLICA"</formula>
    </cfRule>
  </conditionalFormatting>
  <conditionalFormatting sqref="V518">
    <cfRule type="cellIs" dxfId="5258" priority="16289" operator="equal">
      <formula>"CUMPLE"</formula>
    </cfRule>
    <cfRule type="cellIs" dxfId="5257" priority="16290" operator="equal">
      <formula>"NO CUMPLE"</formula>
    </cfRule>
  </conditionalFormatting>
  <conditionalFormatting sqref="V518:V520">
    <cfRule type="cellIs" dxfId="5256" priority="16288" operator="equal">
      <formula>"VERIFICAR"</formula>
    </cfRule>
  </conditionalFormatting>
  <conditionalFormatting sqref="T513:V513">
    <cfRule type="cellIs" dxfId="5255" priority="16286" stopIfTrue="1" operator="equal">
      <formula>"NO"</formula>
    </cfRule>
    <cfRule type="cellIs" dxfId="5254" priority="16287" stopIfTrue="1" operator="equal">
      <formula>"SI"</formula>
    </cfRule>
  </conditionalFormatting>
  <conditionalFormatting sqref="T513:U513">
    <cfRule type="cellIs" dxfId="5253" priority="16285" stopIfTrue="1" operator="equal">
      <formula>"NO APLICA"</formula>
    </cfRule>
  </conditionalFormatting>
  <conditionalFormatting sqref="V513">
    <cfRule type="cellIs" dxfId="5252" priority="16284" stopIfTrue="1" operator="equal">
      <formula>"NO APLICA"</formula>
    </cfRule>
  </conditionalFormatting>
  <conditionalFormatting sqref="T523">
    <cfRule type="cellIs" dxfId="5251" priority="16282" operator="equal">
      <formula>"CUMPLE"</formula>
    </cfRule>
    <cfRule type="cellIs" dxfId="5250" priority="16283" operator="equal">
      <formula>"NO CUMPLE"</formula>
    </cfRule>
  </conditionalFormatting>
  <conditionalFormatting sqref="T523">
    <cfRule type="cellIs" dxfId="5249" priority="16281" operator="equal">
      <formula>"VERIFICAR"</formula>
    </cfRule>
  </conditionalFormatting>
  <conditionalFormatting sqref="H527">
    <cfRule type="containsText" dxfId="5248" priority="16264" stopIfTrue="1" operator="containsText" text="NO CUMPLE">
      <formula>NOT(ISERROR(SEARCH("NO CUMPLE",H527)))</formula>
    </cfRule>
    <cfRule type="containsText" dxfId="5247" priority="16265" stopIfTrue="1" operator="containsText" text="CUMPLE">
      <formula>NOT(ISERROR(SEARCH("CUMPLE",H527)))</formula>
    </cfRule>
  </conditionalFormatting>
  <conditionalFormatting sqref="J527">
    <cfRule type="containsText" dxfId="5246" priority="16262" stopIfTrue="1" operator="containsText" text="NO CUMPLE">
      <formula>NOT(ISERROR(SEARCH("NO CUMPLE",J527)))</formula>
    </cfRule>
    <cfRule type="containsText" dxfId="5245" priority="16263" stopIfTrue="1" operator="containsText" text="CUMPLE">
      <formula>NOT(ISERROR(SEARCH("CUMPLE",J527)))</formula>
    </cfRule>
  </conditionalFormatting>
  <conditionalFormatting sqref="O526">
    <cfRule type="containsText" dxfId="5244" priority="16260" stopIfTrue="1" operator="containsText" text="NO CUMPLE">
      <formula>NOT(ISERROR(SEARCH("NO CUMPLE",O526)))</formula>
    </cfRule>
    <cfRule type="containsText" dxfId="5243" priority="16261" stopIfTrue="1" operator="containsText" text="CUMPLE">
      <formula>NOT(ISERROR(SEARCH("CUMPLE",O526)))</formula>
    </cfRule>
  </conditionalFormatting>
  <conditionalFormatting sqref="O527:S527">
    <cfRule type="cellIs" dxfId="5242" priority="16259" operator="equal">
      <formula>"EL PROPONENTE SE DEBE REQUERIR POR EXPERIENCIA MINIMA EXIGIDA"</formula>
    </cfRule>
  </conditionalFormatting>
  <conditionalFormatting sqref="J504:J513">
    <cfRule type="cellIs" dxfId="5241" priority="16258" stopIfTrue="1" operator="greaterThan">
      <formula>0</formula>
    </cfRule>
  </conditionalFormatting>
  <conditionalFormatting sqref="N521:N526">
    <cfRule type="cellIs" dxfId="5240" priority="16256" operator="equal">
      <formula>"NO"</formula>
    </cfRule>
    <cfRule type="cellIs" dxfId="5239" priority="16257" operator="between">
      <formula>"SI"</formula>
      <formula>"SI."</formula>
    </cfRule>
  </conditionalFormatting>
  <conditionalFormatting sqref="I513">
    <cfRule type="cellIs" dxfId="5238" priority="16255" stopIfTrue="1" operator="greaterThan">
      <formula>0</formula>
    </cfRule>
  </conditionalFormatting>
  <conditionalFormatting sqref="K507:L513">
    <cfRule type="cellIs" dxfId="5237" priority="16253" operator="equal">
      <formula>0</formula>
    </cfRule>
    <cfRule type="cellIs" dxfId="5236" priority="16254" operator="notBetween">
      <formula>$Q$17</formula>
      <formula>$R$17</formula>
    </cfRule>
  </conditionalFormatting>
  <conditionalFormatting sqref="B504:B505 B507:B513">
    <cfRule type="cellIs" dxfId="5235" priority="16252" stopIfTrue="1" operator="greaterThan">
      <formula>0</formula>
    </cfRule>
  </conditionalFormatting>
  <conditionalFormatting sqref="T504:V506">
    <cfRule type="cellIs" dxfId="5234" priority="16250" stopIfTrue="1" operator="equal">
      <formula>"NO"</formula>
    </cfRule>
    <cfRule type="cellIs" dxfId="5233" priority="16251" stopIfTrue="1" operator="equal">
      <formula>"SI"</formula>
    </cfRule>
  </conditionalFormatting>
  <conditionalFormatting sqref="T504:V505">
    <cfRule type="cellIs" dxfId="5232" priority="16249" stopIfTrue="1" operator="equal">
      <formula>"NO APLICA"</formula>
    </cfRule>
  </conditionalFormatting>
  <conditionalFormatting sqref="T506:U506">
    <cfRule type="cellIs" dxfId="5231" priority="16248" stopIfTrue="1" operator="equal">
      <formula>"NO APLICA"</formula>
    </cfRule>
  </conditionalFormatting>
  <conditionalFormatting sqref="T506:U506">
    <cfRule type="cellIs" dxfId="5230" priority="16247" stopIfTrue="1" operator="equal">
      <formula>"NO APLICA"</formula>
    </cfRule>
  </conditionalFormatting>
  <conditionalFormatting sqref="V506">
    <cfRule type="cellIs" dxfId="5229" priority="16246" stopIfTrue="1" operator="equal">
      <formula>"NO APLICA"</formula>
    </cfRule>
  </conditionalFormatting>
  <conditionalFormatting sqref="K504:L505">
    <cfRule type="cellIs" dxfId="5228" priority="16245" operator="notBetween">
      <formula>$Q$17</formula>
      <formula>$R$17</formula>
    </cfRule>
  </conditionalFormatting>
  <conditionalFormatting sqref="C504:I505 K504:M505 C507:I513 F506:G506 P504:V504 K507:M513 M506 I506 P505:R505 P506:Q506 T505:V506 P507:V513">
    <cfRule type="cellIs" dxfId="5227" priority="16244" operator="equal">
      <formula>0</formula>
    </cfRule>
  </conditionalFormatting>
  <conditionalFormatting sqref="M527">
    <cfRule type="cellIs" dxfId="5226" priority="16240" operator="notEqual">
      <formula>"NO CUMPLE"</formula>
    </cfRule>
    <cfRule type="containsText" dxfId="5225" priority="16241" stopIfTrue="1" operator="containsText" text="NO CUMPLE">
      <formula>NOT(ISERROR(SEARCH("NO CUMPLE",M527)))</formula>
    </cfRule>
    <cfRule type="containsText" dxfId="5224" priority="16242" stopIfTrue="1" operator="containsText" text="CUMPLE">
      <formula>NOT(ISERROR(SEARCH("CUMPLE",M527)))</formula>
    </cfRule>
  </conditionalFormatting>
  <conditionalFormatting sqref="M521:M526">
    <cfRule type="cellIs" dxfId="5223" priority="16238" stopIfTrue="1" operator="equal">
      <formula>"cumple"</formula>
    </cfRule>
    <cfRule type="containsText" dxfId="5222" priority="16239" stopIfTrue="1" operator="containsText" text="NO CUMPLE">
      <formula>NOT(ISERROR(SEARCH("NO CUMPLE",M521)))</formula>
    </cfRule>
  </conditionalFormatting>
  <conditionalFormatting sqref="L521:L526">
    <cfRule type="cellIs" dxfId="5221" priority="16236" stopIfTrue="1" operator="equal">
      <formula>"cumple"</formula>
    </cfRule>
    <cfRule type="containsText" dxfId="5220" priority="16237" stopIfTrue="1" operator="containsText" text="NO CUMPLE">
      <formula>NOT(ISERROR(SEARCH("NO CUMPLE",L521)))</formula>
    </cfRule>
  </conditionalFormatting>
  <conditionalFormatting sqref="K527">
    <cfRule type="containsText" dxfId="5219" priority="16226" stopIfTrue="1" operator="containsText" text="NO CUMPLE">
      <formula>NOT(ISERROR(SEARCH("NO CUMPLE",K527)))</formula>
    </cfRule>
    <cfRule type="containsText" dxfId="5218" priority="16227" stopIfTrue="1" operator="containsText" text="CUMPLE">
      <formula>NOT(ISERROR(SEARCH("CUMPLE",K527)))</formula>
    </cfRule>
  </conditionalFormatting>
  <conditionalFormatting sqref="L527">
    <cfRule type="containsText" dxfId="5217" priority="16224" stopIfTrue="1" operator="containsText" text="NO CUMPLE">
      <formula>NOT(ISERROR(SEARCH("NO CUMPLE",L527)))</formula>
    </cfRule>
    <cfRule type="containsText" dxfId="5216" priority="16225" stopIfTrue="1" operator="containsText" text="CUMPLE">
      <formula>NOT(ISERROR(SEARCH("CUMPLE",L527)))</formula>
    </cfRule>
  </conditionalFormatting>
  <conditionalFormatting sqref="P520">
    <cfRule type="cellIs" dxfId="5215" priority="16222" operator="equal">
      <formula>"NO VÁLIDO"</formula>
    </cfRule>
    <cfRule type="cellIs" dxfId="5214" priority="16223" operator="equal">
      <formula>"VÁLIDO"</formula>
    </cfRule>
  </conditionalFormatting>
  <conditionalFormatting sqref="H504:H505 H507:H513">
    <cfRule type="cellIs" dxfId="5213" priority="16219" operator="equal">
      <formula>"NO"</formula>
    </cfRule>
    <cfRule type="cellIs" dxfId="5212" priority="16220" operator="equal">
      <formula>"SI"</formula>
    </cfRule>
  </conditionalFormatting>
  <conditionalFormatting sqref="Q520">
    <cfRule type="cellIs" dxfId="5211" priority="16217" operator="greaterThanOrEqual">
      <formula>NUMMINCONT</formula>
    </cfRule>
    <cfRule type="cellIs" dxfId="5210" priority="16218" operator="lessThan">
      <formula>NUMMINCONT</formula>
    </cfRule>
  </conditionalFormatting>
  <conditionalFormatting sqref="B557:C557 H557:V557 E557 B530:V556">
    <cfRule type="cellIs" dxfId="5209" priority="16216" operator="equal">
      <formula>"MAL"</formula>
    </cfRule>
  </conditionalFormatting>
  <conditionalFormatting sqref="B557:C557 H557:V557 E557 B530:V556">
    <cfRule type="cellIs" dxfId="5208" priority="16215" operator="equal">
      <formula>"CORRECTO"</formula>
    </cfRule>
  </conditionalFormatting>
  <conditionalFormatting sqref="B557:C557 H557:V557 E557 B530:V556">
    <cfRule type="cellIs" dxfId="5207" priority="16214" operator="equal">
      <formula>"MAL"</formula>
    </cfRule>
  </conditionalFormatting>
  <conditionalFormatting sqref="B557:C557 H557:V557 E557 B530:V556">
    <cfRule type="cellIs" dxfId="5206" priority="16211" operator="equal">
      <formula>"CORRECTO"</formula>
    </cfRule>
    <cfRule type="cellIs" dxfId="5205" priority="16213" operator="equal">
      <formula>"CORRECTO"</formula>
    </cfRule>
  </conditionalFormatting>
  <conditionalFormatting sqref="B557:C557 H557:V557 E557 B530:V556">
    <cfRule type="cellIs" dxfId="5204" priority="16212" operator="equal">
      <formula>"MAL"</formula>
    </cfRule>
  </conditionalFormatting>
  <conditionalFormatting sqref="K534:M543 C534:I543 P534:V543">
    <cfRule type="cellIs" dxfId="5203" priority="16210" stopIfTrue="1" operator="greaterThan">
      <formula>0</formula>
    </cfRule>
  </conditionalFormatting>
  <conditionalFormatting sqref="D537:D542">
    <cfRule type="cellIs" dxfId="5202" priority="16209" stopIfTrue="1" operator="greaterThan">
      <formula>0</formula>
    </cfRule>
  </conditionalFormatting>
  <conditionalFormatting sqref="D537:D542 F537:H542">
    <cfRule type="cellIs" dxfId="5201" priority="16208" stopIfTrue="1" operator="greaterThan">
      <formula>0</formula>
    </cfRule>
  </conditionalFormatting>
  <conditionalFormatting sqref="H534:H542">
    <cfRule type="cellIs" dxfId="5200" priority="16207" stopIfTrue="1" operator="greaterThan">
      <formula>0</formula>
    </cfRule>
  </conditionalFormatting>
  <conditionalFormatting sqref="E534:E542">
    <cfRule type="cellIs" dxfId="5199" priority="16206" stopIfTrue="1" operator="greaterThan">
      <formula>0</formula>
    </cfRule>
  </conditionalFormatting>
  <conditionalFormatting sqref="K551:K556">
    <cfRule type="containsText" dxfId="5198" priority="16204" stopIfTrue="1" operator="containsText" text="NO CUMPLE">
      <formula>NOT(ISERROR(SEARCH("NO CUMPLE",K551)))</formula>
    </cfRule>
    <cfRule type="containsText" dxfId="5197" priority="16205" stopIfTrue="1" operator="containsText" text="CUMPLE">
      <formula>NOT(ISERROR(SEARCH("CUMPLE",K551)))</formula>
    </cfRule>
  </conditionalFormatting>
  <conditionalFormatting sqref="S550">
    <cfRule type="cellIs" dxfId="5196" priority="16202" operator="greaterThanOrEqual">
      <formula>NUMMINCONT</formula>
    </cfRule>
    <cfRule type="cellIs" dxfId="5195" priority="16203" operator="lessThan">
      <formula>NUMMINCONT</formula>
    </cfRule>
  </conditionalFormatting>
  <conditionalFormatting sqref="T537:V542">
    <cfRule type="cellIs" dxfId="5194" priority="16200" stopIfTrue="1" operator="equal">
      <formula>"NO"</formula>
    </cfRule>
    <cfRule type="cellIs" dxfId="5193" priority="16201" stopIfTrue="1" operator="equal">
      <formula>"SI"</formula>
    </cfRule>
  </conditionalFormatting>
  <conditionalFormatting sqref="T537:V538">
    <cfRule type="cellIs" dxfId="5192" priority="16199" stopIfTrue="1" operator="equal">
      <formula>"NO APLICA"</formula>
    </cfRule>
  </conditionalFormatting>
  <conditionalFormatting sqref="T539:U542">
    <cfRule type="cellIs" dxfId="5191" priority="16198" stopIfTrue="1" operator="equal">
      <formula>"NO APLICA"</formula>
    </cfRule>
  </conditionalFormatting>
  <conditionalFormatting sqref="T539:U539">
    <cfRule type="cellIs" dxfId="5190" priority="16197" stopIfTrue="1" operator="equal">
      <formula>"NO APLICA"</formula>
    </cfRule>
  </conditionalFormatting>
  <conditionalFormatting sqref="V539:V542">
    <cfRule type="cellIs" dxfId="5189" priority="16196" stopIfTrue="1" operator="equal">
      <formula>"NO APLICA"</formula>
    </cfRule>
  </conditionalFormatting>
  <conditionalFormatting sqref="V548">
    <cfRule type="cellIs" dxfId="5188" priority="16194" operator="equal">
      <formula>"CUMPLE"</formula>
    </cfRule>
    <cfRule type="cellIs" dxfId="5187" priority="16195" operator="equal">
      <formula>"NO CUMPLE"</formula>
    </cfRule>
  </conditionalFormatting>
  <conditionalFormatting sqref="V548:V550">
    <cfRule type="cellIs" dxfId="5186" priority="16193" operator="equal">
      <formula>"VERIFICAR"</formula>
    </cfRule>
  </conditionalFormatting>
  <conditionalFormatting sqref="T543:V543">
    <cfRule type="cellIs" dxfId="5185" priority="16191" stopIfTrue="1" operator="equal">
      <formula>"NO"</formula>
    </cfRule>
    <cfRule type="cellIs" dxfId="5184" priority="16192" stopIfTrue="1" operator="equal">
      <formula>"SI"</formula>
    </cfRule>
  </conditionalFormatting>
  <conditionalFormatting sqref="T543:U543">
    <cfRule type="cellIs" dxfId="5183" priority="16190" stopIfTrue="1" operator="equal">
      <formula>"NO APLICA"</formula>
    </cfRule>
  </conditionalFormatting>
  <conditionalFormatting sqref="V543">
    <cfRule type="cellIs" dxfId="5182" priority="16189" stopIfTrue="1" operator="equal">
      <formula>"NO APLICA"</formula>
    </cfRule>
  </conditionalFormatting>
  <conditionalFormatting sqref="T553">
    <cfRule type="cellIs" dxfId="5181" priority="16187" operator="equal">
      <formula>"CUMPLE"</formula>
    </cfRule>
    <cfRule type="cellIs" dxfId="5180" priority="16188" operator="equal">
      <formula>"NO CUMPLE"</formula>
    </cfRule>
  </conditionalFormatting>
  <conditionalFormatting sqref="T553">
    <cfRule type="cellIs" dxfId="5179" priority="16186" operator="equal">
      <formula>"VERIFICAR"</formula>
    </cfRule>
  </conditionalFormatting>
  <conditionalFormatting sqref="H557">
    <cfRule type="containsText" dxfId="5178" priority="16169" stopIfTrue="1" operator="containsText" text="NO CUMPLE">
      <formula>NOT(ISERROR(SEARCH("NO CUMPLE",H557)))</formula>
    </cfRule>
    <cfRule type="containsText" dxfId="5177" priority="16170" stopIfTrue="1" operator="containsText" text="CUMPLE">
      <formula>NOT(ISERROR(SEARCH("CUMPLE",H557)))</formula>
    </cfRule>
  </conditionalFormatting>
  <conditionalFormatting sqref="J557">
    <cfRule type="containsText" dxfId="5176" priority="16167" stopIfTrue="1" operator="containsText" text="NO CUMPLE">
      <formula>NOT(ISERROR(SEARCH("NO CUMPLE",J557)))</formula>
    </cfRule>
    <cfRule type="containsText" dxfId="5175" priority="16168" stopIfTrue="1" operator="containsText" text="CUMPLE">
      <formula>NOT(ISERROR(SEARCH("CUMPLE",J557)))</formula>
    </cfRule>
  </conditionalFormatting>
  <conditionalFormatting sqref="O556">
    <cfRule type="containsText" dxfId="5174" priority="16165" stopIfTrue="1" operator="containsText" text="NO CUMPLE">
      <formula>NOT(ISERROR(SEARCH("NO CUMPLE",O556)))</formula>
    </cfRule>
    <cfRule type="containsText" dxfId="5173" priority="16166" stopIfTrue="1" operator="containsText" text="CUMPLE">
      <formula>NOT(ISERROR(SEARCH("CUMPLE",O556)))</formula>
    </cfRule>
  </conditionalFormatting>
  <conditionalFormatting sqref="O557:S557">
    <cfRule type="cellIs" dxfId="5172" priority="16164" operator="equal">
      <formula>"EL PROPONENTE SE DEBE REQUERIR POR EXPERIENCIA MINIMA EXIGIDA"</formula>
    </cfRule>
  </conditionalFormatting>
  <conditionalFormatting sqref="J534:J543">
    <cfRule type="cellIs" dxfId="5171" priority="16163" stopIfTrue="1" operator="greaterThan">
      <formula>0</formula>
    </cfRule>
  </conditionalFormatting>
  <conditionalFormatting sqref="N551:N556">
    <cfRule type="cellIs" dxfId="5170" priority="16161" operator="equal">
      <formula>"NO"</formula>
    </cfRule>
    <cfRule type="cellIs" dxfId="5169" priority="16162" operator="between">
      <formula>"SI"</formula>
      <formula>"SI."</formula>
    </cfRule>
  </conditionalFormatting>
  <conditionalFormatting sqref="I543">
    <cfRule type="cellIs" dxfId="5168" priority="16160" stopIfTrue="1" operator="greaterThan">
      <formula>0</formula>
    </cfRule>
  </conditionalFormatting>
  <conditionalFormatting sqref="K537:L543">
    <cfRule type="cellIs" dxfId="5167" priority="16158" operator="equal">
      <formula>0</formula>
    </cfRule>
    <cfRule type="cellIs" dxfId="5166" priority="16159" operator="notBetween">
      <formula>$Q$17</formula>
      <formula>$R$17</formula>
    </cfRule>
  </conditionalFormatting>
  <conditionalFormatting sqref="B534:B543">
    <cfRule type="cellIs" dxfId="5165" priority="16157" stopIfTrue="1" operator="greaterThan">
      <formula>0</formula>
    </cfRule>
  </conditionalFormatting>
  <conditionalFormatting sqref="T534:V536">
    <cfRule type="cellIs" dxfId="5164" priority="16155" stopIfTrue="1" operator="equal">
      <formula>"NO"</formula>
    </cfRule>
    <cfRule type="cellIs" dxfId="5163" priority="16156" stopIfTrue="1" operator="equal">
      <formula>"SI"</formula>
    </cfRule>
  </conditionalFormatting>
  <conditionalFormatting sqref="T534:V535">
    <cfRule type="cellIs" dxfId="5162" priority="16154" stopIfTrue="1" operator="equal">
      <formula>"NO APLICA"</formula>
    </cfRule>
  </conditionalFormatting>
  <conditionalFormatting sqref="T536:U536">
    <cfRule type="cellIs" dxfId="5161" priority="16153" stopIfTrue="1" operator="equal">
      <formula>"NO APLICA"</formula>
    </cfRule>
  </conditionalFormatting>
  <conditionalFormatting sqref="T536:U536">
    <cfRule type="cellIs" dxfId="5160" priority="16152" stopIfTrue="1" operator="equal">
      <formula>"NO APLICA"</formula>
    </cfRule>
  </conditionalFormatting>
  <conditionalFormatting sqref="V536">
    <cfRule type="cellIs" dxfId="5159" priority="16151" stopIfTrue="1" operator="equal">
      <formula>"NO APLICA"</formula>
    </cfRule>
  </conditionalFormatting>
  <conditionalFormatting sqref="K534:L536">
    <cfRule type="cellIs" dxfId="5158" priority="16150" operator="notBetween">
      <formula>$Q$17</formula>
      <formula>$R$17</formula>
    </cfRule>
  </conditionalFormatting>
  <conditionalFormatting sqref="K534:M543 C534:I543 P534:V543">
    <cfRule type="cellIs" dxfId="5157" priority="16149" operator="equal">
      <formula>0</formula>
    </cfRule>
  </conditionalFormatting>
  <conditionalFormatting sqref="M557">
    <cfRule type="cellIs" dxfId="5156" priority="16145" operator="notEqual">
      <formula>"NO CUMPLE"</formula>
    </cfRule>
    <cfRule type="containsText" dxfId="5155" priority="16146" stopIfTrue="1" operator="containsText" text="NO CUMPLE">
      <formula>NOT(ISERROR(SEARCH("NO CUMPLE",M557)))</formula>
    </cfRule>
    <cfRule type="containsText" dxfId="5154" priority="16147" stopIfTrue="1" operator="containsText" text="CUMPLE">
      <formula>NOT(ISERROR(SEARCH("CUMPLE",M557)))</formula>
    </cfRule>
  </conditionalFormatting>
  <conditionalFormatting sqref="M551:M556">
    <cfRule type="cellIs" dxfId="5153" priority="16143" stopIfTrue="1" operator="equal">
      <formula>"cumple"</formula>
    </cfRule>
    <cfRule type="containsText" dxfId="5152" priority="16144" stopIfTrue="1" operator="containsText" text="NO CUMPLE">
      <formula>NOT(ISERROR(SEARCH("NO CUMPLE",M551)))</formula>
    </cfRule>
  </conditionalFormatting>
  <conditionalFormatting sqref="L551:L556">
    <cfRule type="cellIs" dxfId="5151" priority="16141" stopIfTrue="1" operator="equal">
      <formula>"cumple"</formula>
    </cfRule>
    <cfRule type="containsText" dxfId="5150" priority="16142" stopIfTrue="1" operator="containsText" text="NO CUMPLE">
      <formula>NOT(ISERROR(SEARCH("NO CUMPLE",L551)))</formula>
    </cfRule>
  </conditionalFormatting>
  <conditionalFormatting sqref="K557">
    <cfRule type="containsText" dxfId="5149" priority="16131" stopIfTrue="1" operator="containsText" text="NO CUMPLE">
      <formula>NOT(ISERROR(SEARCH("NO CUMPLE",K557)))</formula>
    </cfRule>
    <cfRule type="containsText" dxfId="5148" priority="16132" stopIfTrue="1" operator="containsText" text="CUMPLE">
      <formula>NOT(ISERROR(SEARCH("CUMPLE",K557)))</formula>
    </cfRule>
  </conditionalFormatting>
  <conditionalFormatting sqref="L557">
    <cfRule type="containsText" dxfId="5147" priority="16129" stopIfTrue="1" operator="containsText" text="NO CUMPLE">
      <formula>NOT(ISERROR(SEARCH("NO CUMPLE",L557)))</formula>
    </cfRule>
    <cfRule type="containsText" dxfId="5146" priority="16130" stopIfTrue="1" operator="containsText" text="CUMPLE">
      <formula>NOT(ISERROR(SEARCH("CUMPLE",L557)))</formula>
    </cfRule>
  </conditionalFormatting>
  <conditionalFormatting sqref="P550">
    <cfRule type="cellIs" dxfId="5145" priority="16127" operator="equal">
      <formula>"NO VÁLIDO"</formula>
    </cfRule>
    <cfRule type="cellIs" dxfId="5144" priority="16128" operator="equal">
      <formula>"VÁLIDO"</formula>
    </cfRule>
  </conditionalFormatting>
  <conditionalFormatting sqref="H534:H543">
    <cfRule type="cellIs" dxfId="5143" priority="16124" operator="equal">
      <formula>"NO"</formula>
    </cfRule>
    <cfRule type="cellIs" dxfId="5142" priority="16125" operator="equal">
      <formula>"SI"</formula>
    </cfRule>
  </conditionalFormatting>
  <conditionalFormatting sqref="Q550">
    <cfRule type="cellIs" dxfId="5141" priority="16122" operator="greaterThanOrEqual">
      <formula>NUMMINCONT</formula>
    </cfRule>
    <cfRule type="cellIs" dxfId="5140" priority="16123" operator="lessThan">
      <formula>NUMMINCONT</formula>
    </cfRule>
  </conditionalFormatting>
  <conditionalFormatting sqref="B587:C587 H587:V587 E587 B560:V586">
    <cfRule type="cellIs" dxfId="5139" priority="16121" operator="equal">
      <formula>"MAL"</formula>
    </cfRule>
  </conditionalFormatting>
  <conditionalFormatting sqref="B587:C587 H587:V587 E587 B560:V586">
    <cfRule type="cellIs" dxfId="5138" priority="16120" operator="equal">
      <formula>"CORRECTO"</formula>
    </cfRule>
  </conditionalFormatting>
  <conditionalFormatting sqref="B587:C587 H587:V587 E587 B560:V586">
    <cfRule type="cellIs" dxfId="5137" priority="16119" operator="equal">
      <formula>"MAL"</formula>
    </cfRule>
  </conditionalFormatting>
  <conditionalFormatting sqref="B587:C587 H587:V587 E587 B560:V586">
    <cfRule type="cellIs" dxfId="5136" priority="16116" operator="equal">
      <formula>"CORRECTO"</formula>
    </cfRule>
    <cfRule type="cellIs" dxfId="5135" priority="16118" operator="equal">
      <formula>"CORRECTO"</formula>
    </cfRule>
  </conditionalFormatting>
  <conditionalFormatting sqref="B587:C587 H587:V587 E587 B560:V586">
    <cfRule type="cellIs" dxfId="5134" priority="16117" operator="equal">
      <formula>"MAL"</formula>
    </cfRule>
  </conditionalFormatting>
  <conditionalFormatting sqref="C564:I573 K564:M573 P564:V573">
    <cfRule type="cellIs" dxfId="5133" priority="16115" stopIfTrue="1" operator="greaterThan">
      <formula>0</formula>
    </cfRule>
  </conditionalFormatting>
  <conditionalFormatting sqref="D567:D572">
    <cfRule type="cellIs" dxfId="5132" priority="16114" stopIfTrue="1" operator="greaterThan">
      <formula>0</formula>
    </cfRule>
  </conditionalFormatting>
  <conditionalFormatting sqref="D567:D572 F567:H572">
    <cfRule type="cellIs" dxfId="5131" priority="16113" stopIfTrue="1" operator="greaterThan">
      <formula>0</formula>
    </cfRule>
  </conditionalFormatting>
  <conditionalFormatting sqref="H564:H572">
    <cfRule type="cellIs" dxfId="5130" priority="16112" stopIfTrue="1" operator="greaterThan">
      <formula>0</formula>
    </cfRule>
  </conditionalFormatting>
  <conditionalFormatting sqref="E564:E572">
    <cfRule type="cellIs" dxfId="5129" priority="16111" stopIfTrue="1" operator="greaterThan">
      <formula>0</formula>
    </cfRule>
  </conditionalFormatting>
  <conditionalFormatting sqref="K581:K586">
    <cfRule type="containsText" dxfId="5128" priority="16109" stopIfTrue="1" operator="containsText" text="NO CUMPLE">
      <formula>NOT(ISERROR(SEARCH("NO CUMPLE",K581)))</formula>
    </cfRule>
    <cfRule type="containsText" dxfId="5127" priority="16110" stopIfTrue="1" operator="containsText" text="CUMPLE">
      <formula>NOT(ISERROR(SEARCH("CUMPLE",K581)))</formula>
    </cfRule>
  </conditionalFormatting>
  <conditionalFormatting sqref="S580">
    <cfRule type="cellIs" dxfId="5126" priority="16107" operator="greaterThanOrEqual">
      <formula>NUMMINCONT</formula>
    </cfRule>
    <cfRule type="cellIs" dxfId="5125" priority="16108" operator="lessThan">
      <formula>NUMMINCONT</formula>
    </cfRule>
  </conditionalFormatting>
  <conditionalFormatting sqref="T567:V572">
    <cfRule type="cellIs" dxfId="5124" priority="16105" stopIfTrue="1" operator="equal">
      <formula>"NO"</formula>
    </cfRule>
    <cfRule type="cellIs" dxfId="5123" priority="16106" stopIfTrue="1" operator="equal">
      <formula>"SI"</formula>
    </cfRule>
  </conditionalFormatting>
  <conditionalFormatting sqref="T567:V568">
    <cfRule type="cellIs" dxfId="5122" priority="16104" stopIfTrue="1" operator="equal">
      <formula>"NO APLICA"</formula>
    </cfRule>
  </conditionalFormatting>
  <conditionalFormatting sqref="T569:U572">
    <cfRule type="cellIs" dxfId="5121" priority="16103" stopIfTrue="1" operator="equal">
      <formula>"NO APLICA"</formula>
    </cfRule>
  </conditionalFormatting>
  <conditionalFormatting sqref="T569:U569">
    <cfRule type="cellIs" dxfId="5120" priority="16102" stopIfTrue="1" operator="equal">
      <formula>"NO APLICA"</formula>
    </cfRule>
  </conditionalFormatting>
  <conditionalFormatting sqref="V569:V572">
    <cfRule type="cellIs" dxfId="5119" priority="16101" stopIfTrue="1" operator="equal">
      <formula>"NO APLICA"</formula>
    </cfRule>
  </conditionalFormatting>
  <conditionalFormatting sqref="V578">
    <cfRule type="cellIs" dxfId="5118" priority="16099" operator="equal">
      <formula>"CUMPLE"</formula>
    </cfRule>
    <cfRule type="cellIs" dxfId="5117" priority="16100" operator="equal">
      <formula>"NO CUMPLE"</formula>
    </cfRule>
  </conditionalFormatting>
  <conditionalFormatting sqref="V578:V580">
    <cfRule type="cellIs" dxfId="5116" priority="16098" operator="equal">
      <formula>"VERIFICAR"</formula>
    </cfRule>
  </conditionalFormatting>
  <conditionalFormatting sqref="T573:V573">
    <cfRule type="cellIs" dxfId="5115" priority="16096" stopIfTrue="1" operator="equal">
      <formula>"NO"</formula>
    </cfRule>
    <cfRule type="cellIs" dxfId="5114" priority="16097" stopIfTrue="1" operator="equal">
      <formula>"SI"</formula>
    </cfRule>
  </conditionalFormatting>
  <conditionalFormatting sqref="T573:U573">
    <cfRule type="cellIs" dxfId="5113" priority="16095" stopIfTrue="1" operator="equal">
      <formula>"NO APLICA"</formula>
    </cfRule>
  </conditionalFormatting>
  <conditionalFormatting sqref="V573">
    <cfRule type="cellIs" dxfId="5112" priority="16094" stopIfTrue="1" operator="equal">
      <formula>"NO APLICA"</formula>
    </cfRule>
  </conditionalFormatting>
  <conditionalFormatting sqref="T583">
    <cfRule type="cellIs" dxfId="5111" priority="16092" operator="equal">
      <formula>"CUMPLE"</formula>
    </cfRule>
    <cfRule type="cellIs" dxfId="5110" priority="16093" operator="equal">
      <formula>"NO CUMPLE"</formula>
    </cfRule>
  </conditionalFormatting>
  <conditionalFormatting sqref="T583">
    <cfRule type="cellIs" dxfId="5109" priority="16091" operator="equal">
      <formula>"VERIFICAR"</formula>
    </cfRule>
  </conditionalFormatting>
  <conditionalFormatting sqref="H587">
    <cfRule type="containsText" dxfId="5108" priority="16074" stopIfTrue="1" operator="containsText" text="NO CUMPLE">
      <formula>NOT(ISERROR(SEARCH("NO CUMPLE",H587)))</formula>
    </cfRule>
    <cfRule type="containsText" dxfId="5107" priority="16075" stopIfTrue="1" operator="containsText" text="CUMPLE">
      <formula>NOT(ISERROR(SEARCH("CUMPLE",H587)))</formula>
    </cfRule>
  </conditionalFormatting>
  <conditionalFormatting sqref="J587">
    <cfRule type="containsText" dxfId="5106" priority="16072" stopIfTrue="1" operator="containsText" text="NO CUMPLE">
      <formula>NOT(ISERROR(SEARCH("NO CUMPLE",J587)))</formula>
    </cfRule>
    <cfRule type="containsText" dxfId="5105" priority="16073" stopIfTrue="1" operator="containsText" text="CUMPLE">
      <formula>NOT(ISERROR(SEARCH("CUMPLE",J587)))</formula>
    </cfRule>
  </conditionalFormatting>
  <conditionalFormatting sqref="O586">
    <cfRule type="containsText" dxfId="5104" priority="16070" stopIfTrue="1" operator="containsText" text="NO CUMPLE">
      <formula>NOT(ISERROR(SEARCH("NO CUMPLE",O586)))</formula>
    </cfRule>
    <cfRule type="containsText" dxfId="5103" priority="16071" stopIfTrue="1" operator="containsText" text="CUMPLE">
      <formula>NOT(ISERROR(SEARCH("CUMPLE",O586)))</formula>
    </cfRule>
  </conditionalFormatting>
  <conditionalFormatting sqref="O587:S587">
    <cfRule type="cellIs" dxfId="5102" priority="16069" operator="equal">
      <formula>"EL PROPONENTE SE DEBE REQUERIR POR EXPERIENCIA MINIMA EXIGIDA"</formula>
    </cfRule>
  </conditionalFormatting>
  <conditionalFormatting sqref="J564:J573">
    <cfRule type="cellIs" dxfId="5101" priority="16068" stopIfTrue="1" operator="greaterThan">
      <formula>0</formula>
    </cfRule>
  </conditionalFormatting>
  <conditionalFormatting sqref="N581:N586">
    <cfRule type="cellIs" dxfId="5100" priority="16066" operator="equal">
      <formula>"NO"</formula>
    </cfRule>
    <cfRule type="cellIs" dxfId="5099" priority="16067" operator="between">
      <formula>"SI"</formula>
      <formula>"SI."</formula>
    </cfRule>
  </conditionalFormatting>
  <conditionalFormatting sqref="I573">
    <cfRule type="cellIs" dxfId="5098" priority="16065" stopIfTrue="1" operator="greaterThan">
      <formula>0</formula>
    </cfRule>
  </conditionalFormatting>
  <conditionalFormatting sqref="K567:L573">
    <cfRule type="cellIs" dxfId="5097" priority="16063" operator="equal">
      <formula>0</formula>
    </cfRule>
    <cfRule type="cellIs" dxfId="5096" priority="16064" operator="notBetween">
      <formula>$Q$17</formula>
      <formula>$R$17</formula>
    </cfRule>
  </conditionalFormatting>
  <conditionalFormatting sqref="B564:B573">
    <cfRule type="cellIs" dxfId="5095" priority="16062" stopIfTrue="1" operator="greaterThan">
      <formula>0</formula>
    </cfRule>
  </conditionalFormatting>
  <conditionalFormatting sqref="T564:V566">
    <cfRule type="cellIs" dxfId="5094" priority="16060" stopIfTrue="1" operator="equal">
      <formula>"NO"</formula>
    </cfRule>
    <cfRule type="cellIs" dxfId="5093" priority="16061" stopIfTrue="1" operator="equal">
      <formula>"SI"</formula>
    </cfRule>
  </conditionalFormatting>
  <conditionalFormatting sqref="T564:V565">
    <cfRule type="cellIs" dxfId="5092" priority="16059" stopIfTrue="1" operator="equal">
      <formula>"NO APLICA"</formula>
    </cfRule>
  </conditionalFormatting>
  <conditionalFormatting sqref="T566:U566">
    <cfRule type="cellIs" dxfId="5091" priority="16058" stopIfTrue="1" operator="equal">
      <formula>"NO APLICA"</formula>
    </cfRule>
  </conditionalFormatting>
  <conditionalFormatting sqref="T566:U566">
    <cfRule type="cellIs" dxfId="5090" priority="16057" stopIfTrue="1" operator="equal">
      <formula>"NO APLICA"</formula>
    </cfRule>
  </conditionalFormatting>
  <conditionalFormatting sqref="V566">
    <cfRule type="cellIs" dxfId="5089" priority="16056" stopIfTrue="1" operator="equal">
      <formula>"NO APLICA"</formula>
    </cfRule>
  </conditionalFormatting>
  <conditionalFormatting sqref="K564:L566">
    <cfRule type="cellIs" dxfId="5088" priority="16055" operator="notBetween">
      <formula>$Q$17</formula>
      <formula>$R$17</formula>
    </cfRule>
  </conditionalFormatting>
  <conditionalFormatting sqref="C564:I573 K564:M573 P564:V573">
    <cfRule type="cellIs" dxfId="5087" priority="16054" operator="equal">
      <formula>0</formula>
    </cfRule>
  </conditionalFormatting>
  <conditionalFormatting sqref="M587">
    <cfRule type="cellIs" dxfId="5086" priority="16050" operator="notEqual">
      <formula>"NO CUMPLE"</formula>
    </cfRule>
    <cfRule type="containsText" dxfId="5085" priority="16051" stopIfTrue="1" operator="containsText" text="NO CUMPLE">
      <formula>NOT(ISERROR(SEARCH("NO CUMPLE",M587)))</formula>
    </cfRule>
    <cfRule type="containsText" dxfId="5084" priority="16052" stopIfTrue="1" operator="containsText" text="CUMPLE">
      <formula>NOT(ISERROR(SEARCH("CUMPLE",M587)))</formula>
    </cfRule>
  </conditionalFormatting>
  <conditionalFormatting sqref="M581:M586">
    <cfRule type="cellIs" dxfId="5083" priority="16048" stopIfTrue="1" operator="equal">
      <formula>"cumple"</formula>
    </cfRule>
    <cfRule type="containsText" dxfId="5082" priority="16049" stopIfTrue="1" operator="containsText" text="NO CUMPLE">
      <formula>NOT(ISERROR(SEARCH("NO CUMPLE",M581)))</formula>
    </cfRule>
  </conditionalFormatting>
  <conditionalFormatting sqref="L581:L586">
    <cfRule type="cellIs" dxfId="5081" priority="16046" stopIfTrue="1" operator="equal">
      <formula>"cumple"</formula>
    </cfRule>
    <cfRule type="containsText" dxfId="5080" priority="16047" stopIfTrue="1" operator="containsText" text="NO CUMPLE">
      <formula>NOT(ISERROR(SEARCH("NO CUMPLE",L581)))</formula>
    </cfRule>
  </conditionalFormatting>
  <conditionalFormatting sqref="K587">
    <cfRule type="containsText" dxfId="5079" priority="16036" stopIfTrue="1" operator="containsText" text="NO CUMPLE">
      <formula>NOT(ISERROR(SEARCH("NO CUMPLE",K587)))</formula>
    </cfRule>
    <cfRule type="containsText" dxfId="5078" priority="16037" stopIfTrue="1" operator="containsText" text="CUMPLE">
      <formula>NOT(ISERROR(SEARCH("CUMPLE",K587)))</formula>
    </cfRule>
  </conditionalFormatting>
  <conditionalFormatting sqref="L587">
    <cfRule type="containsText" dxfId="5077" priority="16034" stopIfTrue="1" operator="containsText" text="NO CUMPLE">
      <formula>NOT(ISERROR(SEARCH("NO CUMPLE",L587)))</formula>
    </cfRule>
    <cfRule type="containsText" dxfId="5076" priority="16035" stopIfTrue="1" operator="containsText" text="CUMPLE">
      <formula>NOT(ISERROR(SEARCH("CUMPLE",L587)))</formula>
    </cfRule>
  </conditionalFormatting>
  <conditionalFormatting sqref="P580">
    <cfRule type="cellIs" dxfId="5075" priority="16032" operator="equal">
      <formula>"NO VÁLIDO"</formula>
    </cfRule>
    <cfRule type="cellIs" dxfId="5074" priority="16033" operator="equal">
      <formula>"VÁLIDO"</formula>
    </cfRule>
  </conditionalFormatting>
  <conditionalFormatting sqref="H564:H573">
    <cfRule type="cellIs" dxfId="5073" priority="16029" operator="equal">
      <formula>"NO"</formula>
    </cfRule>
    <cfRule type="cellIs" dxfId="5072" priority="16030" operator="equal">
      <formula>"SI"</formula>
    </cfRule>
  </conditionalFormatting>
  <conditionalFormatting sqref="Q580">
    <cfRule type="cellIs" dxfId="5071" priority="16027" operator="greaterThanOrEqual">
      <formula>NUMMINCONT</formula>
    </cfRule>
    <cfRule type="cellIs" dxfId="5070" priority="16028" operator="lessThan">
      <formula>NUMMINCONT</formula>
    </cfRule>
  </conditionalFormatting>
  <conditionalFormatting sqref="B617:C617 H617:V617 E617 B590:V593 B595:V616 B594:Q594 T594:V594">
    <cfRule type="cellIs" dxfId="5069" priority="16026" operator="equal">
      <formula>"MAL"</formula>
    </cfRule>
  </conditionalFormatting>
  <conditionalFormatting sqref="B617:C617 H617:V617 E617 B590:V593 B595:V616 B594:Q594 T594:V594">
    <cfRule type="cellIs" dxfId="5068" priority="16025" operator="equal">
      <formula>"CORRECTO"</formula>
    </cfRule>
  </conditionalFormatting>
  <conditionalFormatting sqref="B617:C617 H617:V617 E617 B590:V593 B595:V616 B594:Q594 T594:V594">
    <cfRule type="cellIs" dxfId="5067" priority="16024" operator="equal">
      <formula>"MAL"</formula>
    </cfRule>
  </conditionalFormatting>
  <conditionalFormatting sqref="B617:C617 H617:V617 E617 B590:V593 B595:V616 B594:Q594 T594:V594">
    <cfRule type="cellIs" dxfId="5066" priority="16021" operator="equal">
      <formula>"CORRECTO"</formula>
    </cfRule>
    <cfRule type="cellIs" dxfId="5065" priority="16023" operator="equal">
      <formula>"CORRECTO"</formula>
    </cfRule>
  </conditionalFormatting>
  <conditionalFormatting sqref="B617:C617 H617:V617 E617 B590:V593 B595:V616 B594:Q594 T594:V594">
    <cfRule type="cellIs" dxfId="5064" priority="16022" operator="equal">
      <formula>"MAL"</formula>
    </cfRule>
  </conditionalFormatting>
  <conditionalFormatting sqref="C594:I603 K594:M603 P595:V603 P594:Q594 T594:V594">
    <cfRule type="cellIs" dxfId="5063" priority="16020" stopIfTrue="1" operator="greaterThan">
      <formula>0</formula>
    </cfRule>
  </conditionalFormatting>
  <conditionalFormatting sqref="D597:D602">
    <cfRule type="cellIs" dxfId="5062" priority="16019" stopIfTrue="1" operator="greaterThan">
      <formula>0</formula>
    </cfRule>
  </conditionalFormatting>
  <conditionalFormatting sqref="D597:D602 F597:H602">
    <cfRule type="cellIs" dxfId="5061" priority="16018" stopIfTrue="1" operator="greaterThan">
      <formula>0</formula>
    </cfRule>
  </conditionalFormatting>
  <conditionalFormatting sqref="H594:H602">
    <cfRule type="cellIs" dxfId="5060" priority="16017" stopIfTrue="1" operator="greaterThan">
      <formula>0</formula>
    </cfRule>
  </conditionalFormatting>
  <conditionalFormatting sqref="E594:E602">
    <cfRule type="cellIs" dxfId="5059" priority="16016" stopIfTrue="1" operator="greaterThan">
      <formula>0</formula>
    </cfRule>
  </conditionalFormatting>
  <conditionalFormatting sqref="K611:K616">
    <cfRule type="containsText" dxfId="5058" priority="16014" stopIfTrue="1" operator="containsText" text="NO CUMPLE">
      <formula>NOT(ISERROR(SEARCH("NO CUMPLE",K611)))</formula>
    </cfRule>
    <cfRule type="containsText" dxfId="5057" priority="16015" stopIfTrue="1" operator="containsText" text="CUMPLE">
      <formula>NOT(ISERROR(SEARCH("CUMPLE",K611)))</formula>
    </cfRule>
  </conditionalFormatting>
  <conditionalFormatting sqref="S610">
    <cfRule type="cellIs" dxfId="5056" priority="16012" operator="greaterThanOrEqual">
      <formula>NUMMINCONT</formula>
    </cfRule>
    <cfRule type="cellIs" dxfId="5055" priority="16013" operator="lessThan">
      <formula>NUMMINCONT</formula>
    </cfRule>
  </conditionalFormatting>
  <conditionalFormatting sqref="T597:V602">
    <cfRule type="cellIs" dxfId="5054" priority="16010" stopIfTrue="1" operator="equal">
      <formula>"NO"</formula>
    </cfRule>
    <cfRule type="cellIs" dxfId="5053" priority="16011" stopIfTrue="1" operator="equal">
      <formula>"SI"</formula>
    </cfRule>
  </conditionalFormatting>
  <conditionalFormatting sqref="T597:V598">
    <cfRule type="cellIs" dxfId="5052" priority="16009" stopIfTrue="1" operator="equal">
      <formula>"NO APLICA"</formula>
    </cfRule>
  </conditionalFormatting>
  <conditionalFormatting sqref="T599:U602">
    <cfRule type="cellIs" dxfId="5051" priority="16008" stopIfTrue="1" operator="equal">
      <formula>"NO APLICA"</formula>
    </cfRule>
  </conditionalFormatting>
  <conditionalFormatting sqref="T599:U599">
    <cfRule type="cellIs" dxfId="5050" priority="16007" stopIfTrue="1" operator="equal">
      <formula>"NO APLICA"</formula>
    </cfRule>
  </conditionalFormatting>
  <conditionalFormatting sqref="V599:V602">
    <cfRule type="cellIs" dxfId="5049" priority="16006" stopIfTrue="1" operator="equal">
      <formula>"NO APLICA"</formula>
    </cfRule>
  </conditionalFormatting>
  <conditionalFormatting sqref="V608">
    <cfRule type="cellIs" dxfId="5048" priority="16004" operator="equal">
      <formula>"CUMPLE"</formula>
    </cfRule>
    <cfRule type="cellIs" dxfId="5047" priority="16005" operator="equal">
      <formula>"NO CUMPLE"</formula>
    </cfRule>
  </conditionalFormatting>
  <conditionalFormatting sqref="V608:V610">
    <cfRule type="cellIs" dxfId="5046" priority="16003" operator="equal">
      <formula>"VERIFICAR"</formula>
    </cfRule>
  </conditionalFormatting>
  <conditionalFormatting sqref="T603:V603">
    <cfRule type="cellIs" dxfId="5045" priority="16001" stopIfTrue="1" operator="equal">
      <formula>"NO"</formula>
    </cfRule>
    <cfRule type="cellIs" dxfId="5044" priority="16002" stopIfTrue="1" operator="equal">
      <formula>"SI"</formula>
    </cfRule>
  </conditionalFormatting>
  <conditionalFormatting sqref="T603:U603">
    <cfRule type="cellIs" dxfId="5043" priority="16000" stopIfTrue="1" operator="equal">
      <formula>"NO APLICA"</formula>
    </cfRule>
  </conditionalFormatting>
  <conditionalFormatting sqref="V603">
    <cfRule type="cellIs" dxfId="5042" priority="15999" stopIfTrue="1" operator="equal">
      <formula>"NO APLICA"</formula>
    </cfRule>
  </conditionalFormatting>
  <conditionalFormatting sqref="T613">
    <cfRule type="cellIs" dxfId="5041" priority="15997" operator="equal">
      <formula>"CUMPLE"</formula>
    </cfRule>
    <cfRule type="cellIs" dxfId="5040" priority="15998" operator="equal">
      <formula>"NO CUMPLE"</formula>
    </cfRule>
  </conditionalFormatting>
  <conditionalFormatting sqref="T613">
    <cfRule type="cellIs" dxfId="5039" priority="15996" operator="equal">
      <formula>"VERIFICAR"</formula>
    </cfRule>
  </conditionalFormatting>
  <conditionalFormatting sqref="H617">
    <cfRule type="containsText" dxfId="5038" priority="15979" stopIfTrue="1" operator="containsText" text="NO CUMPLE">
      <formula>NOT(ISERROR(SEARCH("NO CUMPLE",H617)))</formula>
    </cfRule>
    <cfRule type="containsText" dxfId="5037" priority="15980" stopIfTrue="1" operator="containsText" text="CUMPLE">
      <formula>NOT(ISERROR(SEARCH("CUMPLE",H617)))</formula>
    </cfRule>
  </conditionalFormatting>
  <conditionalFormatting sqref="J617">
    <cfRule type="containsText" dxfId="5036" priority="15977" stopIfTrue="1" operator="containsText" text="NO CUMPLE">
      <formula>NOT(ISERROR(SEARCH("NO CUMPLE",J617)))</formula>
    </cfRule>
    <cfRule type="containsText" dxfId="5035" priority="15978" stopIfTrue="1" operator="containsText" text="CUMPLE">
      <formula>NOT(ISERROR(SEARCH("CUMPLE",J617)))</formula>
    </cfRule>
  </conditionalFormatting>
  <conditionalFormatting sqref="O616">
    <cfRule type="containsText" dxfId="5034" priority="15975" stopIfTrue="1" operator="containsText" text="NO CUMPLE">
      <formula>NOT(ISERROR(SEARCH("NO CUMPLE",O616)))</formula>
    </cfRule>
    <cfRule type="containsText" dxfId="5033" priority="15976" stopIfTrue="1" operator="containsText" text="CUMPLE">
      <formula>NOT(ISERROR(SEARCH("CUMPLE",O616)))</formula>
    </cfRule>
  </conditionalFormatting>
  <conditionalFormatting sqref="O617:S617">
    <cfRule type="cellIs" dxfId="5032" priority="15974" operator="equal">
      <formula>"EL PROPONENTE SE DEBE REQUERIR POR EXPERIENCIA MINIMA EXIGIDA"</formula>
    </cfRule>
  </conditionalFormatting>
  <conditionalFormatting sqref="J594:J603">
    <cfRule type="cellIs" dxfId="5031" priority="15973" stopIfTrue="1" operator="greaterThan">
      <formula>0</formula>
    </cfRule>
  </conditionalFormatting>
  <conditionalFormatting sqref="N611:N616">
    <cfRule type="cellIs" dxfId="5030" priority="15971" operator="equal">
      <formula>"NO"</formula>
    </cfRule>
    <cfRule type="cellIs" dxfId="5029" priority="15972" operator="between">
      <formula>"SI"</formula>
      <formula>"SI."</formula>
    </cfRule>
  </conditionalFormatting>
  <conditionalFormatting sqref="I603">
    <cfRule type="cellIs" dxfId="5028" priority="15970" stopIfTrue="1" operator="greaterThan">
      <formula>0</formula>
    </cfRule>
  </conditionalFormatting>
  <conditionalFormatting sqref="K597:L603">
    <cfRule type="cellIs" dxfId="5027" priority="15968" operator="equal">
      <formula>0</formula>
    </cfRule>
    <cfRule type="cellIs" dxfId="5026" priority="15969" operator="notBetween">
      <formula>$Q$17</formula>
      <formula>$R$17</formula>
    </cfRule>
  </conditionalFormatting>
  <conditionalFormatting sqref="B594:B603">
    <cfRule type="cellIs" dxfId="5025" priority="15967" stopIfTrue="1" operator="greaterThan">
      <formula>0</formula>
    </cfRule>
  </conditionalFormatting>
  <conditionalFormatting sqref="T594:V596">
    <cfRule type="cellIs" dxfId="5024" priority="15965" stopIfTrue="1" operator="equal">
      <formula>"NO"</formula>
    </cfRule>
    <cfRule type="cellIs" dxfId="5023" priority="15966" stopIfTrue="1" operator="equal">
      <formula>"SI"</formula>
    </cfRule>
  </conditionalFormatting>
  <conditionalFormatting sqref="T594:V595">
    <cfRule type="cellIs" dxfId="5022" priority="15964" stopIfTrue="1" operator="equal">
      <formula>"NO APLICA"</formula>
    </cfRule>
  </conditionalFormatting>
  <conditionalFormatting sqref="T596:U596">
    <cfRule type="cellIs" dxfId="5021" priority="15963" stopIfTrue="1" operator="equal">
      <formula>"NO APLICA"</formula>
    </cfRule>
  </conditionalFormatting>
  <conditionalFormatting sqref="T596:U596">
    <cfRule type="cellIs" dxfId="5020" priority="15962" stopIfTrue="1" operator="equal">
      <formula>"NO APLICA"</formula>
    </cfRule>
  </conditionalFormatting>
  <conditionalFormatting sqref="V596">
    <cfRule type="cellIs" dxfId="5019" priority="15961" stopIfTrue="1" operator="equal">
      <formula>"NO APLICA"</formula>
    </cfRule>
  </conditionalFormatting>
  <conditionalFormatting sqref="K594:L596">
    <cfRule type="cellIs" dxfId="5018" priority="15960" operator="notBetween">
      <formula>$Q$17</formula>
      <formula>$R$17</formula>
    </cfRule>
  </conditionalFormatting>
  <conditionalFormatting sqref="C594:I603 K594:M603 P595:V603 P594:Q594 T594:V594">
    <cfRule type="cellIs" dxfId="5017" priority="15959" operator="equal">
      <formula>0</formula>
    </cfRule>
  </conditionalFormatting>
  <conditionalFormatting sqref="M617">
    <cfRule type="cellIs" dxfId="5016" priority="15955" operator="notEqual">
      <formula>"NO CUMPLE"</formula>
    </cfRule>
    <cfRule type="containsText" dxfId="5015" priority="15956" stopIfTrue="1" operator="containsText" text="NO CUMPLE">
      <formula>NOT(ISERROR(SEARCH("NO CUMPLE",M617)))</formula>
    </cfRule>
    <cfRule type="containsText" dxfId="5014" priority="15957" stopIfTrue="1" operator="containsText" text="CUMPLE">
      <formula>NOT(ISERROR(SEARCH("CUMPLE",M617)))</formula>
    </cfRule>
  </conditionalFormatting>
  <conditionalFormatting sqref="M611:M616">
    <cfRule type="cellIs" dxfId="5013" priority="15953" stopIfTrue="1" operator="equal">
      <formula>"cumple"</formula>
    </cfRule>
    <cfRule type="containsText" dxfId="5012" priority="15954" stopIfTrue="1" operator="containsText" text="NO CUMPLE">
      <formula>NOT(ISERROR(SEARCH("NO CUMPLE",M611)))</formula>
    </cfRule>
  </conditionalFormatting>
  <conditionalFormatting sqref="L611:L616">
    <cfRule type="cellIs" dxfId="5011" priority="15951" stopIfTrue="1" operator="equal">
      <formula>"cumple"</formula>
    </cfRule>
    <cfRule type="containsText" dxfId="5010" priority="15952" stopIfTrue="1" operator="containsText" text="NO CUMPLE">
      <formula>NOT(ISERROR(SEARCH("NO CUMPLE",L611)))</formula>
    </cfRule>
  </conditionalFormatting>
  <conditionalFormatting sqref="K617">
    <cfRule type="containsText" dxfId="5009" priority="15941" stopIfTrue="1" operator="containsText" text="NO CUMPLE">
      <formula>NOT(ISERROR(SEARCH("NO CUMPLE",K617)))</formula>
    </cfRule>
    <cfRule type="containsText" dxfId="5008" priority="15942" stopIfTrue="1" operator="containsText" text="CUMPLE">
      <formula>NOT(ISERROR(SEARCH("CUMPLE",K617)))</formula>
    </cfRule>
  </conditionalFormatting>
  <conditionalFormatting sqref="L617">
    <cfRule type="containsText" dxfId="5007" priority="15939" stopIfTrue="1" operator="containsText" text="NO CUMPLE">
      <formula>NOT(ISERROR(SEARCH("NO CUMPLE",L617)))</formula>
    </cfRule>
    <cfRule type="containsText" dxfId="5006" priority="15940" stopIfTrue="1" operator="containsText" text="CUMPLE">
      <formula>NOT(ISERROR(SEARCH("CUMPLE",L617)))</formula>
    </cfRule>
  </conditionalFormatting>
  <conditionalFormatting sqref="P610">
    <cfRule type="cellIs" dxfId="5005" priority="15937" operator="equal">
      <formula>"NO VÁLIDO"</formula>
    </cfRule>
    <cfRule type="cellIs" dxfId="5004" priority="15938" operator="equal">
      <formula>"VÁLIDO"</formula>
    </cfRule>
  </conditionalFormatting>
  <conditionalFormatting sqref="H594:H603">
    <cfRule type="cellIs" dxfId="5003" priority="15934" operator="equal">
      <formula>"NO"</formula>
    </cfRule>
    <cfRule type="cellIs" dxfId="5002" priority="15935" operator="equal">
      <formula>"SI"</formula>
    </cfRule>
  </conditionalFormatting>
  <conditionalFormatting sqref="Q610">
    <cfRule type="cellIs" dxfId="5001" priority="15932" operator="greaterThanOrEqual">
      <formula>NUMMINCONT</formula>
    </cfRule>
    <cfRule type="cellIs" dxfId="5000" priority="15933" operator="lessThan">
      <formula>NUMMINCONT</formula>
    </cfRule>
  </conditionalFormatting>
  <conditionalFormatting sqref="R266:S266">
    <cfRule type="cellIs" dxfId="4999" priority="6421" operator="equal">
      <formula>"MAL"</formula>
    </cfRule>
  </conditionalFormatting>
  <conditionalFormatting sqref="R266:S266">
    <cfRule type="cellIs" dxfId="4998" priority="6420" operator="equal">
      <formula>"CORRECTO"</formula>
    </cfRule>
  </conditionalFormatting>
  <conditionalFormatting sqref="R266:S266">
    <cfRule type="cellIs" dxfId="4997" priority="6419" operator="equal">
      <formula>"MAL"</formula>
    </cfRule>
  </conditionalFormatting>
  <conditionalFormatting sqref="R266:S266">
    <cfRule type="cellIs" dxfId="4996" priority="6416" operator="equal">
      <formula>"CORRECTO"</formula>
    </cfRule>
    <cfRule type="cellIs" dxfId="4995" priority="6418" operator="equal">
      <formula>"CORRECTO"</formula>
    </cfRule>
  </conditionalFormatting>
  <conditionalFormatting sqref="R266:S266">
    <cfRule type="cellIs" dxfId="4994" priority="6417" operator="equal">
      <formula>"MAL"</formula>
    </cfRule>
  </conditionalFormatting>
  <conditionalFormatting sqref="R266:S266">
    <cfRule type="cellIs" dxfId="4993" priority="6415" stopIfTrue="1" operator="greaterThan">
      <formula>0</formula>
    </cfRule>
  </conditionalFormatting>
  <conditionalFormatting sqref="R266:S266">
    <cfRule type="cellIs" dxfId="4992" priority="6414" operator="equal">
      <formula>0</formula>
    </cfRule>
  </conditionalFormatting>
  <conditionalFormatting sqref="R294:S294">
    <cfRule type="cellIs" dxfId="4991" priority="6413" operator="equal">
      <formula>"MAL"</formula>
    </cfRule>
  </conditionalFormatting>
  <conditionalFormatting sqref="R294:S294">
    <cfRule type="cellIs" dxfId="4990" priority="6412" operator="equal">
      <formula>"CORRECTO"</formula>
    </cfRule>
  </conditionalFormatting>
  <conditionalFormatting sqref="R294:S294">
    <cfRule type="cellIs" dxfId="4989" priority="6411" operator="equal">
      <formula>"MAL"</formula>
    </cfRule>
  </conditionalFormatting>
  <conditionalFormatting sqref="R294:S294">
    <cfRule type="cellIs" dxfId="4988" priority="6408" operator="equal">
      <formula>"CORRECTO"</formula>
    </cfRule>
    <cfRule type="cellIs" dxfId="4987" priority="6410" operator="equal">
      <formula>"CORRECTO"</formula>
    </cfRule>
  </conditionalFormatting>
  <conditionalFormatting sqref="R294:S294">
    <cfRule type="cellIs" dxfId="4986" priority="6409" operator="equal">
      <formula>"MAL"</formula>
    </cfRule>
  </conditionalFormatting>
  <conditionalFormatting sqref="R294:S294">
    <cfRule type="cellIs" dxfId="4985" priority="6407" stopIfTrue="1" operator="greaterThan">
      <formula>0</formula>
    </cfRule>
  </conditionalFormatting>
  <conditionalFormatting sqref="R294:S294">
    <cfRule type="cellIs" dxfId="4984" priority="6406" operator="equal">
      <formula>0</formula>
    </cfRule>
  </conditionalFormatting>
  <conditionalFormatting sqref="R385:S385">
    <cfRule type="cellIs" dxfId="4983" priority="6405" operator="equal">
      <formula>"MAL"</formula>
    </cfRule>
  </conditionalFormatting>
  <conditionalFormatting sqref="R385:S385">
    <cfRule type="cellIs" dxfId="4982" priority="6404" operator="equal">
      <formula>"CORRECTO"</formula>
    </cfRule>
  </conditionalFormatting>
  <conditionalFormatting sqref="R385:S385">
    <cfRule type="cellIs" dxfId="4981" priority="6403" operator="equal">
      <formula>"MAL"</formula>
    </cfRule>
  </conditionalFormatting>
  <conditionalFormatting sqref="R385:S385">
    <cfRule type="cellIs" dxfId="4980" priority="6400" operator="equal">
      <formula>"CORRECTO"</formula>
    </cfRule>
    <cfRule type="cellIs" dxfId="4979" priority="6402" operator="equal">
      <formula>"CORRECTO"</formula>
    </cfRule>
  </conditionalFormatting>
  <conditionalFormatting sqref="R385:S385">
    <cfRule type="cellIs" dxfId="4978" priority="6401" operator="equal">
      <formula>"MAL"</formula>
    </cfRule>
  </conditionalFormatting>
  <conditionalFormatting sqref="R385:S385">
    <cfRule type="cellIs" dxfId="4977" priority="6399" stopIfTrue="1" operator="greaterThan">
      <formula>0</formula>
    </cfRule>
  </conditionalFormatting>
  <conditionalFormatting sqref="R385:S385">
    <cfRule type="cellIs" dxfId="4976" priority="6398" operator="equal">
      <formula>0</formula>
    </cfRule>
  </conditionalFormatting>
  <conditionalFormatting sqref="R444:S444">
    <cfRule type="cellIs" dxfId="4975" priority="6397" operator="equal">
      <formula>"MAL"</formula>
    </cfRule>
  </conditionalFormatting>
  <conditionalFormatting sqref="R444:S444">
    <cfRule type="cellIs" dxfId="4974" priority="6396" operator="equal">
      <formula>"CORRECTO"</formula>
    </cfRule>
  </conditionalFormatting>
  <conditionalFormatting sqref="R444:S444">
    <cfRule type="cellIs" dxfId="4973" priority="6395" operator="equal">
      <formula>"MAL"</formula>
    </cfRule>
  </conditionalFormatting>
  <conditionalFormatting sqref="R444:S444">
    <cfRule type="cellIs" dxfId="4972" priority="6392" operator="equal">
      <formula>"CORRECTO"</formula>
    </cfRule>
    <cfRule type="cellIs" dxfId="4971" priority="6394" operator="equal">
      <formula>"CORRECTO"</formula>
    </cfRule>
  </conditionalFormatting>
  <conditionalFormatting sqref="R444:S444">
    <cfRule type="cellIs" dxfId="4970" priority="6393" operator="equal">
      <formula>"MAL"</formula>
    </cfRule>
  </conditionalFormatting>
  <conditionalFormatting sqref="R444:S444">
    <cfRule type="cellIs" dxfId="4969" priority="6391" stopIfTrue="1" operator="greaterThan">
      <formula>0</formula>
    </cfRule>
  </conditionalFormatting>
  <conditionalFormatting sqref="R444:S444">
    <cfRule type="cellIs" dxfId="4968" priority="6390" operator="equal">
      <formula>0</formula>
    </cfRule>
  </conditionalFormatting>
  <conditionalFormatting sqref="R445:S445">
    <cfRule type="cellIs" dxfId="4967" priority="6389" operator="equal">
      <formula>"MAL"</formula>
    </cfRule>
  </conditionalFormatting>
  <conditionalFormatting sqref="R445:S445">
    <cfRule type="cellIs" dxfId="4966" priority="6388" operator="equal">
      <formula>"CORRECTO"</formula>
    </cfRule>
  </conditionalFormatting>
  <conditionalFormatting sqref="R445:S445">
    <cfRule type="cellIs" dxfId="4965" priority="6387" operator="equal">
      <formula>"MAL"</formula>
    </cfRule>
  </conditionalFormatting>
  <conditionalFormatting sqref="R445:S445">
    <cfRule type="cellIs" dxfId="4964" priority="6384" operator="equal">
      <formula>"CORRECTO"</formula>
    </cfRule>
    <cfRule type="cellIs" dxfId="4963" priority="6386" operator="equal">
      <formula>"CORRECTO"</formula>
    </cfRule>
  </conditionalFormatting>
  <conditionalFormatting sqref="R445:S445">
    <cfRule type="cellIs" dxfId="4962" priority="6385" operator="equal">
      <formula>"MAL"</formula>
    </cfRule>
  </conditionalFormatting>
  <conditionalFormatting sqref="R445:S445">
    <cfRule type="cellIs" dxfId="4961" priority="6383" stopIfTrue="1" operator="greaterThan">
      <formula>0</formula>
    </cfRule>
  </conditionalFormatting>
  <conditionalFormatting sqref="R445:S445">
    <cfRule type="cellIs" dxfId="4960" priority="6382" operator="equal">
      <formula>0</formula>
    </cfRule>
  </conditionalFormatting>
  <conditionalFormatting sqref="R446:S446">
    <cfRule type="cellIs" dxfId="4959" priority="6381" operator="equal">
      <formula>"MAL"</formula>
    </cfRule>
  </conditionalFormatting>
  <conditionalFormatting sqref="R446:S446">
    <cfRule type="cellIs" dxfId="4958" priority="6380" operator="equal">
      <formula>"CORRECTO"</formula>
    </cfRule>
  </conditionalFormatting>
  <conditionalFormatting sqref="R446:S446">
    <cfRule type="cellIs" dxfId="4957" priority="6379" operator="equal">
      <formula>"MAL"</formula>
    </cfRule>
  </conditionalFormatting>
  <conditionalFormatting sqref="R446:S446">
    <cfRule type="cellIs" dxfId="4956" priority="6376" operator="equal">
      <formula>"CORRECTO"</formula>
    </cfRule>
    <cfRule type="cellIs" dxfId="4955" priority="6378" operator="equal">
      <formula>"CORRECTO"</formula>
    </cfRule>
  </conditionalFormatting>
  <conditionalFormatting sqref="R446:S446">
    <cfRule type="cellIs" dxfId="4954" priority="6377" operator="equal">
      <formula>"MAL"</formula>
    </cfRule>
  </conditionalFormatting>
  <conditionalFormatting sqref="R446:S446">
    <cfRule type="cellIs" dxfId="4953" priority="6375" stopIfTrue="1" operator="greaterThan">
      <formula>0</formula>
    </cfRule>
  </conditionalFormatting>
  <conditionalFormatting sqref="R446:S446">
    <cfRule type="cellIs" dxfId="4952" priority="6374" operator="equal">
      <formula>0</formula>
    </cfRule>
  </conditionalFormatting>
  <conditionalFormatting sqref="R476:S476">
    <cfRule type="cellIs" dxfId="4951" priority="6373" operator="equal">
      <formula>"MAL"</formula>
    </cfRule>
  </conditionalFormatting>
  <conditionalFormatting sqref="R476:S476">
    <cfRule type="cellIs" dxfId="4950" priority="6372" operator="equal">
      <formula>"CORRECTO"</formula>
    </cfRule>
  </conditionalFormatting>
  <conditionalFormatting sqref="R476:S476">
    <cfRule type="cellIs" dxfId="4949" priority="6371" operator="equal">
      <formula>"MAL"</formula>
    </cfRule>
  </conditionalFormatting>
  <conditionalFormatting sqref="R476:S476">
    <cfRule type="cellIs" dxfId="4948" priority="6368" operator="equal">
      <formula>"CORRECTO"</formula>
    </cfRule>
    <cfRule type="cellIs" dxfId="4947" priority="6370" operator="equal">
      <formula>"CORRECTO"</formula>
    </cfRule>
  </conditionalFormatting>
  <conditionalFormatting sqref="R476:S476">
    <cfRule type="cellIs" dxfId="4946" priority="6369" operator="equal">
      <formula>"MAL"</formula>
    </cfRule>
  </conditionalFormatting>
  <conditionalFormatting sqref="R476:S476">
    <cfRule type="cellIs" dxfId="4945" priority="6367" stopIfTrue="1" operator="greaterThan">
      <formula>0</formula>
    </cfRule>
  </conditionalFormatting>
  <conditionalFormatting sqref="R476:S476">
    <cfRule type="cellIs" dxfId="4944" priority="6366" operator="equal">
      <formula>0</formula>
    </cfRule>
  </conditionalFormatting>
  <conditionalFormatting sqref="R477:S477">
    <cfRule type="cellIs" dxfId="4943" priority="6365" operator="equal">
      <formula>"MAL"</formula>
    </cfRule>
  </conditionalFormatting>
  <conditionalFormatting sqref="R477:S477">
    <cfRule type="cellIs" dxfId="4942" priority="6364" operator="equal">
      <formula>"CORRECTO"</formula>
    </cfRule>
  </conditionalFormatting>
  <conditionalFormatting sqref="R477:S477">
    <cfRule type="cellIs" dxfId="4941" priority="6363" operator="equal">
      <formula>"MAL"</formula>
    </cfRule>
  </conditionalFormatting>
  <conditionalFormatting sqref="R477:S477">
    <cfRule type="cellIs" dxfId="4940" priority="6360" operator="equal">
      <formula>"CORRECTO"</formula>
    </cfRule>
    <cfRule type="cellIs" dxfId="4939" priority="6362" operator="equal">
      <formula>"CORRECTO"</formula>
    </cfRule>
  </conditionalFormatting>
  <conditionalFormatting sqref="R477:S477">
    <cfRule type="cellIs" dxfId="4938" priority="6361" operator="equal">
      <formula>"MAL"</formula>
    </cfRule>
  </conditionalFormatting>
  <conditionalFormatting sqref="R477:S477">
    <cfRule type="cellIs" dxfId="4937" priority="6359" stopIfTrue="1" operator="greaterThan">
      <formula>0</formula>
    </cfRule>
  </conditionalFormatting>
  <conditionalFormatting sqref="R477:S477">
    <cfRule type="cellIs" dxfId="4936" priority="6358" operator="equal">
      <formula>0</formula>
    </cfRule>
  </conditionalFormatting>
  <conditionalFormatting sqref="R594:S594">
    <cfRule type="cellIs" dxfId="4935" priority="6357" operator="equal">
      <formula>"MAL"</formula>
    </cfRule>
  </conditionalFormatting>
  <conditionalFormatting sqref="R594:S594">
    <cfRule type="cellIs" dxfId="4934" priority="6356" operator="equal">
      <formula>"CORRECTO"</formula>
    </cfRule>
  </conditionalFormatting>
  <conditionalFormatting sqref="R594:S594">
    <cfRule type="cellIs" dxfId="4933" priority="6355" operator="equal">
      <formula>"MAL"</formula>
    </cfRule>
  </conditionalFormatting>
  <conditionalFormatting sqref="R594:S594">
    <cfRule type="cellIs" dxfId="4932" priority="6352" operator="equal">
      <formula>"CORRECTO"</formula>
    </cfRule>
    <cfRule type="cellIs" dxfId="4931" priority="6354" operator="equal">
      <formula>"CORRECTO"</formula>
    </cfRule>
  </conditionalFormatting>
  <conditionalFormatting sqref="R594:S594">
    <cfRule type="cellIs" dxfId="4930" priority="6353" operator="equal">
      <formula>"MAL"</formula>
    </cfRule>
  </conditionalFormatting>
  <conditionalFormatting sqref="R594:S594">
    <cfRule type="cellIs" dxfId="4929" priority="6351" stopIfTrue="1" operator="greaterThan">
      <formula>0</formula>
    </cfRule>
  </conditionalFormatting>
  <conditionalFormatting sqref="R594:S594">
    <cfRule type="cellIs" dxfId="4928" priority="6350" operator="equal">
      <formula>0</formula>
    </cfRule>
  </conditionalFormatting>
  <conditionalFormatting sqref="B647:C647 H647:V647 E647 B620:V624 F627:G627 F629:G629 B626:R626 B628:R628 B630:V646 F625:G625 M629:Q629 I627:J627 I629:J629 M627:Q627 T626:V629 I625:V625">
    <cfRule type="cellIs" dxfId="4927" priority="6349" operator="equal">
      <formula>"MAL"</formula>
    </cfRule>
  </conditionalFormatting>
  <conditionalFormatting sqref="B647:C647 H647:V647 E647 B620:V624 F627:G627 F629:G629 B626:R626 B628:R628 B630:V646 F625:G625 M629:Q629 I627:J627 I629:J629 M627:Q627 T626:V629 I625:V625">
    <cfRule type="cellIs" dxfId="4926" priority="6348" operator="equal">
      <formula>"CORRECTO"</formula>
    </cfRule>
  </conditionalFormatting>
  <conditionalFormatting sqref="B647:C647 H647:V647 E647 B620:V624 F627:G627 F629:G629 B626:R626 B628:R628 B630:V646 F625:G625 M629:Q629 I627:J627 I629:J629 M627:Q627 T626:V629 I625:V625">
    <cfRule type="cellIs" dxfId="4925" priority="6347" operator="equal">
      <formula>"MAL"</formula>
    </cfRule>
  </conditionalFormatting>
  <conditionalFormatting sqref="B647:C647 H647:V647 E647 B620:V624 F627:G627 F629:G629 B626:R626 B628:R628 B630:V646 F625:G625 M629:Q629 I627:J627 I629:J629 M627:Q627 T626:V629 I625:V625">
    <cfRule type="cellIs" dxfId="4924" priority="6344" operator="equal">
      <formula>"CORRECTO"</formula>
    </cfRule>
    <cfRule type="cellIs" dxfId="4923" priority="6346" operator="equal">
      <formula>"CORRECTO"</formula>
    </cfRule>
  </conditionalFormatting>
  <conditionalFormatting sqref="B647:C647 H647:V647 E647 B620:V624 F627:G627 F629:G629 B626:R626 B628:R628 B630:V646 F625:G625 M629:Q629 I627:J627 I629:J629 M627:Q627 T626:V629 I625:V625">
    <cfRule type="cellIs" dxfId="4922" priority="6345" operator="equal">
      <formula>"MAL"</formula>
    </cfRule>
  </conditionalFormatting>
  <conditionalFormatting sqref="C624:I624 P624:V625 C626:I626 F625:G625 C628:I628 F627:G627 C630:I633 F629:G629 K624:M626 K628:M628 K630:M633 M629 I627 I629 M627 P630:V633 P626:R626 P627:Q627 P628:R628 P629:Q629 T626:V629 I625">
    <cfRule type="cellIs" dxfId="4921" priority="6343" stopIfTrue="1" operator="greaterThan">
      <formula>0</formula>
    </cfRule>
  </conditionalFormatting>
  <conditionalFormatting sqref="D628 D630:D632">
    <cfRule type="cellIs" dxfId="4920" priority="6342" stopIfTrue="1" operator="greaterThan">
      <formula>0</formula>
    </cfRule>
  </conditionalFormatting>
  <conditionalFormatting sqref="D628 F628:H628 D630:D632 F627:G627 F630:H632 F629:G629">
    <cfRule type="cellIs" dxfId="4919" priority="6341" stopIfTrue="1" operator="greaterThan">
      <formula>0</formula>
    </cfRule>
  </conditionalFormatting>
  <conditionalFormatting sqref="H624 H628 H630:H632 H626">
    <cfRule type="cellIs" dxfId="4918" priority="6340" stopIfTrue="1" operator="greaterThan">
      <formula>0</formula>
    </cfRule>
  </conditionalFormatting>
  <conditionalFormatting sqref="E624 E626 E628 E630:E632">
    <cfRule type="cellIs" dxfId="4917" priority="6339" stopIfTrue="1" operator="greaterThan">
      <formula>0</formula>
    </cfRule>
  </conditionalFormatting>
  <conditionalFormatting sqref="K641:K646">
    <cfRule type="containsText" dxfId="4916" priority="6337" stopIfTrue="1" operator="containsText" text="NO CUMPLE">
      <formula>NOT(ISERROR(SEARCH("NO CUMPLE",K641)))</formula>
    </cfRule>
    <cfRule type="containsText" dxfId="4915" priority="6338" stopIfTrue="1" operator="containsText" text="CUMPLE">
      <formula>NOT(ISERROR(SEARCH("CUMPLE",K641)))</formula>
    </cfRule>
  </conditionalFormatting>
  <conditionalFormatting sqref="S640">
    <cfRule type="cellIs" dxfId="4914" priority="6335" operator="greaterThanOrEqual">
      <formula>NUMMINCONT</formula>
    </cfRule>
    <cfRule type="cellIs" dxfId="4913" priority="6336" operator="lessThan">
      <formula>NUMMINCONT</formula>
    </cfRule>
  </conditionalFormatting>
  <conditionalFormatting sqref="T627:V632">
    <cfRule type="cellIs" dxfId="4912" priority="6333" stopIfTrue="1" operator="equal">
      <formula>"NO"</formula>
    </cfRule>
    <cfRule type="cellIs" dxfId="4911" priority="6334" stopIfTrue="1" operator="equal">
      <formula>"SI"</formula>
    </cfRule>
  </conditionalFormatting>
  <conditionalFormatting sqref="T627:V628">
    <cfRule type="cellIs" dxfId="4910" priority="6332" stopIfTrue="1" operator="equal">
      <formula>"NO APLICA"</formula>
    </cfRule>
  </conditionalFormatting>
  <conditionalFormatting sqref="T629:U632">
    <cfRule type="cellIs" dxfId="4909" priority="6331" stopIfTrue="1" operator="equal">
      <formula>"NO APLICA"</formula>
    </cfRule>
  </conditionalFormatting>
  <conditionalFormatting sqref="T629:U629">
    <cfRule type="cellIs" dxfId="4908" priority="6330" stopIfTrue="1" operator="equal">
      <formula>"NO APLICA"</formula>
    </cfRule>
  </conditionalFormatting>
  <conditionalFormatting sqref="V629:V632">
    <cfRule type="cellIs" dxfId="4907" priority="6329" stopIfTrue="1" operator="equal">
      <formula>"NO APLICA"</formula>
    </cfRule>
  </conditionalFormatting>
  <conditionalFormatting sqref="V638">
    <cfRule type="cellIs" dxfId="4906" priority="6327" operator="equal">
      <formula>"CUMPLE"</formula>
    </cfRule>
    <cfRule type="cellIs" dxfId="4905" priority="6328" operator="equal">
      <formula>"NO CUMPLE"</formula>
    </cfRule>
  </conditionalFormatting>
  <conditionalFormatting sqref="V638:V640">
    <cfRule type="cellIs" dxfId="4904" priority="6326" operator="equal">
      <formula>"VERIFICAR"</formula>
    </cfRule>
  </conditionalFormatting>
  <conditionalFormatting sqref="T633:V633">
    <cfRule type="cellIs" dxfId="4903" priority="6324" stopIfTrue="1" operator="equal">
      <formula>"NO"</formula>
    </cfRule>
    <cfRule type="cellIs" dxfId="4902" priority="6325" stopIfTrue="1" operator="equal">
      <formula>"SI"</formula>
    </cfRule>
  </conditionalFormatting>
  <conditionalFormatting sqref="T633:U633">
    <cfRule type="cellIs" dxfId="4901" priority="6323" stopIfTrue="1" operator="equal">
      <formula>"NO APLICA"</formula>
    </cfRule>
  </conditionalFormatting>
  <conditionalFormatting sqref="V633">
    <cfRule type="cellIs" dxfId="4900" priority="6322" stopIfTrue="1" operator="equal">
      <formula>"NO APLICA"</formula>
    </cfRule>
  </conditionalFormatting>
  <conditionalFormatting sqref="T643">
    <cfRule type="cellIs" dxfId="4899" priority="6320" operator="equal">
      <formula>"CUMPLE"</formula>
    </cfRule>
    <cfRule type="cellIs" dxfId="4898" priority="6321" operator="equal">
      <formula>"NO CUMPLE"</formula>
    </cfRule>
  </conditionalFormatting>
  <conditionalFormatting sqref="T643">
    <cfRule type="cellIs" dxfId="4897" priority="6319" operator="equal">
      <formula>"VERIFICAR"</formula>
    </cfRule>
  </conditionalFormatting>
  <conditionalFormatting sqref="H647">
    <cfRule type="containsText" dxfId="4896" priority="6302" stopIfTrue="1" operator="containsText" text="NO CUMPLE">
      <formula>NOT(ISERROR(SEARCH("NO CUMPLE",H647)))</formula>
    </cfRule>
    <cfRule type="containsText" dxfId="4895" priority="6303" stopIfTrue="1" operator="containsText" text="CUMPLE">
      <formula>NOT(ISERROR(SEARCH("CUMPLE",H647)))</formula>
    </cfRule>
  </conditionalFormatting>
  <conditionalFormatting sqref="J647">
    <cfRule type="containsText" dxfId="4894" priority="6300" stopIfTrue="1" operator="containsText" text="NO CUMPLE">
      <formula>NOT(ISERROR(SEARCH("NO CUMPLE",J647)))</formula>
    </cfRule>
    <cfRule type="containsText" dxfId="4893" priority="6301" stopIfTrue="1" operator="containsText" text="CUMPLE">
      <formula>NOT(ISERROR(SEARCH("CUMPLE",J647)))</formula>
    </cfRule>
  </conditionalFormatting>
  <conditionalFormatting sqref="O646">
    <cfRule type="containsText" dxfId="4892" priority="6298" stopIfTrue="1" operator="containsText" text="NO CUMPLE">
      <formula>NOT(ISERROR(SEARCH("NO CUMPLE",O646)))</formula>
    </cfRule>
    <cfRule type="containsText" dxfId="4891" priority="6299" stopIfTrue="1" operator="containsText" text="CUMPLE">
      <formula>NOT(ISERROR(SEARCH("CUMPLE",O646)))</formula>
    </cfRule>
  </conditionalFormatting>
  <conditionalFormatting sqref="O647:S647">
    <cfRule type="cellIs" dxfId="4890" priority="6297" operator="equal">
      <formula>"EL PROPONENTE SE DEBE REQUERIR POR EXPERIENCIA MINIMA EXIGIDA"</formula>
    </cfRule>
  </conditionalFormatting>
  <conditionalFormatting sqref="J624:J633">
    <cfRule type="cellIs" dxfId="4889" priority="6296" stopIfTrue="1" operator="greaterThan">
      <formula>0</formula>
    </cfRule>
  </conditionalFormatting>
  <conditionalFormatting sqref="N641:N646">
    <cfRule type="cellIs" dxfId="4888" priority="6294" operator="equal">
      <formula>"NO"</formula>
    </cfRule>
    <cfRule type="cellIs" dxfId="4887" priority="6295" operator="between">
      <formula>"SI"</formula>
      <formula>"SI."</formula>
    </cfRule>
  </conditionalFormatting>
  <conditionalFormatting sqref="I633">
    <cfRule type="cellIs" dxfId="4886" priority="6293" stopIfTrue="1" operator="greaterThan">
      <formula>0</formula>
    </cfRule>
  </conditionalFormatting>
  <conditionalFormatting sqref="K628:L628 K630:L633">
    <cfRule type="cellIs" dxfId="4885" priority="6291" operator="equal">
      <formula>0</formula>
    </cfRule>
    <cfRule type="cellIs" dxfId="4884" priority="6292" operator="notBetween">
      <formula>$Q$17</formula>
      <formula>$R$17</formula>
    </cfRule>
  </conditionalFormatting>
  <conditionalFormatting sqref="B624 B626 B628 B630:B633">
    <cfRule type="cellIs" dxfId="4883" priority="6290" stopIfTrue="1" operator="greaterThan">
      <formula>0</formula>
    </cfRule>
  </conditionalFormatting>
  <conditionalFormatting sqref="T624:V626">
    <cfRule type="cellIs" dxfId="4882" priority="6288" stopIfTrue="1" operator="equal">
      <formula>"NO"</formula>
    </cfRule>
    <cfRule type="cellIs" dxfId="4881" priority="6289" stopIfTrue="1" operator="equal">
      <formula>"SI"</formula>
    </cfRule>
  </conditionalFormatting>
  <conditionalFormatting sqref="T624:V625">
    <cfRule type="cellIs" dxfId="4880" priority="6287" stopIfTrue="1" operator="equal">
      <formula>"NO APLICA"</formula>
    </cfRule>
  </conditionalFormatting>
  <conditionalFormatting sqref="T626:U626">
    <cfRule type="cellIs" dxfId="4879" priority="6286" stopIfTrue="1" operator="equal">
      <formula>"NO APLICA"</formula>
    </cfRule>
  </conditionalFormatting>
  <conditionalFormatting sqref="T626:U626">
    <cfRule type="cellIs" dxfId="4878" priority="6285" stopIfTrue="1" operator="equal">
      <formula>"NO APLICA"</formula>
    </cfRule>
  </conditionalFormatting>
  <conditionalFormatting sqref="V626">
    <cfRule type="cellIs" dxfId="4877" priority="6284" stopIfTrue="1" operator="equal">
      <formula>"NO APLICA"</formula>
    </cfRule>
  </conditionalFormatting>
  <conditionalFormatting sqref="L628 K624:L626">
    <cfRule type="cellIs" dxfId="4876" priority="6283" operator="notBetween">
      <formula>$Q$17</formula>
      <formula>$R$17</formula>
    </cfRule>
  </conditionalFormatting>
  <conditionalFormatting sqref="C624:I624 P624:V625 C626:I626 F625:G625 C628:I628 F627:G627 C630:I633 F629:G629 K624:M626 K628:M628 K630:M633 M629 I627 I629 M627 P630:V633 P626:R626 P627:Q627 P628:R628 P629:Q629 T626:V629 I625">
    <cfRule type="cellIs" dxfId="4875" priority="6282" operator="equal">
      <formula>0</formula>
    </cfRule>
  </conditionalFormatting>
  <conditionalFormatting sqref="M647">
    <cfRule type="cellIs" dxfId="4874" priority="6278" operator="notEqual">
      <formula>"NO CUMPLE"</formula>
    </cfRule>
    <cfRule type="containsText" dxfId="4873" priority="6279" stopIfTrue="1" operator="containsText" text="NO CUMPLE">
      <formula>NOT(ISERROR(SEARCH("NO CUMPLE",M647)))</formula>
    </cfRule>
    <cfRule type="containsText" dxfId="4872" priority="6280" stopIfTrue="1" operator="containsText" text="CUMPLE">
      <formula>NOT(ISERROR(SEARCH("CUMPLE",M647)))</formula>
    </cfRule>
  </conditionalFormatting>
  <conditionalFormatting sqref="M641:M646">
    <cfRule type="cellIs" dxfId="4871" priority="6276" stopIfTrue="1" operator="equal">
      <formula>"cumple"</formula>
    </cfRule>
    <cfRule type="containsText" dxfId="4870" priority="6277" stopIfTrue="1" operator="containsText" text="NO CUMPLE">
      <formula>NOT(ISERROR(SEARCH("NO CUMPLE",M641)))</formula>
    </cfRule>
  </conditionalFormatting>
  <conditionalFormatting sqref="L641:L646">
    <cfRule type="cellIs" dxfId="4869" priority="6274" stopIfTrue="1" operator="equal">
      <formula>"cumple"</formula>
    </cfRule>
    <cfRule type="containsText" dxfId="4868" priority="6275" stopIfTrue="1" operator="containsText" text="NO CUMPLE">
      <formula>NOT(ISERROR(SEARCH("NO CUMPLE",L641)))</formula>
    </cfRule>
  </conditionalFormatting>
  <conditionalFormatting sqref="K647">
    <cfRule type="containsText" dxfId="4867" priority="6264" stopIfTrue="1" operator="containsText" text="NO CUMPLE">
      <formula>NOT(ISERROR(SEARCH("NO CUMPLE",K647)))</formula>
    </cfRule>
    <cfRule type="containsText" dxfId="4866" priority="6265" stopIfTrue="1" operator="containsText" text="CUMPLE">
      <formula>NOT(ISERROR(SEARCH("CUMPLE",K647)))</formula>
    </cfRule>
  </conditionalFormatting>
  <conditionalFormatting sqref="L647">
    <cfRule type="containsText" dxfId="4865" priority="6262" stopIfTrue="1" operator="containsText" text="NO CUMPLE">
      <formula>NOT(ISERROR(SEARCH("NO CUMPLE",L647)))</formula>
    </cfRule>
    <cfRule type="containsText" dxfId="4864" priority="6263" stopIfTrue="1" operator="containsText" text="CUMPLE">
      <formula>NOT(ISERROR(SEARCH("CUMPLE",L647)))</formula>
    </cfRule>
  </conditionalFormatting>
  <conditionalFormatting sqref="P640">
    <cfRule type="cellIs" dxfId="4863" priority="6260" operator="equal">
      <formula>"NO VÁLIDO"</formula>
    </cfRule>
    <cfRule type="cellIs" dxfId="4862" priority="6261" operator="equal">
      <formula>"VÁLIDO"</formula>
    </cfRule>
  </conditionalFormatting>
  <conditionalFormatting sqref="H624 H628 H630:H633 H626">
    <cfRule type="cellIs" dxfId="4861" priority="6257" operator="equal">
      <formula>"NO"</formula>
    </cfRule>
    <cfRule type="cellIs" dxfId="4860" priority="6258" operator="equal">
      <formula>"SI"</formula>
    </cfRule>
  </conditionalFormatting>
  <conditionalFormatting sqref="Q640">
    <cfRule type="cellIs" dxfId="4859" priority="6255" operator="greaterThanOrEqual">
      <formula>NUMMINCONT</formula>
    </cfRule>
    <cfRule type="cellIs" dxfId="4858" priority="6256" operator="lessThan">
      <formula>NUMMINCONT</formula>
    </cfRule>
  </conditionalFormatting>
  <conditionalFormatting sqref="B677:C677 H677:V677 E677 B650:V676">
    <cfRule type="cellIs" dxfId="4857" priority="6254" operator="equal">
      <formula>"MAL"</formula>
    </cfRule>
  </conditionalFormatting>
  <conditionalFormatting sqref="B677:C677 H677:V677 E677 B650:V676">
    <cfRule type="cellIs" dxfId="4856" priority="6253" operator="equal">
      <formula>"CORRECTO"</formula>
    </cfRule>
  </conditionalFormatting>
  <conditionalFormatting sqref="B677:C677 H677:V677 E677 B650:V676">
    <cfRule type="cellIs" dxfId="4855" priority="6252" operator="equal">
      <formula>"MAL"</formula>
    </cfRule>
  </conditionalFormatting>
  <conditionalFormatting sqref="B677:C677 H677:V677 E677 B650:V676">
    <cfRule type="cellIs" dxfId="4854" priority="6249" operator="equal">
      <formula>"CORRECTO"</formula>
    </cfRule>
    <cfRule type="cellIs" dxfId="4853" priority="6251" operator="equal">
      <formula>"CORRECTO"</formula>
    </cfRule>
  </conditionalFormatting>
  <conditionalFormatting sqref="B677:C677 H677:V677 E677 B650:V676">
    <cfRule type="cellIs" dxfId="4852" priority="6250" operator="equal">
      <formula>"MAL"</formula>
    </cfRule>
  </conditionalFormatting>
  <conditionalFormatting sqref="C654:I663 P654:V663 K654:M663">
    <cfRule type="cellIs" dxfId="4851" priority="6248" stopIfTrue="1" operator="greaterThan">
      <formula>0</formula>
    </cfRule>
  </conditionalFormatting>
  <conditionalFormatting sqref="D657:D662">
    <cfRule type="cellIs" dxfId="4850" priority="6247" stopIfTrue="1" operator="greaterThan">
      <formula>0</formula>
    </cfRule>
  </conditionalFormatting>
  <conditionalFormatting sqref="D657:D662 F657:H662">
    <cfRule type="cellIs" dxfId="4849" priority="6246" stopIfTrue="1" operator="greaterThan">
      <formula>0</formula>
    </cfRule>
  </conditionalFormatting>
  <conditionalFormatting sqref="H654:H662">
    <cfRule type="cellIs" dxfId="4848" priority="6245" stopIfTrue="1" operator="greaterThan">
      <formula>0</formula>
    </cfRule>
  </conditionalFormatting>
  <conditionalFormatting sqref="E654:E662">
    <cfRule type="cellIs" dxfId="4847" priority="6244" stopIfTrue="1" operator="greaterThan">
      <formula>0</formula>
    </cfRule>
  </conditionalFormatting>
  <conditionalFormatting sqref="K671:K676">
    <cfRule type="containsText" dxfId="4846" priority="6242" stopIfTrue="1" operator="containsText" text="NO CUMPLE">
      <formula>NOT(ISERROR(SEARCH("NO CUMPLE",K671)))</formula>
    </cfRule>
    <cfRule type="containsText" dxfId="4845" priority="6243" stopIfTrue="1" operator="containsText" text="CUMPLE">
      <formula>NOT(ISERROR(SEARCH("CUMPLE",K671)))</formula>
    </cfRule>
  </conditionalFormatting>
  <conditionalFormatting sqref="S670">
    <cfRule type="cellIs" dxfId="4844" priority="6240" operator="greaterThanOrEqual">
      <formula>NUMMINCONT</formula>
    </cfRule>
    <cfRule type="cellIs" dxfId="4843" priority="6241" operator="lessThan">
      <formula>NUMMINCONT</formula>
    </cfRule>
  </conditionalFormatting>
  <conditionalFormatting sqref="T657:V662">
    <cfRule type="cellIs" dxfId="4842" priority="6238" stopIfTrue="1" operator="equal">
      <formula>"NO"</formula>
    </cfRule>
    <cfRule type="cellIs" dxfId="4841" priority="6239" stopIfTrue="1" operator="equal">
      <formula>"SI"</formula>
    </cfRule>
  </conditionalFormatting>
  <conditionalFormatting sqref="T657:V658">
    <cfRule type="cellIs" dxfId="4840" priority="6237" stopIfTrue="1" operator="equal">
      <formula>"NO APLICA"</formula>
    </cfRule>
  </conditionalFormatting>
  <conditionalFormatting sqref="T659:U662">
    <cfRule type="cellIs" dxfId="4839" priority="6236" stopIfTrue="1" operator="equal">
      <formula>"NO APLICA"</formula>
    </cfRule>
  </conditionalFormatting>
  <conditionalFormatting sqref="T659:U659">
    <cfRule type="cellIs" dxfId="4838" priority="6235" stopIfTrue="1" operator="equal">
      <formula>"NO APLICA"</formula>
    </cfRule>
  </conditionalFormatting>
  <conditionalFormatting sqref="V659:V662">
    <cfRule type="cellIs" dxfId="4837" priority="6234" stopIfTrue="1" operator="equal">
      <formula>"NO APLICA"</formula>
    </cfRule>
  </conditionalFormatting>
  <conditionalFormatting sqref="V668">
    <cfRule type="cellIs" dxfId="4836" priority="6232" operator="equal">
      <formula>"CUMPLE"</formula>
    </cfRule>
    <cfRule type="cellIs" dxfId="4835" priority="6233" operator="equal">
      <formula>"NO CUMPLE"</formula>
    </cfRule>
  </conditionalFormatting>
  <conditionalFormatting sqref="V668:V670">
    <cfRule type="cellIs" dxfId="4834" priority="6231" operator="equal">
      <formula>"VERIFICAR"</formula>
    </cfRule>
  </conditionalFormatting>
  <conditionalFormatting sqref="T663:V663">
    <cfRule type="cellIs" dxfId="4833" priority="6229" stopIfTrue="1" operator="equal">
      <formula>"NO"</formula>
    </cfRule>
    <cfRule type="cellIs" dxfId="4832" priority="6230" stopIfTrue="1" operator="equal">
      <formula>"SI"</formula>
    </cfRule>
  </conditionalFormatting>
  <conditionalFormatting sqref="T663:U663">
    <cfRule type="cellIs" dxfId="4831" priority="6228" stopIfTrue="1" operator="equal">
      <formula>"NO APLICA"</formula>
    </cfRule>
  </conditionalFormatting>
  <conditionalFormatting sqref="V663">
    <cfRule type="cellIs" dxfId="4830" priority="6227" stopIfTrue="1" operator="equal">
      <formula>"NO APLICA"</formula>
    </cfRule>
  </conditionalFormatting>
  <conditionalFormatting sqref="T673">
    <cfRule type="cellIs" dxfId="4829" priority="6225" operator="equal">
      <formula>"CUMPLE"</formula>
    </cfRule>
    <cfRule type="cellIs" dxfId="4828" priority="6226" operator="equal">
      <formula>"NO CUMPLE"</formula>
    </cfRule>
  </conditionalFormatting>
  <conditionalFormatting sqref="T673">
    <cfRule type="cellIs" dxfId="4827" priority="6224" operator="equal">
      <formula>"VERIFICAR"</formula>
    </cfRule>
  </conditionalFormatting>
  <conditionalFormatting sqref="H677">
    <cfRule type="containsText" dxfId="4826" priority="6207" stopIfTrue="1" operator="containsText" text="NO CUMPLE">
      <formula>NOT(ISERROR(SEARCH("NO CUMPLE",H677)))</formula>
    </cfRule>
    <cfRule type="containsText" dxfId="4825" priority="6208" stopIfTrue="1" operator="containsText" text="CUMPLE">
      <formula>NOT(ISERROR(SEARCH("CUMPLE",H677)))</formula>
    </cfRule>
  </conditionalFormatting>
  <conditionalFormatting sqref="J677">
    <cfRule type="containsText" dxfId="4824" priority="6205" stopIfTrue="1" operator="containsText" text="NO CUMPLE">
      <formula>NOT(ISERROR(SEARCH("NO CUMPLE",J677)))</formula>
    </cfRule>
    <cfRule type="containsText" dxfId="4823" priority="6206" stopIfTrue="1" operator="containsText" text="CUMPLE">
      <formula>NOT(ISERROR(SEARCH("CUMPLE",J677)))</formula>
    </cfRule>
  </conditionalFormatting>
  <conditionalFormatting sqref="O676">
    <cfRule type="containsText" dxfId="4822" priority="6203" stopIfTrue="1" operator="containsText" text="NO CUMPLE">
      <formula>NOT(ISERROR(SEARCH("NO CUMPLE",O676)))</formula>
    </cfRule>
    <cfRule type="containsText" dxfId="4821" priority="6204" stopIfTrue="1" operator="containsText" text="CUMPLE">
      <formula>NOT(ISERROR(SEARCH("CUMPLE",O676)))</formula>
    </cfRule>
  </conditionalFormatting>
  <conditionalFormatting sqref="O677:S677">
    <cfRule type="cellIs" dxfId="4820" priority="6202" operator="equal">
      <formula>"EL PROPONENTE SE DEBE REQUERIR POR EXPERIENCIA MINIMA EXIGIDA"</formula>
    </cfRule>
  </conditionalFormatting>
  <conditionalFormatting sqref="J654:J663">
    <cfRule type="cellIs" dxfId="4819" priority="6201" stopIfTrue="1" operator="greaterThan">
      <formula>0</formula>
    </cfRule>
  </conditionalFormatting>
  <conditionalFormatting sqref="N671:N676">
    <cfRule type="cellIs" dxfId="4818" priority="6199" operator="equal">
      <formula>"NO"</formula>
    </cfRule>
    <cfRule type="cellIs" dxfId="4817" priority="6200" operator="between">
      <formula>"SI"</formula>
      <formula>"SI."</formula>
    </cfRule>
  </conditionalFormatting>
  <conditionalFormatting sqref="I663">
    <cfRule type="cellIs" dxfId="4816" priority="6198" stopIfTrue="1" operator="greaterThan">
      <formula>0</formula>
    </cfRule>
  </conditionalFormatting>
  <conditionalFormatting sqref="K657:L663">
    <cfRule type="cellIs" dxfId="4815" priority="6196" operator="equal">
      <formula>0</formula>
    </cfRule>
    <cfRule type="cellIs" dxfId="4814" priority="6197" operator="notBetween">
      <formula>$Q$17</formula>
      <formula>$R$17</formula>
    </cfRule>
  </conditionalFormatting>
  <conditionalFormatting sqref="B654:B663">
    <cfRule type="cellIs" dxfId="4813" priority="6195" stopIfTrue="1" operator="greaterThan">
      <formula>0</formula>
    </cfRule>
  </conditionalFormatting>
  <conditionalFormatting sqref="T654:V656">
    <cfRule type="cellIs" dxfId="4812" priority="6193" stopIfTrue="1" operator="equal">
      <formula>"NO"</formula>
    </cfRule>
    <cfRule type="cellIs" dxfId="4811" priority="6194" stopIfTrue="1" operator="equal">
      <formula>"SI"</formula>
    </cfRule>
  </conditionalFormatting>
  <conditionalFormatting sqref="T654:V655">
    <cfRule type="cellIs" dxfId="4810" priority="6192" stopIfTrue="1" operator="equal">
      <formula>"NO APLICA"</formula>
    </cfRule>
  </conditionalFormatting>
  <conditionalFormatting sqref="T656:U656">
    <cfRule type="cellIs" dxfId="4809" priority="6191" stopIfTrue="1" operator="equal">
      <formula>"NO APLICA"</formula>
    </cfRule>
  </conditionalFormatting>
  <conditionalFormatting sqref="T656:U656">
    <cfRule type="cellIs" dxfId="4808" priority="6190" stopIfTrue="1" operator="equal">
      <formula>"NO APLICA"</formula>
    </cfRule>
  </conditionalFormatting>
  <conditionalFormatting sqref="V656">
    <cfRule type="cellIs" dxfId="4807" priority="6189" stopIfTrue="1" operator="equal">
      <formula>"NO APLICA"</formula>
    </cfRule>
  </conditionalFormatting>
  <conditionalFormatting sqref="K654:L656">
    <cfRule type="cellIs" dxfId="4806" priority="6188" operator="notBetween">
      <formula>$Q$17</formula>
      <formula>$R$17</formula>
    </cfRule>
  </conditionalFormatting>
  <conditionalFormatting sqref="C654:I663 P654:V663 K654:M663">
    <cfRule type="cellIs" dxfId="4805" priority="6187" operator="equal">
      <formula>0</formula>
    </cfRule>
  </conditionalFormatting>
  <conditionalFormatting sqref="M677">
    <cfRule type="cellIs" dxfId="4804" priority="6183" operator="notEqual">
      <formula>"NO CUMPLE"</formula>
    </cfRule>
    <cfRule type="containsText" dxfId="4803" priority="6184" stopIfTrue="1" operator="containsText" text="NO CUMPLE">
      <formula>NOT(ISERROR(SEARCH("NO CUMPLE",M677)))</formula>
    </cfRule>
    <cfRule type="containsText" dxfId="4802" priority="6185" stopIfTrue="1" operator="containsText" text="CUMPLE">
      <formula>NOT(ISERROR(SEARCH("CUMPLE",M677)))</formula>
    </cfRule>
  </conditionalFormatting>
  <conditionalFormatting sqref="M671:M676">
    <cfRule type="cellIs" dxfId="4801" priority="6181" stopIfTrue="1" operator="equal">
      <formula>"cumple"</formula>
    </cfRule>
    <cfRule type="containsText" dxfId="4800" priority="6182" stopIfTrue="1" operator="containsText" text="NO CUMPLE">
      <formula>NOT(ISERROR(SEARCH("NO CUMPLE",M671)))</formula>
    </cfRule>
  </conditionalFormatting>
  <conditionalFormatting sqref="L671:L676">
    <cfRule type="cellIs" dxfId="4799" priority="6179" stopIfTrue="1" operator="equal">
      <formula>"cumple"</formula>
    </cfRule>
    <cfRule type="containsText" dxfId="4798" priority="6180" stopIfTrue="1" operator="containsText" text="NO CUMPLE">
      <formula>NOT(ISERROR(SEARCH("NO CUMPLE",L671)))</formula>
    </cfRule>
  </conditionalFormatting>
  <conditionalFormatting sqref="K677">
    <cfRule type="containsText" dxfId="4797" priority="6169" stopIfTrue="1" operator="containsText" text="NO CUMPLE">
      <formula>NOT(ISERROR(SEARCH("NO CUMPLE",K677)))</formula>
    </cfRule>
    <cfRule type="containsText" dxfId="4796" priority="6170" stopIfTrue="1" operator="containsText" text="CUMPLE">
      <formula>NOT(ISERROR(SEARCH("CUMPLE",K677)))</formula>
    </cfRule>
  </conditionalFormatting>
  <conditionalFormatting sqref="L677">
    <cfRule type="containsText" dxfId="4795" priority="6167" stopIfTrue="1" operator="containsText" text="NO CUMPLE">
      <formula>NOT(ISERROR(SEARCH("NO CUMPLE",L677)))</formula>
    </cfRule>
    <cfRule type="containsText" dxfId="4794" priority="6168" stopIfTrue="1" operator="containsText" text="CUMPLE">
      <formula>NOT(ISERROR(SEARCH("CUMPLE",L677)))</formula>
    </cfRule>
  </conditionalFormatting>
  <conditionalFormatting sqref="P670">
    <cfRule type="cellIs" dxfId="4793" priority="6165" operator="equal">
      <formula>"NO VÁLIDO"</formula>
    </cfRule>
    <cfRule type="cellIs" dxfId="4792" priority="6166" operator="equal">
      <formula>"VÁLIDO"</formula>
    </cfRule>
  </conditionalFormatting>
  <conditionalFormatting sqref="H654:H663">
    <cfRule type="cellIs" dxfId="4791" priority="6162" operator="equal">
      <formula>"NO"</formula>
    </cfRule>
    <cfRule type="cellIs" dxfId="4790" priority="6163" operator="equal">
      <formula>"SI"</formula>
    </cfRule>
  </conditionalFormatting>
  <conditionalFormatting sqref="Q670">
    <cfRule type="cellIs" dxfId="4789" priority="6160" operator="greaterThanOrEqual">
      <formula>NUMMINCONT</formula>
    </cfRule>
    <cfRule type="cellIs" dxfId="4788" priority="6161" operator="lessThan">
      <formula>NUMMINCONT</formula>
    </cfRule>
  </conditionalFormatting>
  <conditionalFormatting sqref="B707:C707 H707:V707 E707 B680:V706">
    <cfRule type="cellIs" dxfId="4787" priority="6159" operator="equal">
      <formula>"MAL"</formula>
    </cfRule>
  </conditionalFormatting>
  <conditionalFormatting sqref="B707:C707 H707:V707 E707 B680:V706">
    <cfRule type="cellIs" dxfId="4786" priority="6158" operator="equal">
      <formula>"CORRECTO"</formula>
    </cfRule>
  </conditionalFormatting>
  <conditionalFormatting sqref="B707:C707 H707:V707 E707 B680:V706">
    <cfRule type="cellIs" dxfId="4785" priority="6157" operator="equal">
      <formula>"MAL"</formula>
    </cfRule>
  </conditionalFormatting>
  <conditionalFormatting sqref="B707:C707 H707:V707 E707 B680:V706">
    <cfRule type="cellIs" dxfId="4784" priority="6154" operator="equal">
      <formula>"CORRECTO"</formula>
    </cfRule>
    <cfRule type="cellIs" dxfId="4783" priority="6156" operator="equal">
      <formula>"CORRECTO"</formula>
    </cfRule>
  </conditionalFormatting>
  <conditionalFormatting sqref="B707:C707 H707:V707 E707 B680:V706">
    <cfRule type="cellIs" dxfId="4782" priority="6155" operator="equal">
      <formula>"MAL"</formula>
    </cfRule>
  </conditionalFormatting>
  <conditionalFormatting sqref="C684:I693 P684:V693 K684:M693">
    <cfRule type="cellIs" dxfId="4781" priority="6153" stopIfTrue="1" operator="greaterThan">
      <formula>0</formula>
    </cfRule>
  </conditionalFormatting>
  <conditionalFormatting sqref="D687:D692">
    <cfRule type="cellIs" dxfId="4780" priority="6152" stopIfTrue="1" operator="greaterThan">
      <formula>0</formula>
    </cfRule>
  </conditionalFormatting>
  <conditionalFormatting sqref="D687:D692 F687:H692">
    <cfRule type="cellIs" dxfId="4779" priority="6151" stopIfTrue="1" operator="greaterThan">
      <formula>0</formula>
    </cfRule>
  </conditionalFormatting>
  <conditionalFormatting sqref="H684:H692">
    <cfRule type="cellIs" dxfId="4778" priority="6150" stopIfTrue="1" operator="greaterThan">
      <formula>0</formula>
    </cfRule>
  </conditionalFormatting>
  <conditionalFormatting sqref="E684:E692">
    <cfRule type="cellIs" dxfId="4777" priority="6149" stopIfTrue="1" operator="greaterThan">
      <formula>0</formula>
    </cfRule>
  </conditionalFormatting>
  <conditionalFormatting sqref="K701:K706">
    <cfRule type="containsText" dxfId="4776" priority="6147" stopIfTrue="1" operator="containsText" text="NO CUMPLE">
      <formula>NOT(ISERROR(SEARCH("NO CUMPLE",K701)))</formula>
    </cfRule>
    <cfRule type="containsText" dxfId="4775" priority="6148" stopIfTrue="1" operator="containsText" text="CUMPLE">
      <formula>NOT(ISERROR(SEARCH("CUMPLE",K701)))</formula>
    </cfRule>
  </conditionalFormatting>
  <conditionalFormatting sqref="S700">
    <cfRule type="cellIs" dxfId="4774" priority="6145" operator="greaterThanOrEqual">
      <formula>NUMMINCONT</formula>
    </cfRule>
    <cfRule type="cellIs" dxfId="4773" priority="6146" operator="lessThan">
      <formula>NUMMINCONT</formula>
    </cfRule>
  </conditionalFormatting>
  <conditionalFormatting sqref="T687:V692">
    <cfRule type="cellIs" dxfId="4772" priority="6143" stopIfTrue="1" operator="equal">
      <formula>"NO"</formula>
    </cfRule>
    <cfRule type="cellIs" dxfId="4771" priority="6144" stopIfTrue="1" operator="equal">
      <formula>"SI"</formula>
    </cfRule>
  </conditionalFormatting>
  <conditionalFormatting sqref="T687:V688">
    <cfRule type="cellIs" dxfId="4770" priority="6142" stopIfTrue="1" operator="equal">
      <formula>"NO APLICA"</formula>
    </cfRule>
  </conditionalFormatting>
  <conditionalFormatting sqref="T689:U692">
    <cfRule type="cellIs" dxfId="4769" priority="6141" stopIfTrue="1" operator="equal">
      <formula>"NO APLICA"</formula>
    </cfRule>
  </conditionalFormatting>
  <conditionalFormatting sqref="T689:U689">
    <cfRule type="cellIs" dxfId="4768" priority="6140" stopIfTrue="1" operator="equal">
      <formula>"NO APLICA"</formula>
    </cfRule>
  </conditionalFormatting>
  <conditionalFormatting sqref="V689:V692">
    <cfRule type="cellIs" dxfId="4767" priority="6139" stopIfTrue="1" operator="equal">
      <formula>"NO APLICA"</formula>
    </cfRule>
  </conditionalFormatting>
  <conditionalFormatting sqref="V698">
    <cfRule type="cellIs" dxfId="4766" priority="6137" operator="equal">
      <formula>"CUMPLE"</formula>
    </cfRule>
    <cfRule type="cellIs" dxfId="4765" priority="6138" operator="equal">
      <formula>"NO CUMPLE"</formula>
    </cfRule>
  </conditionalFormatting>
  <conditionalFormatting sqref="V698:V700">
    <cfRule type="cellIs" dxfId="4764" priority="6136" operator="equal">
      <formula>"VERIFICAR"</formula>
    </cfRule>
  </conditionalFormatting>
  <conditionalFormatting sqref="T693:V693">
    <cfRule type="cellIs" dxfId="4763" priority="6134" stopIfTrue="1" operator="equal">
      <formula>"NO"</formula>
    </cfRule>
    <cfRule type="cellIs" dxfId="4762" priority="6135" stopIfTrue="1" operator="equal">
      <formula>"SI"</formula>
    </cfRule>
  </conditionalFormatting>
  <conditionalFormatting sqref="T693:U693">
    <cfRule type="cellIs" dxfId="4761" priority="6133" stopIfTrue="1" operator="equal">
      <formula>"NO APLICA"</formula>
    </cfRule>
  </conditionalFormatting>
  <conditionalFormatting sqref="V693">
    <cfRule type="cellIs" dxfId="4760" priority="6132" stopIfTrue="1" operator="equal">
      <formula>"NO APLICA"</formula>
    </cfRule>
  </conditionalFormatting>
  <conditionalFormatting sqref="T703">
    <cfRule type="cellIs" dxfId="4759" priority="6130" operator="equal">
      <formula>"CUMPLE"</formula>
    </cfRule>
    <cfRule type="cellIs" dxfId="4758" priority="6131" operator="equal">
      <formula>"NO CUMPLE"</formula>
    </cfRule>
  </conditionalFormatting>
  <conditionalFormatting sqref="T703">
    <cfRule type="cellIs" dxfId="4757" priority="6129" operator="equal">
      <formula>"VERIFICAR"</formula>
    </cfRule>
  </conditionalFormatting>
  <conditionalFormatting sqref="H707">
    <cfRule type="containsText" dxfId="4756" priority="6112" stopIfTrue="1" operator="containsText" text="NO CUMPLE">
      <formula>NOT(ISERROR(SEARCH("NO CUMPLE",H707)))</formula>
    </cfRule>
    <cfRule type="containsText" dxfId="4755" priority="6113" stopIfTrue="1" operator="containsText" text="CUMPLE">
      <formula>NOT(ISERROR(SEARCH("CUMPLE",H707)))</formula>
    </cfRule>
  </conditionalFormatting>
  <conditionalFormatting sqref="J707">
    <cfRule type="containsText" dxfId="4754" priority="6110" stopIfTrue="1" operator="containsText" text="NO CUMPLE">
      <formula>NOT(ISERROR(SEARCH("NO CUMPLE",J707)))</formula>
    </cfRule>
    <cfRule type="containsText" dxfId="4753" priority="6111" stopIfTrue="1" operator="containsText" text="CUMPLE">
      <formula>NOT(ISERROR(SEARCH("CUMPLE",J707)))</formula>
    </cfRule>
  </conditionalFormatting>
  <conditionalFormatting sqref="O706">
    <cfRule type="containsText" dxfId="4752" priority="6108" stopIfTrue="1" operator="containsText" text="NO CUMPLE">
      <formula>NOT(ISERROR(SEARCH("NO CUMPLE",O706)))</formula>
    </cfRule>
    <cfRule type="containsText" dxfId="4751" priority="6109" stopIfTrue="1" operator="containsText" text="CUMPLE">
      <formula>NOT(ISERROR(SEARCH("CUMPLE",O706)))</formula>
    </cfRule>
  </conditionalFormatting>
  <conditionalFormatting sqref="O707:S707">
    <cfRule type="cellIs" dxfId="4750" priority="6107" operator="equal">
      <formula>"EL PROPONENTE SE DEBE REQUERIR POR EXPERIENCIA MINIMA EXIGIDA"</formula>
    </cfRule>
  </conditionalFormatting>
  <conditionalFormatting sqref="J684:J693">
    <cfRule type="cellIs" dxfId="4749" priority="6106" stopIfTrue="1" operator="greaterThan">
      <formula>0</formula>
    </cfRule>
  </conditionalFormatting>
  <conditionalFormatting sqref="N701:N706">
    <cfRule type="cellIs" dxfId="4748" priority="6104" operator="equal">
      <formula>"NO"</formula>
    </cfRule>
    <cfRule type="cellIs" dxfId="4747" priority="6105" operator="between">
      <formula>"SI"</formula>
      <formula>"SI."</formula>
    </cfRule>
  </conditionalFormatting>
  <conditionalFormatting sqref="I693">
    <cfRule type="cellIs" dxfId="4746" priority="6103" stopIfTrue="1" operator="greaterThan">
      <formula>0</formula>
    </cfRule>
  </conditionalFormatting>
  <conditionalFormatting sqref="K687:L693">
    <cfRule type="cellIs" dxfId="4745" priority="6101" operator="equal">
      <formula>0</formula>
    </cfRule>
    <cfRule type="cellIs" dxfId="4744" priority="6102" operator="notBetween">
      <formula>$Q$17</formula>
      <formula>$R$17</formula>
    </cfRule>
  </conditionalFormatting>
  <conditionalFormatting sqref="B684:B693">
    <cfRule type="cellIs" dxfId="4743" priority="6100" stopIfTrue="1" operator="greaterThan">
      <formula>0</formula>
    </cfRule>
  </conditionalFormatting>
  <conditionalFormatting sqref="T684:V686">
    <cfRule type="cellIs" dxfId="4742" priority="6098" stopIfTrue="1" operator="equal">
      <formula>"NO"</formula>
    </cfRule>
    <cfRule type="cellIs" dxfId="4741" priority="6099" stopIfTrue="1" operator="equal">
      <formula>"SI"</formula>
    </cfRule>
  </conditionalFormatting>
  <conditionalFormatting sqref="T684:V685">
    <cfRule type="cellIs" dxfId="4740" priority="6097" stopIfTrue="1" operator="equal">
      <formula>"NO APLICA"</formula>
    </cfRule>
  </conditionalFormatting>
  <conditionalFormatting sqref="T686:U686">
    <cfRule type="cellIs" dxfId="4739" priority="6096" stopIfTrue="1" operator="equal">
      <formula>"NO APLICA"</formula>
    </cfRule>
  </conditionalFormatting>
  <conditionalFormatting sqref="T686:U686">
    <cfRule type="cellIs" dxfId="4738" priority="6095" stopIfTrue="1" operator="equal">
      <formula>"NO APLICA"</formula>
    </cfRule>
  </conditionalFormatting>
  <conditionalFormatting sqref="V686">
    <cfRule type="cellIs" dxfId="4737" priority="6094" stopIfTrue="1" operator="equal">
      <formula>"NO APLICA"</formula>
    </cfRule>
  </conditionalFormatting>
  <conditionalFormatting sqref="K684:L686">
    <cfRule type="cellIs" dxfId="4736" priority="6093" operator="notBetween">
      <formula>$Q$17</formula>
      <formula>$R$17</formula>
    </cfRule>
  </conditionalFormatting>
  <conditionalFormatting sqref="C684:I693 P684:V693 K684:M693">
    <cfRule type="cellIs" dxfId="4735" priority="6092" operator="equal">
      <formula>0</formula>
    </cfRule>
  </conditionalFormatting>
  <conditionalFormatting sqref="M707">
    <cfRule type="cellIs" dxfId="4734" priority="6088" operator="notEqual">
      <formula>"NO CUMPLE"</formula>
    </cfRule>
    <cfRule type="containsText" dxfId="4733" priority="6089" stopIfTrue="1" operator="containsText" text="NO CUMPLE">
      <formula>NOT(ISERROR(SEARCH("NO CUMPLE",M707)))</formula>
    </cfRule>
    <cfRule type="containsText" dxfId="4732" priority="6090" stopIfTrue="1" operator="containsText" text="CUMPLE">
      <formula>NOT(ISERROR(SEARCH("CUMPLE",M707)))</formula>
    </cfRule>
  </conditionalFormatting>
  <conditionalFormatting sqref="M701:M706">
    <cfRule type="cellIs" dxfId="4731" priority="6086" stopIfTrue="1" operator="equal">
      <formula>"cumple"</formula>
    </cfRule>
    <cfRule type="containsText" dxfId="4730" priority="6087" stopIfTrue="1" operator="containsText" text="NO CUMPLE">
      <formula>NOT(ISERROR(SEARCH("NO CUMPLE",M701)))</formula>
    </cfRule>
  </conditionalFormatting>
  <conditionalFormatting sqref="L701:L706">
    <cfRule type="cellIs" dxfId="4729" priority="6084" stopIfTrue="1" operator="equal">
      <formula>"cumple"</formula>
    </cfRule>
    <cfRule type="containsText" dxfId="4728" priority="6085" stopIfTrue="1" operator="containsText" text="NO CUMPLE">
      <formula>NOT(ISERROR(SEARCH("NO CUMPLE",L701)))</formula>
    </cfRule>
  </conditionalFormatting>
  <conditionalFormatting sqref="K707">
    <cfRule type="containsText" dxfId="4727" priority="6074" stopIfTrue="1" operator="containsText" text="NO CUMPLE">
      <formula>NOT(ISERROR(SEARCH("NO CUMPLE",K707)))</formula>
    </cfRule>
    <cfRule type="containsText" dxfId="4726" priority="6075" stopIfTrue="1" operator="containsText" text="CUMPLE">
      <formula>NOT(ISERROR(SEARCH("CUMPLE",K707)))</formula>
    </cfRule>
  </conditionalFormatting>
  <conditionalFormatting sqref="L707">
    <cfRule type="containsText" dxfId="4725" priority="6072" stopIfTrue="1" operator="containsText" text="NO CUMPLE">
      <formula>NOT(ISERROR(SEARCH("NO CUMPLE",L707)))</formula>
    </cfRule>
    <cfRule type="containsText" dxfId="4724" priority="6073" stopIfTrue="1" operator="containsText" text="CUMPLE">
      <formula>NOT(ISERROR(SEARCH("CUMPLE",L707)))</formula>
    </cfRule>
  </conditionalFormatting>
  <conditionalFormatting sqref="P700">
    <cfRule type="cellIs" dxfId="4723" priority="6070" operator="equal">
      <formula>"NO VÁLIDO"</formula>
    </cfRule>
    <cfRule type="cellIs" dxfId="4722" priority="6071" operator="equal">
      <formula>"VÁLIDO"</formula>
    </cfRule>
  </conditionalFormatting>
  <conditionalFormatting sqref="H684:H693">
    <cfRule type="cellIs" dxfId="4721" priority="6067" operator="equal">
      <formula>"NO"</formula>
    </cfRule>
    <cfRule type="cellIs" dxfId="4720" priority="6068" operator="equal">
      <formula>"SI"</formula>
    </cfRule>
  </conditionalFormatting>
  <conditionalFormatting sqref="Q700">
    <cfRule type="cellIs" dxfId="4719" priority="6065" operator="greaterThanOrEqual">
      <formula>NUMMINCONT</formula>
    </cfRule>
    <cfRule type="cellIs" dxfId="4718" priority="6066" operator="lessThan">
      <formula>NUMMINCONT</formula>
    </cfRule>
  </conditionalFormatting>
  <conditionalFormatting sqref="B737:C737 H737:V737 E737 B710:V717 F719:G719 B720:V736 I719:J719 M719:Q719 B718:R718 T718:V719">
    <cfRule type="cellIs" dxfId="4717" priority="6064" operator="equal">
      <formula>"MAL"</formula>
    </cfRule>
  </conditionalFormatting>
  <conditionalFormatting sqref="B737:C737 H737:V737 E737 B710:V717 F719:G719 B720:V736 I719:J719 M719:Q719 B718:R718 T718:V719">
    <cfRule type="cellIs" dxfId="4716" priority="6063" operator="equal">
      <formula>"CORRECTO"</formula>
    </cfRule>
  </conditionalFormatting>
  <conditionalFormatting sqref="B737:C737 H737:V737 E737 B710:V717 F719:G719 B720:V736 I719:J719 M719:Q719 B718:R718 T718:V719">
    <cfRule type="cellIs" dxfId="4715" priority="6062" operator="equal">
      <formula>"MAL"</formula>
    </cfRule>
  </conditionalFormatting>
  <conditionalFormatting sqref="B737:C737 H737:V737 E737 B710:V717 F719:G719 B720:V736 I719:J719 M719:Q719 B718:R718 T718:V719">
    <cfRule type="cellIs" dxfId="4714" priority="6059" operator="equal">
      <formula>"CORRECTO"</formula>
    </cfRule>
    <cfRule type="cellIs" dxfId="4713" priority="6061" operator="equal">
      <formula>"CORRECTO"</formula>
    </cfRule>
  </conditionalFormatting>
  <conditionalFormatting sqref="B737:C737 H737:V737 E737 B710:V717 F719:G719 B720:V736 I719:J719 M719:Q719 B718:R718 T718:V719">
    <cfRule type="cellIs" dxfId="4712" priority="6060" operator="equal">
      <formula>"MAL"</formula>
    </cfRule>
  </conditionalFormatting>
  <conditionalFormatting sqref="C714:I718 C720:I723 F719:G719 K714:M718 P714:V717 I719 K720:M723 M719 P720:V723 P718:R718 P719:Q719 T718:V719">
    <cfRule type="cellIs" dxfId="4711" priority="6058" stopIfTrue="1" operator="greaterThan">
      <formula>0</formula>
    </cfRule>
  </conditionalFormatting>
  <conditionalFormatting sqref="D717:D718 D720:D722">
    <cfRule type="cellIs" dxfId="4710" priority="6057" stopIfTrue="1" operator="greaterThan">
      <formula>0</formula>
    </cfRule>
  </conditionalFormatting>
  <conditionalFormatting sqref="D717:D718 F717:H718 D720:D722 F720:H722 F719:G719">
    <cfRule type="cellIs" dxfId="4709" priority="6056" stopIfTrue="1" operator="greaterThan">
      <formula>0</formula>
    </cfRule>
  </conditionalFormatting>
  <conditionalFormatting sqref="H714:H718 H720:H722">
    <cfRule type="cellIs" dxfId="4708" priority="6055" stopIfTrue="1" operator="greaterThan">
      <formula>0</formula>
    </cfRule>
  </conditionalFormatting>
  <conditionalFormatting sqref="E714:E718 E720:E722">
    <cfRule type="cellIs" dxfId="4707" priority="6054" stopIfTrue="1" operator="greaterThan">
      <formula>0</formula>
    </cfRule>
  </conditionalFormatting>
  <conditionalFormatting sqref="K731:K736">
    <cfRule type="containsText" dxfId="4706" priority="6052" stopIfTrue="1" operator="containsText" text="NO CUMPLE">
      <formula>NOT(ISERROR(SEARCH("NO CUMPLE",K731)))</formula>
    </cfRule>
    <cfRule type="containsText" dxfId="4705" priority="6053" stopIfTrue="1" operator="containsText" text="CUMPLE">
      <formula>NOT(ISERROR(SEARCH("CUMPLE",K731)))</formula>
    </cfRule>
  </conditionalFormatting>
  <conditionalFormatting sqref="S730">
    <cfRule type="cellIs" dxfId="4704" priority="6050" operator="greaterThanOrEqual">
      <formula>NUMMINCONT</formula>
    </cfRule>
    <cfRule type="cellIs" dxfId="4703" priority="6051" operator="lessThan">
      <formula>NUMMINCONT</formula>
    </cfRule>
  </conditionalFormatting>
  <conditionalFormatting sqref="T717:V722">
    <cfRule type="cellIs" dxfId="4702" priority="6048" stopIfTrue="1" operator="equal">
      <formula>"NO"</formula>
    </cfRule>
    <cfRule type="cellIs" dxfId="4701" priority="6049" stopIfTrue="1" operator="equal">
      <formula>"SI"</formula>
    </cfRule>
  </conditionalFormatting>
  <conditionalFormatting sqref="T717:V718">
    <cfRule type="cellIs" dxfId="4700" priority="6047" stopIfTrue="1" operator="equal">
      <formula>"NO APLICA"</formula>
    </cfRule>
  </conditionalFormatting>
  <conditionalFormatting sqref="T719:U722">
    <cfRule type="cellIs" dxfId="4699" priority="6046" stopIfTrue="1" operator="equal">
      <formula>"NO APLICA"</formula>
    </cfRule>
  </conditionalFormatting>
  <conditionalFormatting sqref="T719:U719">
    <cfRule type="cellIs" dxfId="4698" priority="6045" stopIfTrue="1" operator="equal">
      <formula>"NO APLICA"</formula>
    </cfRule>
  </conditionalFormatting>
  <conditionalFormatting sqref="V719:V722">
    <cfRule type="cellIs" dxfId="4697" priority="6044" stopIfTrue="1" operator="equal">
      <formula>"NO APLICA"</formula>
    </cfRule>
  </conditionalFormatting>
  <conditionalFormatting sqref="V728">
    <cfRule type="cellIs" dxfId="4696" priority="6042" operator="equal">
      <formula>"CUMPLE"</formula>
    </cfRule>
    <cfRule type="cellIs" dxfId="4695" priority="6043" operator="equal">
      <formula>"NO CUMPLE"</formula>
    </cfRule>
  </conditionalFormatting>
  <conditionalFormatting sqref="V728:V730">
    <cfRule type="cellIs" dxfId="4694" priority="6041" operator="equal">
      <formula>"VERIFICAR"</formula>
    </cfRule>
  </conditionalFormatting>
  <conditionalFormatting sqref="T723:V723">
    <cfRule type="cellIs" dxfId="4693" priority="6039" stopIfTrue="1" operator="equal">
      <formula>"NO"</formula>
    </cfRule>
    <cfRule type="cellIs" dxfId="4692" priority="6040" stopIfTrue="1" operator="equal">
      <formula>"SI"</formula>
    </cfRule>
  </conditionalFormatting>
  <conditionalFormatting sqref="T723:U723">
    <cfRule type="cellIs" dxfId="4691" priority="6038" stopIfTrue="1" operator="equal">
      <formula>"NO APLICA"</formula>
    </cfRule>
  </conditionalFormatting>
  <conditionalFormatting sqref="V723">
    <cfRule type="cellIs" dxfId="4690" priority="6037" stopIfTrue="1" operator="equal">
      <formula>"NO APLICA"</formula>
    </cfRule>
  </conditionalFormatting>
  <conditionalFormatting sqref="T733">
    <cfRule type="cellIs" dxfId="4689" priority="6035" operator="equal">
      <formula>"CUMPLE"</formula>
    </cfRule>
    <cfRule type="cellIs" dxfId="4688" priority="6036" operator="equal">
      <formula>"NO CUMPLE"</formula>
    </cfRule>
  </conditionalFormatting>
  <conditionalFormatting sqref="T733">
    <cfRule type="cellIs" dxfId="4687" priority="6034" operator="equal">
      <formula>"VERIFICAR"</formula>
    </cfRule>
  </conditionalFormatting>
  <conditionalFormatting sqref="H737">
    <cfRule type="containsText" dxfId="4686" priority="6017" stopIfTrue="1" operator="containsText" text="NO CUMPLE">
      <formula>NOT(ISERROR(SEARCH("NO CUMPLE",H737)))</formula>
    </cfRule>
    <cfRule type="containsText" dxfId="4685" priority="6018" stopIfTrue="1" operator="containsText" text="CUMPLE">
      <formula>NOT(ISERROR(SEARCH("CUMPLE",H737)))</formula>
    </cfRule>
  </conditionalFormatting>
  <conditionalFormatting sqref="J737">
    <cfRule type="containsText" dxfId="4684" priority="6015" stopIfTrue="1" operator="containsText" text="NO CUMPLE">
      <formula>NOT(ISERROR(SEARCH("NO CUMPLE",J737)))</formula>
    </cfRule>
    <cfRule type="containsText" dxfId="4683" priority="6016" stopIfTrue="1" operator="containsText" text="CUMPLE">
      <formula>NOT(ISERROR(SEARCH("CUMPLE",J737)))</formula>
    </cfRule>
  </conditionalFormatting>
  <conditionalFormatting sqref="O736">
    <cfRule type="containsText" dxfId="4682" priority="6013" stopIfTrue="1" operator="containsText" text="NO CUMPLE">
      <formula>NOT(ISERROR(SEARCH("NO CUMPLE",O736)))</formula>
    </cfRule>
    <cfRule type="containsText" dxfId="4681" priority="6014" stopIfTrue="1" operator="containsText" text="CUMPLE">
      <formula>NOT(ISERROR(SEARCH("CUMPLE",O736)))</formula>
    </cfRule>
  </conditionalFormatting>
  <conditionalFormatting sqref="O737:S737">
    <cfRule type="cellIs" dxfId="4680" priority="6012" operator="equal">
      <formula>"EL PROPONENTE SE DEBE REQUERIR POR EXPERIENCIA MINIMA EXIGIDA"</formula>
    </cfRule>
  </conditionalFormatting>
  <conditionalFormatting sqref="J714:J723">
    <cfRule type="cellIs" dxfId="4679" priority="6011" stopIfTrue="1" operator="greaterThan">
      <formula>0</formula>
    </cfRule>
  </conditionalFormatting>
  <conditionalFormatting sqref="N731:N736">
    <cfRule type="cellIs" dxfId="4678" priority="6009" operator="equal">
      <formula>"NO"</formula>
    </cfRule>
    <cfRule type="cellIs" dxfId="4677" priority="6010" operator="between">
      <formula>"SI"</formula>
      <formula>"SI."</formula>
    </cfRule>
  </conditionalFormatting>
  <conditionalFormatting sqref="I723">
    <cfRule type="cellIs" dxfId="4676" priority="6008" stopIfTrue="1" operator="greaterThan">
      <formula>0</formula>
    </cfRule>
  </conditionalFormatting>
  <conditionalFormatting sqref="K717:L718 K720:L723">
    <cfRule type="cellIs" dxfId="4675" priority="6006" operator="equal">
      <formula>0</formula>
    </cfRule>
    <cfRule type="cellIs" dxfId="4674" priority="6007" operator="notBetween">
      <formula>$Q$17</formula>
      <formula>$R$17</formula>
    </cfRule>
  </conditionalFormatting>
  <conditionalFormatting sqref="B714:B718 B720:B723">
    <cfRule type="cellIs" dxfId="4673" priority="6005" stopIfTrue="1" operator="greaterThan">
      <formula>0</formula>
    </cfRule>
  </conditionalFormatting>
  <conditionalFormatting sqref="T714:V716">
    <cfRule type="cellIs" dxfId="4672" priority="6003" stopIfTrue="1" operator="equal">
      <formula>"NO"</formula>
    </cfRule>
    <cfRule type="cellIs" dxfId="4671" priority="6004" stopIfTrue="1" operator="equal">
      <formula>"SI"</formula>
    </cfRule>
  </conditionalFormatting>
  <conditionalFormatting sqref="T714:V715">
    <cfRule type="cellIs" dxfId="4670" priority="6002" stopIfTrue="1" operator="equal">
      <formula>"NO APLICA"</formula>
    </cfRule>
  </conditionalFormatting>
  <conditionalFormatting sqref="T716:U716">
    <cfRule type="cellIs" dxfId="4669" priority="6001" stopIfTrue="1" operator="equal">
      <formula>"NO APLICA"</formula>
    </cfRule>
  </conditionalFormatting>
  <conditionalFormatting sqref="T716:U716">
    <cfRule type="cellIs" dxfId="4668" priority="6000" stopIfTrue="1" operator="equal">
      <formula>"NO APLICA"</formula>
    </cfRule>
  </conditionalFormatting>
  <conditionalFormatting sqref="V716">
    <cfRule type="cellIs" dxfId="4667" priority="5999" stopIfTrue="1" operator="equal">
      <formula>"NO APLICA"</formula>
    </cfRule>
  </conditionalFormatting>
  <conditionalFormatting sqref="K714:L716">
    <cfRule type="cellIs" dxfId="4666" priority="5998" operator="notBetween">
      <formula>$Q$17</formula>
      <formula>$R$17</formula>
    </cfRule>
  </conditionalFormatting>
  <conditionalFormatting sqref="C714:I718 C720:I723 F719:G719 K714:M718 P714:V717 I719 K720:M723 M719 P720:V723 P718:R718 P719:Q719 T718:V719">
    <cfRule type="cellIs" dxfId="4665" priority="5997" operator="equal">
      <formula>0</formula>
    </cfRule>
  </conditionalFormatting>
  <conditionalFormatting sqref="M737">
    <cfRule type="cellIs" dxfId="4664" priority="5993" operator="notEqual">
      <formula>"NO CUMPLE"</formula>
    </cfRule>
    <cfRule type="containsText" dxfId="4663" priority="5994" stopIfTrue="1" operator="containsText" text="NO CUMPLE">
      <formula>NOT(ISERROR(SEARCH("NO CUMPLE",M737)))</formula>
    </cfRule>
    <cfRule type="containsText" dxfId="4662" priority="5995" stopIfTrue="1" operator="containsText" text="CUMPLE">
      <formula>NOT(ISERROR(SEARCH("CUMPLE",M737)))</formula>
    </cfRule>
  </conditionalFormatting>
  <conditionalFormatting sqref="M731:M736">
    <cfRule type="cellIs" dxfId="4661" priority="5991" stopIfTrue="1" operator="equal">
      <formula>"cumple"</formula>
    </cfRule>
    <cfRule type="containsText" dxfId="4660" priority="5992" stopIfTrue="1" operator="containsText" text="NO CUMPLE">
      <formula>NOT(ISERROR(SEARCH("NO CUMPLE",M731)))</formula>
    </cfRule>
  </conditionalFormatting>
  <conditionalFormatting sqref="L731:L736">
    <cfRule type="cellIs" dxfId="4659" priority="5989" stopIfTrue="1" operator="equal">
      <formula>"cumple"</formula>
    </cfRule>
    <cfRule type="containsText" dxfId="4658" priority="5990" stopIfTrue="1" operator="containsText" text="NO CUMPLE">
      <formula>NOT(ISERROR(SEARCH("NO CUMPLE",L731)))</formula>
    </cfRule>
  </conditionalFormatting>
  <conditionalFormatting sqref="K737">
    <cfRule type="containsText" dxfId="4657" priority="5979" stopIfTrue="1" operator="containsText" text="NO CUMPLE">
      <formula>NOT(ISERROR(SEARCH("NO CUMPLE",K737)))</formula>
    </cfRule>
    <cfRule type="containsText" dxfId="4656" priority="5980" stopIfTrue="1" operator="containsText" text="CUMPLE">
      <formula>NOT(ISERROR(SEARCH("CUMPLE",K737)))</formula>
    </cfRule>
  </conditionalFormatting>
  <conditionalFormatting sqref="L737">
    <cfRule type="containsText" dxfId="4655" priority="5977" stopIfTrue="1" operator="containsText" text="NO CUMPLE">
      <formula>NOT(ISERROR(SEARCH("NO CUMPLE",L737)))</formula>
    </cfRule>
    <cfRule type="containsText" dxfId="4654" priority="5978" stopIfTrue="1" operator="containsText" text="CUMPLE">
      <formula>NOT(ISERROR(SEARCH("CUMPLE",L737)))</formula>
    </cfRule>
  </conditionalFormatting>
  <conditionalFormatting sqref="P730">
    <cfRule type="cellIs" dxfId="4653" priority="5975" operator="equal">
      <formula>"NO VÁLIDO"</formula>
    </cfRule>
    <cfRule type="cellIs" dxfId="4652" priority="5976" operator="equal">
      <formula>"VÁLIDO"</formula>
    </cfRule>
  </conditionalFormatting>
  <conditionalFormatting sqref="H714:H718 H720:H723">
    <cfRule type="cellIs" dxfId="4651" priority="5972" operator="equal">
      <formula>"NO"</formula>
    </cfRule>
    <cfRule type="cellIs" dxfId="4650" priority="5973" operator="equal">
      <formula>"SI"</formula>
    </cfRule>
  </conditionalFormatting>
  <conditionalFormatting sqref="Q730">
    <cfRule type="cellIs" dxfId="4649" priority="5970" operator="greaterThanOrEqual">
      <formula>NUMMINCONT</formula>
    </cfRule>
    <cfRule type="cellIs" dxfId="4648" priority="5971" operator="lessThan">
      <formula>NUMMINCONT</formula>
    </cfRule>
  </conditionalFormatting>
  <conditionalFormatting sqref="B767:C767 H767:V767 E767 B740:V766">
    <cfRule type="cellIs" dxfId="4647" priority="5969" operator="equal">
      <formula>"MAL"</formula>
    </cfRule>
  </conditionalFormatting>
  <conditionalFormatting sqref="B767:C767 H767:V767 E767 B740:V766">
    <cfRule type="cellIs" dxfId="4646" priority="5968" operator="equal">
      <formula>"CORRECTO"</formula>
    </cfRule>
  </conditionalFormatting>
  <conditionalFormatting sqref="B767:C767 H767:V767 E767 B740:V766">
    <cfRule type="cellIs" dxfId="4645" priority="5967" operator="equal">
      <formula>"MAL"</formula>
    </cfRule>
  </conditionalFormatting>
  <conditionalFormatting sqref="B767:C767 H767:V767 E767 B740:V766">
    <cfRule type="cellIs" dxfId="4644" priority="5964" operator="equal">
      <formula>"CORRECTO"</formula>
    </cfRule>
    <cfRule type="cellIs" dxfId="4643" priority="5966" operator="equal">
      <formula>"CORRECTO"</formula>
    </cfRule>
  </conditionalFormatting>
  <conditionalFormatting sqref="B767:C767 H767:V767 E767 B740:V766">
    <cfRule type="cellIs" dxfId="4642" priority="5965" operator="equal">
      <formula>"MAL"</formula>
    </cfRule>
  </conditionalFormatting>
  <conditionalFormatting sqref="C744:I753 P744:V753 K744:M753">
    <cfRule type="cellIs" dxfId="4641" priority="5963" stopIfTrue="1" operator="greaterThan">
      <formula>0</formula>
    </cfRule>
  </conditionalFormatting>
  <conditionalFormatting sqref="D747:D752">
    <cfRule type="cellIs" dxfId="4640" priority="5962" stopIfTrue="1" operator="greaterThan">
      <formula>0</formula>
    </cfRule>
  </conditionalFormatting>
  <conditionalFormatting sqref="D747:D752 F747:H752">
    <cfRule type="cellIs" dxfId="4639" priority="5961" stopIfTrue="1" operator="greaterThan">
      <formula>0</formula>
    </cfRule>
  </conditionalFormatting>
  <conditionalFormatting sqref="H744:H752">
    <cfRule type="cellIs" dxfId="4638" priority="5960" stopIfTrue="1" operator="greaterThan">
      <formula>0</formula>
    </cfRule>
  </conditionalFormatting>
  <conditionalFormatting sqref="E744:E752">
    <cfRule type="cellIs" dxfId="4637" priority="5959" stopIfTrue="1" operator="greaterThan">
      <formula>0</formula>
    </cfRule>
  </conditionalFormatting>
  <conditionalFormatting sqref="K761:K766">
    <cfRule type="containsText" dxfId="4636" priority="5957" stopIfTrue="1" operator="containsText" text="NO CUMPLE">
      <formula>NOT(ISERROR(SEARCH("NO CUMPLE",K761)))</formula>
    </cfRule>
    <cfRule type="containsText" dxfId="4635" priority="5958" stopIfTrue="1" operator="containsText" text="CUMPLE">
      <formula>NOT(ISERROR(SEARCH("CUMPLE",K761)))</formula>
    </cfRule>
  </conditionalFormatting>
  <conditionalFormatting sqref="S760">
    <cfRule type="cellIs" dxfId="4634" priority="5955" operator="greaterThanOrEqual">
      <formula>NUMMINCONT</formula>
    </cfRule>
    <cfRule type="cellIs" dxfId="4633" priority="5956" operator="lessThan">
      <formula>NUMMINCONT</formula>
    </cfRule>
  </conditionalFormatting>
  <conditionalFormatting sqref="T747:V752">
    <cfRule type="cellIs" dxfId="4632" priority="5953" stopIfTrue="1" operator="equal">
      <formula>"NO"</formula>
    </cfRule>
    <cfRule type="cellIs" dxfId="4631" priority="5954" stopIfTrue="1" operator="equal">
      <formula>"SI"</formula>
    </cfRule>
  </conditionalFormatting>
  <conditionalFormatting sqref="T747:V748">
    <cfRule type="cellIs" dxfId="4630" priority="5952" stopIfTrue="1" operator="equal">
      <formula>"NO APLICA"</formula>
    </cfRule>
  </conditionalFormatting>
  <conditionalFormatting sqref="T749:U752">
    <cfRule type="cellIs" dxfId="4629" priority="5951" stopIfTrue="1" operator="equal">
      <formula>"NO APLICA"</formula>
    </cfRule>
  </conditionalFormatting>
  <conditionalFormatting sqref="T749:U749">
    <cfRule type="cellIs" dxfId="4628" priority="5950" stopIfTrue="1" operator="equal">
      <formula>"NO APLICA"</formula>
    </cfRule>
  </conditionalFormatting>
  <conditionalFormatting sqref="V749:V752">
    <cfRule type="cellIs" dxfId="4627" priority="5949" stopIfTrue="1" operator="equal">
      <formula>"NO APLICA"</formula>
    </cfRule>
  </conditionalFormatting>
  <conditionalFormatting sqref="V758">
    <cfRule type="cellIs" dxfId="4626" priority="5947" operator="equal">
      <formula>"CUMPLE"</formula>
    </cfRule>
    <cfRule type="cellIs" dxfId="4625" priority="5948" operator="equal">
      <formula>"NO CUMPLE"</formula>
    </cfRule>
  </conditionalFormatting>
  <conditionalFormatting sqref="V758:V760">
    <cfRule type="cellIs" dxfId="4624" priority="5946" operator="equal">
      <formula>"VERIFICAR"</formula>
    </cfRule>
  </conditionalFormatting>
  <conditionalFormatting sqref="T753:V753">
    <cfRule type="cellIs" dxfId="4623" priority="5944" stopIfTrue="1" operator="equal">
      <formula>"NO"</formula>
    </cfRule>
    <cfRule type="cellIs" dxfId="4622" priority="5945" stopIfTrue="1" operator="equal">
      <formula>"SI"</formula>
    </cfRule>
  </conditionalFormatting>
  <conditionalFormatting sqref="T753:U753">
    <cfRule type="cellIs" dxfId="4621" priority="5943" stopIfTrue="1" operator="equal">
      <formula>"NO APLICA"</formula>
    </cfRule>
  </conditionalFormatting>
  <conditionalFormatting sqref="V753">
    <cfRule type="cellIs" dxfId="4620" priority="5942" stopIfTrue="1" operator="equal">
      <formula>"NO APLICA"</formula>
    </cfRule>
  </conditionalFormatting>
  <conditionalFormatting sqref="T763">
    <cfRule type="cellIs" dxfId="4619" priority="5940" operator="equal">
      <formula>"CUMPLE"</formula>
    </cfRule>
    <cfRule type="cellIs" dxfId="4618" priority="5941" operator="equal">
      <formula>"NO CUMPLE"</formula>
    </cfRule>
  </conditionalFormatting>
  <conditionalFormatting sqref="T763">
    <cfRule type="cellIs" dxfId="4617" priority="5939" operator="equal">
      <formula>"VERIFICAR"</formula>
    </cfRule>
  </conditionalFormatting>
  <conditionalFormatting sqref="H767">
    <cfRule type="containsText" dxfId="4616" priority="5922" stopIfTrue="1" operator="containsText" text="NO CUMPLE">
      <formula>NOT(ISERROR(SEARCH("NO CUMPLE",H767)))</formula>
    </cfRule>
    <cfRule type="containsText" dxfId="4615" priority="5923" stopIfTrue="1" operator="containsText" text="CUMPLE">
      <formula>NOT(ISERROR(SEARCH("CUMPLE",H767)))</formula>
    </cfRule>
  </conditionalFormatting>
  <conditionalFormatting sqref="J767">
    <cfRule type="containsText" dxfId="4614" priority="5920" stopIfTrue="1" operator="containsText" text="NO CUMPLE">
      <formula>NOT(ISERROR(SEARCH("NO CUMPLE",J767)))</formula>
    </cfRule>
    <cfRule type="containsText" dxfId="4613" priority="5921" stopIfTrue="1" operator="containsText" text="CUMPLE">
      <formula>NOT(ISERROR(SEARCH("CUMPLE",J767)))</formula>
    </cfRule>
  </conditionalFormatting>
  <conditionalFormatting sqref="O766">
    <cfRule type="containsText" dxfId="4612" priority="5918" stopIfTrue="1" operator="containsText" text="NO CUMPLE">
      <formula>NOT(ISERROR(SEARCH("NO CUMPLE",O766)))</formula>
    </cfRule>
    <cfRule type="containsText" dxfId="4611" priority="5919" stopIfTrue="1" operator="containsText" text="CUMPLE">
      <formula>NOT(ISERROR(SEARCH("CUMPLE",O766)))</formula>
    </cfRule>
  </conditionalFormatting>
  <conditionalFormatting sqref="O767:S767">
    <cfRule type="cellIs" dxfId="4610" priority="5917" operator="equal">
      <formula>"EL PROPONENTE SE DEBE REQUERIR POR EXPERIENCIA MINIMA EXIGIDA"</formula>
    </cfRule>
  </conditionalFormatting>
  <conditionalFormatting sqref="J744:J753">
    <cfRule type="cellIs" dxfId="4609" priority="5916" stopIfTrue="1" operator="greaterThan">
      <formula>0</formula>
    </cfRule>
  </conditionalFormatting>
  <conditionalFormatting sqref="N761:N766">
    <cfRule type="cellIs" dxfId="4608" priority="5914" operator="equal">
      <formula>"NO"</formula>
    </cfRule>
    <cfRule type="cellIs" dxfId="4607" priority="5915" operator="between">
      <formula>"SI"</formula>
      <formula>"SI."</formula>
    </cfRule>
  </conditionalFormatting>
  <conditionalFormatting sqref="I753">
    <cfRule type="cellIs" dxfId="4606" priority="5913" stopIfTrue="1" operator="greaterThan">
      <formula>0</formula>
    </cfRule>
  </conditionalFormatting>
  <conditionalFormatting sqref="K747:L753">
    <cfRule type="cellIs" dxfId="4605" priority="5911" operator="equal">
      <formula>0</formula>
    </cfRule>
    <cfRule type="cellIs" dxfId="4604" priority="5912" operator="notBetween">
      <formula>$Q$17</formula>
      <formula>$R$17</formula>
    </cfRule>
  </conditionalFormatting>
  <conditionalFormatting sqref="B744:B753">
    <cfRule type="cellIs" dxfId="4603" priority="5910" stopIfTrue="1" operator="greaterThan">
      <formula>0</formula>
    </cfRule>
  </conditionalFormatting>
  <conditionalFormatting sqref="T744:V746">
    <cfRule type="cellIs" dxfId="4602" priority="5908" stopIfTrue="1" operator="equal">
      <formula>"NO"</formula>
    </cfRule>
    <cfRule type="cellIs" dxfId="4601" priority="5909" stopIfTrue="1" operator="equal">
      <formula>"SI"</formula>
    </cfRule>
  </conditionalFormatting>
  <conditionalFormatting sqref="T744:V745">
    <cfRule type="cellIs" dxfId="4600" priority="5907" stopIfTrue="1" operator="equal">
      <formula>"NO APLICA"</formula>
    </cfRule>
  </conditionalFormatting>
  <conditionalFormatting sqref="T746:U746">
    <cfRule type="cellIs" dxfId="4599" priority="5906" stopIfTrue="1" operator="equal">
      <formula>"NO APLICA"</formula>
    </cfRule>
  </conditionalFormatting>
  <conditionalFormatting sqref="T746:U746">
    <cfRule type="cellIs" dxfId="4598" priority="5905" stopIfTrue="1" operator="equal">
      <formula>"NO APLICA"</formula>
    </cfRule>
  </conditionalFormatting>
  <conditionalFormatting sqref="V746">
    <cfRule type="cellIs" dxfId="4597" priority="5904" stopIfTrue="1" operator="equal">
      <formula>"NO APLICA"</formula>
    </cfRule>
  </conditionalFormatting>
  <conditionalFormatting sqref="K744:L746">
    <cfRule type="cellIs" dxfId="4596" priority="5903" operator="notBetween">
      <formula>$Q$17</formula>
      <formula>$R$17</formula>
    </cfRule>
  </conditionalFormatting>
  <conditionalFormatting sqref="C744:I753 P744:V753 K744:M753">
    <cfRule type="cellIs" dxfId="4595" priority="5902" operator="equal">
      <formula>0</formula>
    </cfRule>
  </conditionalFormatting>
  <conditionalFormatting sqref="M767">
    <cfRule type="cellIs" dxfId="4594" priority="5898" operator="notEqual">
      <formula>"NO CUMPLE"</formula>
    </cfRule>
    <cfRule type="containsText" dxfId="4593" priority="5899" stopIfTrue="1" operator="containsText" text="NO CUMPLE">
      <formula>NOT(ISERROR(SEARCH("NO CUMPLE",M767)))</formula>
    </cfRule>
    <cfRule type="containsText" dxfId="4592" priority="5900" stopIfTrue="1" operator="containsText" text="CUMPLE">
      <formula>NOT(ISERROR(SEARCH("CUMPLE",M767)))</formula>
    </cfRule>
  </conditionalFormatting>
  <conditionalFormatting sqref="M761:M766">
    <cfRule type="cellIs" dxfId="4591" priority="5896" stopIfTrue="1" operator="equal">
      <formula>"cumple"</formula>
    </cfRule>
    <cfRule type="containsText" dxfId="4590" priority="5897" stopIfTrue="1" operator="containsText" text="NO CUMPLE">
      <formula>NOT(ISERROR(SEARCH("NO CUMPLE",M761)))</formula>
    </cfRule>
  </conditionalFormatting>
  <conditionalFormatting sqref="L761:L766">
    <cfRule type="cellIs" dxfId="4589" priority="5894" stopIfTrue="1" operator="equal">
      <formula>"cumple"</formula>
    </cfRule>
    <cfRule type="containsText" dxfId="4588" priority="5895" stopIfTrue="1" operator="containsText" text="NO CUMPLE">
      <formula>NOT(ISERROR(SEARCH("NO CUMPLE",L761)))</formula>
    </cfRule>
  </conditionalFormatting>
  <conditionalFormatting sqref="K767">
    <cfRule type="containsText" dxfId="4587" priority="5884" stopIfTrue="1" operator="containsText" text="NO CUMPLE">
      <formula>NOT(ISERROR(SEARCH("NO CUMPLE",K767)))</formula>
    </cfRule>
    <cfRule type="containsText" dxfId="4586" priority="5885" stopIfTrue="1" operator="containsText" text="CUMPLE">
      <formula>NOT(ISERROR(SEARCH("CUMPLE",K767)))</formula>
    </cfRule>
  </conditionalFormatting>
  <conditionalFormatting sqref="L767">
    <cfRule type="containsText" dxfId="4585" priority="5882" stopIfTrue="1" operator="containsText" text="NO CUMPLE">
      <formula>NOT(ISERROR(SEARCH("NO CUMPLE",L767)))</formula>
    </cfRule>
    <cfRule type="containsText" dxfId="4584" priority="5883" stopIfTrue="1" operator="containsText" text="CUMPLE">
      <formula>NOT(ISERROR(SEARCH("CUMPLE",L767)))</formula>
    </cfRule>
  </conditionalFormatting>
  <conditionalFormatting sqref="P760">
    <cfRule type="cellIs" dxfId="4583" priority="5880" operator="equal">
      <formula>"NO VÁLIDO"</formula>
    </cfRule>
    <cfRule type="cellIs" dxfId="4582" priority="5881" operator="equal">
      <formula>"VÁLIDO"</formula>
    </cfRule>
  </conditionalFormatting>
  <conditionalFormatting sqref="H744:H753">
    <cfRule type="cellIs" dxfId="4581" priority="5877" operator="equal">
      <formula>"NO"</formula>
    </cfRule>
    <cfRule type="cellIs" dxfId="4580" priority="5878" operator="equal">
      <formula>"SI"</formula>
    </cfRule>
  </conditionalFormatting>
  <conditionalFormatting sqref="Q760">
    <cfRule type="cellIs" dxfId="4579" priority="5875" operator="greaterThanOrEqual">
      <formula>NUMMINCONT</formula>
    </cfRule>
    <cfRule type="cellIs" dxfId="4578" priority="5876" operator="lessThan">
      <formula>NUMMINCONT</formula>
    </cfRule>
  </conditionalFormatting>
  <conditionalFormatting sqref="B797:C797 H797:V797 E797 B770:V773 B776:V796 F775:G775 M775:Q775 I775:J775 B774:R774 T774:V775">
    <cfRule type="cellIs" dxfId="4577" priority="5874" operator="equal">
      <formula>"MAL"</formula>
    </cfRule>
  </conditionalFormatting>
  <conditionalFormatting sqref="B797:C797 H797:V797 E797 B770:V773 B776:V796 F775:G775 M775:Q775 I775:J775 B774:R774 T774:V775">
    <cfRule type="cellIs" dxfId="4576" priority="5873" operator="equal">
      <formula>"CORRECTO"</formula>
    </cfRule>
  </conditionalFormatting>
  <conditionalFormatting sqref="B797:C797 H797:V797 E797 B770:V773 B776:V796 F775:G775 M775:Q775 I775:J775 B774:R774 T774:V775">
    <cfRule type="cellIs" dxfId="4575" priority="5872" operator="equal">
      <formula>"MAL"</formula>
    </cfRule>
  </conditionalFormatting>
  <conditionalFormatting sqref="B797:C797 H797:V797 E797 B770:V773 B776:V796 F775:G775 M775:Q775 I775:J775 B774:R774 T774:V775">
    <cfRule type="cellIs" dxfId="4574" priority="5869" operator="equal">
      <formula>"CORRECTO"</formula>
    </cfRule>
    <cfRule type="cellIs" dxfId="4573" priority="5871" operator="equal">
      <formula>"CORRECTO"</formula>
    </cfRule>
  </conditionalFormatting>
  <conditionalFormatting sqref="B797:C797 H797:V797 E797 B770:V773 B776:V796 F775:G775 M775:Q775 I775:J775 B774:R774 T774:V775">
    <cfRule type="cellIs" dxfId="4572" priority="5870" operator="equal">
      <formula>"MAL"</formula>
    </cfRule>
  </conditionalFormatting>
  <conditionalFormatting sqref="C774:I774 P776:V783 K774:M774 C776:I783 F775:G775 K776:M783 M775 I775 P774:R774 P775:Q775 T774:V775">
    <cfRule type="cellIs" dxfId="4571" priority="5868" stopIfTrue="1" operator="greaterThan">
      <formula>0</formula>
    </cfRule>
  </conditionalFormatting>
  <conditionalFormatting sqref="D777:D782">
    <cfRule type="cellIs" dxfId="4570" priority="5867" stopIfTrue="1" operator="greaterThan">
      <formula>0</formula>
    </cfRule>
  </conditionalFormatting>
  <conditionalFormatting sqref="D777:D782 F777:H782">
    <cfRule type="cellIs" dxfId="4569" priority="5866" stopIfTrue="1" operator="greaterThan">
      <formula>0</formula>
    </cfRule>
  </conditionalFormatting>
  <conditionalFormatting sqref="H774 H776:H782">
    <cfRule type="cellIs" dxfId="4568" priority="5865" stopIfTrue="1" operator="greaterThan">
      <formula>0</formula>
    </cfRule>
  </conditionalFormatting>
  <conditionalFormatting sqref="E774 E776:E782">
    <cfRule type="cellIs" dxfId="4567" priority="5864" stopIfTrue="1" operator="greaterThan">
      <formula>0</formula>
    </cfRule>
  </conditionalFormatting>
  <conditionalFormatting sqref="K791:K796">
    <cfRule type="containsText" dxfId="4566" priority="5862" stopIfTrue="1" operator="containsText" text="NO CUMPLE">
      <formula>NOT(ISERROR(SEARCH("NO CUMPLE",K791)))</formula>
    </cfRule>
    <cfRule type="containsText" dxfId="4565" priority="5863" stopIfTrue="1" operator="containsText" text="CUMPLE">
      <formula>NOT(ISERROR(SEARCH("CUMPLE",K791)))</formula>
    </cfRule>
  </conditionalFormatting>
  <conditionalFormatting sqref="S790">
    <cfRule type="cellIs" dxfId="4564" priority="5860" operator="greaterThanOrEqual">
      <formula>NUMMINCONT</formula>
    </cfRule>
    <cfRule type="cellIs" dxfId="4563" priority="5861" operator="lessThan">
      <formula>NUMMINCONT</formula>
    </cfRule>
  </conditionalFormatting>
  <conditionalFormatting sqref="T777:V782">
    <cfRule type="cellIs" dxfId="4562" priority="5858" stopIfTrue="1" operator="equal">
      <formula>"NO"</formula>
    </cfRule>
    <cfRule type="cellIs" dxfId="4561" priority="5859" stopIfTrue="1" operator="equal">
      <formula>"SI"</formula>
    </cfRule>
  </conditionalFormatting>
  <conditionalFormatting sqref="T777:V778">
    <cfRule type="cellIs" dxfId="4560" priority="5857" stopIfTrue="1" operator="equal">
      <formula>"NO APLICA"</formula>
    </cfRule>
  </conditionalFormatting>
  <conditionalFormatting sqref="T779:U782">
    <cfRule type="cellIs" dxfId="4559" priority="5856" stopIfTrue="1" operator="equal">
      <formula>"NO APLICA"</formula>
    </cfRule>
  </conditionalFormatting>
  <conditionalFormatting sqref="T779:U779">
    <cfRule type="cellIs" dxfId="4558" priority="5855" stopIfTrue="1" operator="equal">
      <formula>"NO APLICA"</formula>
    </cfRule>
  </conditionalFormatting>
  <conditionalFormatting sqref="V779:V782">
    <cfRule type="cellIs" dxfId="4557" priority="5854" stopIfTrue="1" operator="equal">
      <formula>"NO APLICA"</formula>
    </cfRule>
  </conditionalFormatting>
  <conditionalFormatting sqref="V788">
    <cfRule type="cellIs" dxfId="4556" priority="5852" operator="equal">
      <formula>"CUMPLE"</formula>
    </cfRule>
    <cfRule type="cellIs" dxfId="4555" priority="5853" operator="equal">
      <formula>"NO CUMPLE"</formula>
    </cfRule>
  </conditionalFormatting>
  <conditionalFormatting sqref="V788:V790">
    <cfRule type="cellIs" dxfId="4554" priority="5851" operator="equal">
      <formula>"VERIFICAR"</formula>
    </cfRule>
  </conditionalFormatting>
  <conditionalFormatting sqref="T783:V783">
    <cfRule type="cellIs" dxfId="4553" priority="5849" stopIfTrue="1" operator="equal">
      <formula>"NO"</formula>
    </cfRule>
    <cfRule type="cellIs" dxfId="4552" priority="5850" stopIfTrue="1" operator="equal">
      <formula>"SI"</formula>
    </cfRule>
  </conditionalFormatting>
  <conditionalFormatting sqref="T783:U783">
    <cfRule type="cellIs" dxfId="4551" priority="5848" stopIfTrue="1" operator="equal">
      <formula>"NO APLICA"</formula>
    </cfRule>
  </conditionalFormatting>
  <conditionalFormatting sqref="V783">
    <cfRule type="cellIs" dxfId="4550" priority="5847" stopIfTrue="1" operator="equal">
      <formula>"NO APLICA"</formula>
    </cfRule>
  </conditionalFormatting>
  <conditionalFormatting sqref="T793">
    <cfRule type="cellIs" dxfId="4549" priority="5845" operator="equal">
      <formula>"CUMPLE"</formula>
    </cfRule>
    <cfRule type="cellIs" dxfId="4548" priority="5846" operator="equal">
      <formula>"NO CUMPLE"</formula>
    </cfRule>
  </conditionalFormatting>
  <conditionalFormatting sqref="T793">
    <cfRule type="cellIs" dxfId="4547" priority="5844" operator="equal">
      <formula>"VERIFICAR"</formula>
    </cfRule>
  </conditionalFormatting>
  <conditionalFormatting sqref="H797">
    <cfRule type="containsText" dxfId="4546" priority="5827" stopIfTrue="1" operator="containsText" text="NO CUMPLE">
      <formula>NOT(ISERROR(SEARCH("NO CUMPLE",H797)))</formula>
    </cfRule>
    <cfRule type="containsText" dxfId="4545" priority="5828" stopIfTrue="1" operator="containsText" text="CUMPLE">
      <formula>NOT(ISERROR(SEARCH("CUMPLE",H797)))</formula>
    </cfRule>
  </conditionalFormatting>
  <conditionalFormatting sqref="J797">
    <cfRule type="containsText" dxfId="4544" priority="5825" stopIfTrue="1" operator="containsText" text="NO CUMPLE">
      <formula>NOT(ISERROR(SEARCH("NO CUMPLE",J797)))</formula>
    </cfRule>
    <cfRule type="containsText" dxfId="4543" priority="5826" stopIfTrue="1" operator="containsText" text="CUMPLE">
      <formula>NOT(ISERROR(SEARCH("CUMPLE",J797)))</formula>
    </cfRule>
  </conditionalFormatting>
  <conditionalFormatting sqref="O796">
    <cfRule type="containsText" dxfId="4542" priority="5823" stopIfTrue="1" operator="containsText" text="NO CUMPLE">
      <formula>NOT(ISERROR(SEARCH("NO CUMPLE",O796)))</formula>
    </cfRule>
    <cfRule type="containsText" dxfId="4541" priority="5824" stopIfTrue="1" operator="containsText" text="CUMPLE">
      <formula>NOT(ISERROR(SEARCH("CUMPLE",O796)))</formula>
    </cfRule>
  </conditionalFormatting>
  <conditionalFormatting sqref="O797:S797">
    <cfRule type="cellIs" dxfId="4540" priority="5822" operator="equal">
      <formula>"EL PROPONENTE SE DEBE REQUERIR POR EXPERIENCIA MINIMA EXIGIDA"</formula>
    </cfRule>
  </conditionalFormatting>
  <conditionalFormatting sqref="J774:J783">
    <cfRule type="cellIs" dxfId="4539" priority="5821" stopIfTrue="1" operator="greaterThan">
      <formula>0</formula>
    </cfRule>
  </conditionalFormatting>
  <conditionalFormatting sqref="N791:N796">
    <cfRule type="cellIs" dxfId="4538" priority="5819" operator="equal">
      <formula>"NO"</formula>
    </cfRule>
    <cfRule type="cellIs" dxfId="4537" priority="5820" operator="between">
      <formula>"SI"</formula>
      <formula>"SI."</formula>
    </cfRule>
  </conditionalFormatting>
  <conditionalFormatting sqref="I783">
    <cfRule type="cellIs" dxfId="4536" priority="5818" stopIfTrue="1" operator="greaterThan">
      <formula>0</formula>
    </cfRule>
  </conditionalFormatting>
  <conditionalFormatting sqref="K777:L783">
    <cfRule type="cellIs" dxfId="4535" priority="5816" operator="equal">
      <formula>0</formula>
    </cfRule>
    <cfRule type="cellIs" dxfId="4534" priority="5817" operator="notBetween">
      <formula>$Q$17</formula>
      <formula>$R$17</formula>
    </cfRule>
  </conditionalFormatting>
  <conditionalFormatting sqref="B774 B776:B783">
    <cfRule type="cellIs" dxfId="4533" priority="5815" stopIfTrue="1" operator="greaterThan">
      <formula>0</formula>
    </cfRule>
  </conditionalFormatting>
  <conditionalFormatting sqref="T774:V776">
    <cfRule type="cellIs" dxfId="4532" priority="5813" stopIfTrue="1" operator="equal">
      <formula>"NO"</formula>
    </cfRule>
    <cfRule type="cellIs" dxfId="4531" priority="5814" stopIfTrue="1" operator="equal">
      <formula>"SI"</formula>
    </cfRule>
  </conditionalFormatting>
  <conditionalFormatting sqref="T774:V775">
    <cfRule type="cellIs" dxfId="4530" priority="5812" stopIfTrue="1" operator="equal">
      <formula>"NO APLICA"</formula>
    </cfRule>
  </conditionalFormatting>
  <conditionalFormatting sqref="T776:U776">
    <cfRule type="cellIs" dxfId="4529" priority="5811" stopIfTrue="1" operator="equal">
      <formula>"NO APLICA"</formula>
    </cfRule>
  </conditionalFormatting>
  <conditionalFormatting sqref="T776:U776">
    <cfRule type="cellIs" dxfId="4528" priority="5810" stopIfTrue="1" operator="equal">
      <formula>"NO APLICA"</formula>
    </cfRule>
  </conditionalFormatting>
  <conditionalFormatting sqref="V776">
    <cfRule type="cellIs" dxfId="4527" priority="5809" stopIfTrue="1" operator="equal">
      <formula>"NO APLICA"</formula>
    </cfRule>
  </conditionalFormatting>
  <conditionalFormatting sqref="K774:L774 K776:L776">
    <cfRule type="cellIs" dxfId="4526" priority="5808" operator="notBetween">
      <formula>$Q$17</formula>
      <formula>$R$17</formula>
    </cfRule>
  </conditionalFormatting>
  <conditionalFormatting sqref="C774:I774 P776:V783 K774:M774 C776:I783 F775:G775 K776:M783 M775 I775 P774:R774 P775:Q775 T774:V775">
    <cfRule type="cellIs" dxfId="4525" priority="5807" operator="equal">
      <formula>0</formula>
    </cfRule>
  </conditionalFormatting>
  <conditionalFormatting sqref="M797">
    <cfRule type="cellIs" dxfId="4524" priority="5803" operator="notEqual">
      <formula>"NO CUMPLE"</formula>
    </cfRule>
    <cfRule type="containsText" dxfId="4523" priority="5804" stopIfTrue="1" operator="containsText" text="NO CUMPLE">
      <formula>NOT(ISERROR(SEARCH("NO CUMPLE",M797)))</formula>
    </cfRule>
    <cfRule type="containsText" dxfId="4522" priority="5805" stopIfTrue="1" operator="containsText" text="CUMPLE">
      <formula>NOT(ISERROR(SEARCH("CUMPLE",M797)))</formula>
    </cfRule>
  </conditionalFormatting>
  <conditionalFormatting sqref="M791:M796">
    <cfRule type="cellIs" dxfId="4521" priority="5801" stopIfTrue="1" operator="equal">
      <formula>"cumple"</formula>
    </cfRule>
    <cfRule type="containsText" dxfId="4520" priority="5802" stopIfTrue="1" operator="containsText" text="NO CUMPLE">
      <formula>NOT(ISERROR(SEARCH("NO CUMPLE",M791)))</formula>
    </cfRule>
  </conditionalFormatting>
  <conditionalFormatting sqref="L791:L796">
    <cfRule type="cellIs" dxfId="4519" priority="5799" stopIfTrue="1" operator="equal">
      <formula>"cumple"</formula>
    </cfRule>
    <cfRule type="containsText" dxfId="4518" priority="5800" stopIfTrue="1" operator="containsText" text="NO CUMPLE">
      <formula>NOT(ISERROR(SEARCH("NO CUMPLE",L791)))</formula>
    </cfRule>
  </conditionalFormatting>
  <conditionalFormatting sqref="K797">
    <cfRule type="containsText" dxfId="4517" priority="5789" stopIfTrue="1" operator="containsText" text="NO CUMPLE">
      <formula>NOT(ISERROR(SEARCH("NO CUMPLE",K797)))</formula>
    </cfRule>
    <cfRule type="containsText" dxfId="4516" priority="5790" stopIfTrue="1" operator="containsText" text="CUMPLE">
      <formula>NOT(ISERROR(SEARCH("CUMPLE",K797)))</formula>
    </cfRule>
  </conditionalFormatting>
  <conditionalFormatting sqref="L797">
    <cfRule type="containsText" dxfId="4515" priority="5787" stopIfTrue="1" operator="containsText" text="NO CUMPLE">
      <formula>NOT(ISERROR(SEARCH("NO CUMPLE",L797)))</formula>
    </cfRule>
    <cfRule type="containsText" dxfId="4514" priority="5788" stopIfTrue="1" operator="containsText" text="CUMPLE">
      <formula>NOT(ISERROR(SEARCH("CUMPLE",L797)))</formula>
    </cfRule>
  </conditionalFormatting>
  <conditionalFormatting sqref="P790">
    <cfRule type="cellIs" dxfId="4513" priority="5785" operator="equal">
      <formula>"NO VÁLIDO"</formula>
    </cfRule>
    <cfRule type="cellIs" dxfId="4512" priority="5786" operator="equal">
      <formula>"VÁLIDO"</formula>
    </cfRule>
  </conditionalFormatting>
  <conditionalFormatting sqref="H774 H776:H783">
    <cfRule type="cellIs" dxfId="4511" priority="5782" operator="equal">
      <formula>"NO"</formula>
    </cfRule>
    <cfRule type="cellIs" dxfId="4510" priority="5783" operator="equal">
      <formula>"SI"</formula>
    </cfRule>
  </conditionalFormatting>
  <conditionalFormatting sqref="Q790">
    <cfRule type="cellIs" dxfId="4509" priority="5780" operator="greaterThanOrEqual">
      <formula>NUMMINCONT</formula>
    </cfRule>
    <cfRule type="cellIs" dxfId="4508" priority="5781" operator="lessThan">
      <formula>NUMMINCONT</formula>
    </cfRule>
  </conditionalFormatting>
  <conditionalFormatting sqref="B827:C827 H827:V827 E827 B800:V803 B805:V826 B804:Q804 T804:V804">
    <cfRule type="cellIs" dxfId="4507" priority="5779" operator="equal">
      <formula>"MAL"</formula>
    </cfRule>
  </conditionalFormatting>
  <conditionalFormatting sqref="B827:C827 H827:V827 E827 B800:V803 B805:V826 B804:Q804 T804:V804">
    <cfRule type="cellIs" dxfId="4506" priority="5778" operator="equal">
      <formula>"CORRECTO"</formula>
    </cfRule>
  </conditionalFormatting>
  <conditionalFormatting sqref="B827:C827 H827:V827 E827 B800:V803 B805:V826 B804:Q804 T804:V804">
    <cfRule type="cellIs" dxfId="4505" priority="5777" operator="equal">
      <formula>"MAL"</formula>
    </cfRule>
  </conditionalFormatting>
  <conditionalFormatting sqref="B827:C827 H827:V827 E827 B800:V803 B805:V826 B804:Q804 T804:V804">
    <cfRule type="cellIs" dxfId="4504" priority="5774" operator="equal">
      <formula>"CORRECTO"</formula>
    </cfRule>
    <cfRule type="cellIs" dxfId="4503" priority="5776" operator="equal">
      <formula>"CORRECTO"</formula>
    </cfRule>
  </conditionalFormatting>
  <conditionalFormatting sqref="B827:C827 H827:V827 E827 B800:V803 B805:V826 B804:Q804 T804:V804">
    <cfRule type="cellIs" dxfId="4502" priority="5775" operator="equal">
      <formula>"MAL"</formula>
    </cfRule>
  </conditionalFormatting>
  <conditionalFormatting sqref="C804:I813 P805:V813 K804:M813 P804:Q804 T804:V804">
    <cfRule type="cellIs" dxfId="4501" priority="5773" stopIfTrue="1" operator="greaterThan">
      <formula>0</formula>
    </cfRule>
  </conditionalFormatting>
  <conditionalFormatting sqref="D807:D812">
    <cfRule type="cellIs" dxfId="4500" priority="5772" stopIfTrue="1" operator="greaterThan">
      <formula>0</formula>
    </cfRule>
  </conditionalFormatting>
  <conditionalFormatting sqref="D807:D812 F807:H812">
    <cfRule type="cellIs" dxfId="4499" priority="5771" stopIfTrue="1" operator="greaterThan">
      <formula>0</formula>
    </cfRule>
  </conditionalFormatting>
  <conditionalFormatting sqref="H804:H812">
    <cfRule type="cellIs" dxfId="4498" priority="5770" stopIfTrue="1" operator="greaterThan">
      <formula>0</formula>
    </cfRule>
  </conditionalFormatting>
  <conditionalFormatting sqref="E804:E812">
    <cfRule type="cellIs" dxfId="4497" priority="5769" stopIfTrue="1" operator="greaterThan">
      <formula>0</formula>
    </cfRule>
  </conditionalFormatting>
  <conditionalFormatting sqref="K821:K826">
    <cfRule type="containsText" dxfId="4496" priority="5767" stopIfTrue="1" operator="containsText" text="NO CUMPLE">
      <formula>NOT(ISERROR(SEARCH("NO CUMPLE",K821)))</formula>
    </cfRule>
    <cfRule type="containsText" dxfId="4495" priority="5768" stopIfTrue="1" operator="containsText" text="CUMPLE">
      <formula>NOT(ISERROR(SEARCH("CUMPLE",K821)))</formula>
    </cfRule>
  </conditionalFormatting>
  <conditionalFormatting sqref="S820">
    <cfRule type="cellIs" dxfId="4494" priority="5765" operator="greaterThanOrEqual">
      <formula>NUMMINCONT</formula>
    </cfRule>
    <cfRule type="cellIs" dxfId="4493" priority="5766" operator="lessThan">
      <formula>NUMMINCONT</formula>
    </cfRule>
  </conditionalFormatting>
  <conditionalFormatting sqref="T807:V812">
    <cfRule type="cellIs" dxfId="4492" priority="5763" stopIfTrue="1" operator="equal">
      <formula>"NO"</formula>
    </cfRule>
    <cfRule type="cellIs" dxfId="4491" priority="5764" stopIfTrue="1" operator="equal">
      <formula>"SI"</formula>
    </cfRule>
  </conditionalFormatting>
  <conditionalFormatting sqref="T807:V808">
    <cfRule type="cellIs" dxfId="4490" priority="5762" stopIfTrue="1" operator="equal">
      <formula>"NO APLICA"</formula>
    </cfRule>
  </conditionalFormatting>
  <conditionalFormatting sqref="T809:U812">
    <cfRule type="cellIs" dxfId="4489" priority="5761" stopIfTrue="1" operator="equal">
      <formula>"NO APLICA"</formula>
    </cfRule>
  </conditionalFormatting>
  <conditionalFormatting sqref="T809:U809">
    <cfRule type="cellIs" dxfId="4488" priority="5760" stopIfTrue="1" operator="equal">
      <formula>"NO APLICA"</formula>
    </cfRule>
  </conditionalFormatting>
  <conditionalFormatting sqref="V809:V812">
    <cfRule type="cellIs" dxfId="4487" priority="5759" stopIfTrue="1" operator="equal">
      <formula>"NO APLICA"</formula>
    </cfRule>
  </conditionalFormatting>
  <conditionalFormatting sqref="V818">
    <cfRule type="cellIs" dxfId="4486" priority="5757" operator="equal">
      <formula>"CUMPLE"</formula>
    </cfRule>
    <cfRule type="cellIs" dxfId="4485" priority="5758" operator="equal">
      <formula>"NO CUMPLE"</formula>
    </cfRule>
  </conditionalFormatting>
  <conditionalFormatting sqref="V818:V820">
    <cfRule type="cellIs" dxfId="4484" priority="5756" operator="equal">
      <formula>"VERIFICAR"</formula>
    </cfRule>
  </conditionalFormatting>
  <conditionalFormatting sqref="T813:V813">
    <cfRule type="cellIs" dxfId="4483" priority="5754" stopIfTrue="1" operator="equal">
      <formula>"NO"</formula>
    </cfRule>
    <cfRule type="cellIs" dxfId="4482" priority="5755" stopIfTrue="1" operator="equal">
      <formula>"SI"</formula>
    </cfRule>
  </conditionalFormatting>
  <conditionalFormatting sqref="T813:U813">
    <cfRule type="cellIs" dxfId="4481" priority="5753" stopIfTrue="1" operator="equal">
      <formula>"NO APLICA"</formula>
    </cfRule>
  </conditionalFormatting>
  <conditionalFormatting sqref="V813">
    <cfRule type="cellIs" dxfId="4480" priority="5752" stopIfTrue="1" operator="equal">
      <formula>"NO APLICA"</formula>
    </cfRule>
  </conditionalFormatting>
  <conditionalFormatting sqref="T823">
    <cfRule type="cellIs" dxfId="4479" priority="5750" operator="equal">
      <formula>"CUMPLE"</formula>
    </cfRule>
    <cfRule type="cellIs" dxfId="4478" priority="5751" operator="equal">
      <formula>"NO CUMPLE"</formula>
    </cfRule>
  </conditionalFormatting>
  <conditionalFormatting sqref="T823">
    <cfRule type="cellIs" dxfId="4477" priority="5749" operator="equal">
      <formula>"VERIFICAR"</formula>
    </cfRule>
  </conditionalFormatting>
  <conditionalFormatting sqref="H827">
    <cfRule type="containsText" dxfId="4476" priority="5732" stopIfTrue="1" operator="containsText" text="NO CUMPLE">
      <formula>NOT(ISERROR(SEARCH("NO CUMPLE",H827)))</formula>
    </cfRule>
    <cfRule type="containsText" dxfId="4475" priority="5733" stopIfTrue="1" operator="containsText" text="CUMPLE">
      <formula>NOT(ISERROR(SEARCH("CUMPLE",H827)))</formula>
    </cfRule>
  </conditionalFormatting>
  <conditionalFormatting sqref="J827">
    <cfRule type="containsText" dxfId="4474" priority="5730" stopIfTrue="1" operator="containsText" text="NO CUMPLE">
      <formula>NOT(ISERROR(SEARCH("NO CUMPLE",J827)))</formula>
    </cfRule>
    <cfRule type="containsText" dxfId="4473" priority="5731" stopIfTrue="1" operator="containsText" text="CUMPLE">
      <formula>NOT(ISERROR(SEARCH("CUMPLE",J827)))</formula>
    </cfRule>
  </conditionalFormatting>
  <conditionalFormatting sqref="O826">
    <cfRule type="containsText" dxfId="4472" priority="5728" stopIfTrue="1" operator="containsText" text="NO CUMPLE">
      <formula>NOT(ISERROR(SEARCH("NO CUMPLE",O826)))</formula>
    </cfRule>
    <cfRule type="containsText" dxfId="4471" priority="5729" stopIfTrue="1" operator="containsText" text="CUMPLE">
      <formula>NOT(ISERROR(SEARCH("CUMPLE",O826)))</formula>
    </cfRule>
  </conditionalFormatting>
  <conditionalFormatting sqref="O827:S827">
    <cfRule type="cellIs" dxfId="4470" priority="5727" operator="equal">
      <formula>"EL PROPONENTE SE DEBE REQUERIR POR EXPERIENCIA MINIMA EXIGIDA"</formula>
    </cfRule>
  </conditionalFormatting>
  <conditionalFormatting sqref="J804:J813">
    <cfRule type="cellIs" dxfId="4469" priority="5726" stopIfTrue="1" operator="greaterThan">
      <formula>0</formula>
    </cfRule>
  </conditionalFormatting>
  <conditionalFormatting sqref="N821:N826">
    <cfRule type="cellIs" dxfId="4468" priority="5724" operator="equal">
      <formula>"NO"</formula>
    </cfRule>
    <cfRule type="cellIs" dxfId="4467" priority="5725" operator="between">
      <formula>"SI"</formula>
      <formula>"SI."</formula>
    </cfRule>
  </conditionalFormatting>
  <conditionalFormatting sqref="I813">
    <cfRule type="cellIs" dxfId="4466" priority="5723" stopIfTrue="1" operator="greaterThan">
      <formula>0</formula>
    </cfRule>
  </conditionalFormatting>
  <conditionalFormatting sqref="K807:L813">
    <cfRule type="cellIs" dxfId="4465" priority="5721" operator="equal">
      <formula>0</formula>
    </cfRule>
    <cfRule type="cellIs" dxfId="4464" priority="5722" operator="notBetween">
      <formula>$Q$17</formula>
      <formula>$R$17</formula>
    </cfRule>
  </conditionalFormatting>
  <conditionalFormatting sqref="B804:B813">
    <cfRule type="cellIs" dxfId="4463" priority="5720" stopIfTrue="1" operator="greaterThan">
      <formula>0</formula>
    </cfRule>
  </conditionalFormatting>
  <conditionalFormatting sqref="T804:V806">
    <cfRule type="cellIs" dxfId="4462" priority="5718" stopIfTrue="1" operator="equal">
      <formula>"NO"</formula>
    </cfRule>
    <cfRule type="cellIs" dxfId="4461" priority="5719" stopIfTrue="1" operator="equal">
      <formula>"SI"</formula>
    </cfRule>
  </conditionalFormatting>
  <conditionalFormatting sqref="T804:V805">
    <cfRule type="cellIs" dxfId="4460" priority="5717" stopIfTrue="1" operator="equal">
      <formula>"NO APLICA"</formula>
    </cfRule>
  </conditionalFormatting>
  <conditionalFormatting sqref="T806:U806">
    <cfRule type="cellIs" dxfId="4459" priority="5716" stopIfTrue="1" operator="equal">
      <formula>"NO APLICA"</formula>
    </cfRule>
  </conditionalFormatting>
  <conditionalFormatting sqref="T806:U806">
    <cfRule type="cellIs" dxfId="4458" priority="5715" stopIfTrue="1" operator="equal">
      <formula>"NO APLICA"</formula>
    </cfRule>
  </conditionalFormatting>
  <conditionalFormatting sqref="V806">
    <cfRule type="cellIs" dxfId="4457" priority="5714" stopIfTrue="1" operator="equal">
      <formula>"NO APLICA"</formula>
    </cfRule>
  </conditionalFormatting>
  <conditionalFormatting sqref="K804:L806">
    <cfRule type="cellIs" dxfId="4456" priority="5713" operator="notBetween">
      <formula>$Q$17</formula>
      <formula>$R$17</formula>
    </cfRule>
  </conditionalFormatting>
  <conditionalFormatting sqref="C804:I813 P805:V813 K804:M813 P804:Q804 T804:V804">
    <cfRule type="cellIs" dxfId="4455" priority="5712" operator="equal">
      <formula>0</formula>
    </cfRule>
  </conditionalFormatting>
  <conditionalFormatting sqref="M827">
    <cfRule type="cellIs" dxfId="4454" priority="5708" operator="notEqual">
      <formula>"NO CUMPLE"</formula>
    </cfRule>
    <cfRule type="containsText" dxfId="4453" priority="5709" stopIfTrue="1" operator="containsText" text="NO CUMPLE">
      <formula>NOT(ISERROR(SEARCH("NO CUMPLE",M827)))</formula>
    </cfRule>
    <cfRule type="containsText" dxfId="4452" priority="5710" stopIfTrue="1" operator="containsText" text="CUMPLE">
      <formula>NOT(ISERROR(SEARCH("CUMPLE",M827)))</formula>
    </cfRule>
  </conditionalFormatting>
  <conditionalFormatting sqref="M821:M826">
    <cfRule type="cellIs" dxfId="4451" priority="5706" stopIfTrue="1" operator="equal">
      <formula>"cumple"</formula>
    </cfRule>
    <cfRule type="containsText" dxfId="4450" priority="5707" stopIfTrue="1" operator="containsText" text="NO CUMPLE">
      <formula>NOT(ISERROR(SEARCH("NO CUMPLE",M821)))</formula>
    </cfRule>
  </conditionalFormatting>
  <conditionalFormatting sqref="L821:L826">
    <cfRule type="cellIs" dxfId="4449" priority="5704" stopIfTrue="1" operator="equal">
      <formula>"cumple"</formula>
    </cfRule>
    <cfRule type="containsText" dxfId="4448" priority="5705" stopIfTrue="1" operator="containsText" text="NO CUMPLE">
      <formula>NOT(ISERROR(SEARCH("NO CUMPLE",L821)))</formula>
    </cfRule>
  </conditionalFormatting>
  <conditionalFormatting sqref="K827">
    <cfRule type="containsText" dxfId="4447" priority="5694" stopIfTrue="1" operator="containsText" text="NO CUMPLE">
      <formula>NOT(ISERROR(SEARCH("NO CUMPLE",K827)))</formula>
    </cfRule>
    <cfRule type="containsText" dxfId="4446" priority="5695" stopIfTrue="1" operator="containsText" text="CUMPLE">
      <formula>NOT(ISERROR(SEARCH("CUMPLE",K827)))</formula>
    </cfRule>
  </conditionalFormatting>
  <conditionalFormatting sqref="L827">
    <cfRule type="containsText" dxfId="4445" priority="5692" stopIfTrue="1" operator="containsText" text="NO CUMPLE">
      <formula>NOT(ISERROR(SEARCH("NO CUMPLE",L827)))</formula>
    </cfRule>
    <cfRule type="containsText" dxfId="4444" priority="5693" stopIfTrue="1" operator="containsText" text="CUMPLE">
      <formula>NOT(ISERROR(SEARCH("CUMPLE",L827)))</formula>
    </cfRule>
  </conditionalFormatting>
  <conditionalFormatting sqref="P820">
    <cfRule type="cellIs" dxfId="4443" priority="5690" operator="equal">
      <formula>"NO VÁLIDO"</formula>
    </cfRule>
    <cfRule type="cellIs" dxfId="4442" priority="5691" operator="equal">
      <formula>"VÁLIDO"</formula>
    </cfRule>
  </conditionalFormatting>
  <conditionalFormatting sqref="H804:H813">
    <cfRule type="cellIs" dxfId="4441" priority="5687" operator="equal">
      <formula>"NO"</formula>
    </cfRule>
    <cfRule type="cellIs" dxfId="4440" priority="5688" operator="equal">
      <formula>"SI"</formula>
    </cfRule>
  </conditionalFormatting>
  <conditionalFormatting sqref="Q820">
    <cfRule type="cellIs" dxfId="4439" priority="5685" operator="greaterThanOrEqual">
      <formula>NUMMINCONT</formula>
    </cfRule>
    <cfRule type="cellIs" dxfId="4438" priority="5686" operator="lessThan">
      <formula>NUMMINCONT</formula>
    </cfRule>
  </conditionalFormatting>
  <conditionalFormatting sqref="B857:C857 H857:V857 E857 B830:V833 B836:R836 F835:G835 F837:G837 I835:J835 I837:J837 M835:Q835 M837:Q837 B834:R834 T834:V837 B838:V856">
    <cfRule type="cellIs" dxfId="4437" priority="5684" operator="equal">
      <formula>"MAL"</formula>
    </cfRule>
  </conditionalFormatting>
  <conditionalFormatting sqref="B857:C857 H857:V857 E857 B830:V833 B836:R836 F835:G835 F837:G837 I835:J835 I837:J837 M835:Q835 M837:Q837 B834:R834 T834:V837 B838:V856">
    <cfRule type="cellIs" dxfId="4436" priority="5683" operator="equal">
      <formula>"CORRECTO"</formula>
    </cfRule>
  </conditionalFormatting>
  <conditionalFormatting sqref="B857:C857 H857:V857 E857 B830:V833 B836:R836 F835:G835 F837:G837 I835:J835 I837:J837 M835:Q835 M837:Q837 B834:R834 T834:V837 B838:V856">
    <cfRule type="cellIs" dxfId="4435" priority="5682" operator="equal">
      <formula>"MAL"</formula>
    </cfRule>
  </conditionalFormatting>
  <conditionalFormatting sqref="B857:C857 H857:V857 E857 B830:V833 B836:R836 F835:G835 F837:G837 I835:J835 I837:J837 M835:Q835 M837:Q837 B834:R834 T834:V837 B838:V856">
    <cfRule type="cellIs" dxfId="4434" priority="5679" operator="equal">
      <formula>"CORRECTO"</formula>
    </cfRule>
    <cfRule type="cellIs" dxfId="4433" priority="5681" operator="equal">
      <formula>"CORRECTO"</formula>
    </cfRule>
  </conditionalFormatting>
  <conditionalFormatting sqref="B857:C857 H857:V857 E857 B830:V833 B836:R836 F835:G835 F837:G837 I835:J835 I837:J837 M835:Q835 M837:Q837 B834:R834 T834:V837 B838:V856">
    <cfRule type="cellIs" dxfId="4432" priority="5680" operator="equal">
      <formula>"MAL"</formula>
    </cfRule>
  </conditionalFormatting>
  <conditionalFormatting sqref="C834:I834 P838:V843 K834:M834 C836:I836 F835:G835 C838:I843 F837:G837 I835 I837 K836:M836 M835 K838:M843 M837 P834:R834 P835:Q835 P836:R836 P837:Q837 T834:V837">
    <cfRule type="cellIs" dxfId="4431" priority="5678" stopIfTrue="1" operator="greaterThan">
      <formula>0</formula>
    </cfRule>
  </conditionalFormatting>
  <conditionalFormatting sqref="D838:D842">
    <cfRule type="cellIs" dxfId="4430" priority="5677" stopIfTrue="1" operator="greaterThan">
      <formula>0</formula>
    </cfRule>
  </conditionalFormatting>
  <conditionalFormatting sqref="D838:D842 F838:H842 F837:G837">
    <cfRule type="cellIs" dxfId="4429" priority="5676" stopIfTrue="1" operator="greaterThan">
      <formula>0</formula>
    </cfRule>
  </conditionalFormatting>
  <conditionalFormatting sqref="H834 H836 H838:H842">
    <cfRule type="cellIs" dxfId="4428" priority="5675" stopIfTrue="1" operator="greaterThan">
      <formula>0</formula>
    </cfRule>
  </conditionalFormatting>
  <conditionalFormatting sqref="E834 E836 E838:E842">
    <cfRule type="cellIs" dxfId="4427" priority="5674" stopIfTrue="1" operator="greaterThan">
      <formula>0</formula>
    </cfRule>
  </conditionalFormatting>
  <conditionalFormatting sqref="K851:K856">
    <cfRule type="containsText" dxfId="4426" priority="5672" stopIfTrue="1" operator="containsText" text="NO CUMPLE">
      <formula>NOT(ISERROR(SEARCH("NO CUMPLE",K851)))</formula>
    </cfRule>
    <cfRule type="containsText" dxfId="4425" priority="5673" stopIfTrue="1" operator="containsText" text="CUMPLE">
      <formula>NOT(ISERROR(SEARCH("CUMPLE",K851)))</formula>
    </cfRule>
  </conditionalFormatting>
  <conditionalFormatting sqref="S850">
    <cfRule type="cellIs" dxfId="4424" priority="5670" operator="greaterThanOrEqual">
      <formula>NUMMINCONT</formula>
    </cfRule>
    <cfRule type="cellIs" dxfId="4423" priority="5671" operator="lessThan">
      <formula>NUMMINCONT</formula>
    </cfRule>
  </conditionalFormatting>
  <conditionalFormatting sqref="T837:V842">
    <cfRule type="cellIs" dxfId="4422" priority="5668" stopIfTrue="1" operator="equal">
      <formula>"NO"</formula>
    </cfRule>
    <cfRule type="cellIs" dxfId="4421" priority="5669" stopIfTrue="1" operator="equal">
      <formula>"SI"</formula>
    </cfRule>
  </conditionalFormatting>
  <conditionalFormatting sqref="T837:V838">
    <cfRule type="cellIs" dxfId="4420" priority="5667" stopIfTrue="1" operator="equal">
      <formula>"NO APLICA"</formula>
    </cfRule>
  </conditionalFormatting>
  <conditionalFormatting sqref="T839:U842">
    <cfRule type="cellIs" dxfId="4419" priority="5666" stopIfTrue="1" operator="equal">
      <formula>"NO APLICA"</formula>
    </cfRule>
  </conditionalFormatting>
  <conditionalFormatting sqref="T839:U839">
    <cfRule type="cellIs" dxfId="4418" priority="5665" stopIfTrue="1" operator="equal">
      <formula>"NO APLICA"</formula>
    </cfRule>
  </conditionalFormatting>
  <conditionalFormatting sqref="V839:V842">
    <cfRule type="cellIs" dxfId="4417" priority="5664" stopIfTrue="1" operator="equal">
      <formula>"NO APLICA"</formula>
    </cfRule>
  </conditionalFormatting>
  <conditionalFormatting sqref="V848">
    <cfRule type="cellIs" dxfId="4416" priority="5662" operator="equal">
      <formula>"CUMPLE"</formula>
    </cfRule>
    <cfRule type="cellIs" dxfId="4415" priority="5663" operator="equal">
      <formula>"NO CUMPLE"</formula>
    </cfRule>
  </conditionalFormatting>
  <conditionalFormatting sqref="V848:V850">
    <cfRule type="cellIs" dxfId="4414" priority="5661" operator="equal">
      <formula>"VERIFICAR"</formula>
    </cfRule>
  </conditionalFormatting>
  <conditionalFormatting sqref="T843:V843">
    <cfRule type="cellIs" dxfId="4413" priority="5659" stopIfTrue="1" operator="equal">
      <formula>"NO"</formula>
    </cfRule>
    <cfRule type="cellIs" dxfId="4412" priority="5660" stopIfTrue="1" operator="equal">
      <formula>"SI"</formula>
    </cfRule>
  </conditionalFormatting>
  <conditionalFormatting sqref="T843:U843">
    <cfRule type="cellIs" dxfId="4411" priority="5658" stopIfTrue="1" operator="equal">
      <formula>"NO APLICA"</formula>
    </cfRule>
  </conditionalFormatting>
  <conditionalFormatting sqref="V843">
    <cfRule type="cellIs" dxfId="4410" priority="5657" stopIfTrue="1" operator="equal">
      <formula>"NO APLICA"</formula>
    </cfRule>
  </conditionalFormatting>
  <conditionalFormatting sqref="T853">
    <cfRule type="cellIs" dxfId="4409" priority="5655" operator="equal">
      <formula>"CUMPLE"</formula>
    </cfRule>
    <cfRule type="cellIs" dxfId="4408" priority="5656" operator="equal">
      <formula>"NO CUMPLE"</formula>
    </cfRule>
  </conditionalFormatting>
  <conditionalFormatting sqref="T853">
    <cfRule type="cellIs" dxfId="4407" priority="5654" operator="equal">
      <formula>"VERIFICAR"</formula>
    </cfRule>
  </conditionalFormatting>
  <conditionalFormatting sqref="H857">
    <cfRule type="containsText" dxfId="4406" priority="5637" stopIfTrue="1" operator="containsText" text="NO CUMPLE">
      <formula>NOT(ISERROR(SEARCH("NO CUMPLE",H857)))</formula>
    </cfRule>
    <cfRule type="containsText" dxfId="4405" priority="5638" stopIfTrue="1" operator="containsText" text="CUMPLE">
      <formula>NOT(ISERROR(SEARCH("CUMPLE",H857)))</formula>
    </cfRule>
  </conditionalFormatting>
  <conditionalFormatting sqref="J857">
    <cfRule type="containsText" dxfId="4404" priority="5635" stopIfTrue="1" operator="containsText" text="NO CUMPLE">
      <formula>NOT(ISERROR(SEARCH("NO CUMPLE",J857)))</formula>
    </cfRule>
    <cfRule type="containsText" dxfId="4403" priority="5636" stopIfTrue="1" operator="containsText" text="CUMPLE">
      <formula>NOT(ISERROR(SEARCH("CUMPLE",J857)))</formula>
    </cfRule>
  </conditionalFormatting>
  <conditionalFormatting sqref="O856">
    <cfRule type="containsText" dxfId="4402" priority="5633" stopIfTrue="1" operator="containsText" text="NO CUMPLE">
      <formula>NOT(ISERROR(SEARCH("NO CUMPLE",O856)))</formula>
    </cfRule>
    <cfRule type="containsText" dxfId="4401" priority="5634" stopIfTrue="1" operator="containsText" text="CUMPLE">
      <formula>NOT(ISERROR(SEARCH("CUMPLE",O856)))</formula>
    </cfRule>
  </conditionalFormatting>
  <conditionalFormatting sqref="O857:S857">
    <cfRule type="cellIs" dxfId="4400" priority="5632" operator="equal">
      <formula>"EL PROPONENTE SE DEBE REQUERIR POR EXPERIENCIA MINIMA EXIGIDA"</formula>
    </cfRule>
  </conditionalFormatting>
  <conditionalFormatting sqref="J834:J843">
    <cfRule type="cellIs" dxfId="4399" priority="5631" stopIfTrue="1" operator="greaterThan">
      <formula>0</formula>
    </cfRule>
  </conditionalFormatting>
  <conditionalFormatting sqref="N851:N856">
    <cfRule type="cellIs" dxfId="4398" priority="5629" operator="equal">
      <formula>"NO"</formula>
    </cfRule>
    <cfRule type="cellIs" dxfId="4397" priority="5630" operator="between">
      <formula>"SI"</formula>
      <formula>"SI."</formula>
    </cfRule>
  </conditionalFormatting>
  <conditionalFormatting sqref="I843">
    <cfRule type="cellIs" dxfId="4396" priority="5628" stopIfTrue="1" operator="greaterThan">
      <formula>0</formula>
    </cfRule>
  </conditionalFormatting>
  <conditionalFormatting sqref="K838:L843">
    <cfRule type="cellIs" dxfId="4395" priority="5626" operator="equal">
      <formula>0</formula>
    </cfRule>
    <cfRule type="cellIs" dxfId="4394" priority="5627" operator="notBetween">
      <formula>$Q$17</formula>
      <formula>$R$17</formula>
    </cfRule>
  </conditionalFormatting>
  <conditionalFormatting sqref="B834 B836 B838:B843">
    <cfRule type="cellIs" dxfId="4393" priority="5625" stopIfTrue="1" operator="greaterThan">
      <formula>0</formula>
    </cfRule>
  </conditionalFormatting>
  <conditionalFormatting sqref="T834:V836">
    <cfRule type="cellIs" dxfId="4392" priority="5623" stopIfTrue="1" operator="equal">
      <formula>"NO"</formula>
    </cfRule>
    <cfRule type="cellIs" dxfId="4391" priority="5624" stopIfTrue="1" operator="equal">
      <formula>"SI"</formula>
    </cfRule>
  </conditionalFormatting>
  <conditionalFormatting sqref="T834:V835">
    <cfRule type="cellIs" dxfId="4390" priority="5622" stopIfTrue="1" operator="equal">
      <formula>"NO APLICA"</formula>
    </cfRule>
  </conditionalFormatting>
  <conditionalFormatting sqref="T836:U836">
    <cfRule type="cellIs" dxfId="4389" priority="5621" stopIfTrue="1" operator="equal">
      <formula>"NO APLICA"</formula>
    </cfRule>
  </conditionalFormatting>
  <conditionalFormatting sqref="T836:U836">
    <cfRule type="cellIs" dxfId="4388" priority="5620" stopIfTrue="1" operator="equal">
      <formula>"NO APLICA"</formula>
    </cfRule>
  </conditionalFormatting>
  <conditionalFormatting sqref="V836">
    <cfRule type="cellIs" dxfId="4387" priority="5619" stopIfTrue="1" operator="equal">
      <formula>"NO APLICA"</formula>
    </cfRule>
  </conditionalFormatting>
  <conditionalFormatting sqref="K834:L834 K836:L836">
    <cfRule type="cellIs" dxfId="4386" priority="5618" operator="notBetween">
      <formula>$Q$17</formula>
      <formula>$R$17</formula>
    </cfRule>
  </conditionalFormatting>
  <conditionalFormatting sqref="C834:I834 P838:V843 K834:M834 C836:I836 F835:G835 C838:I843 F837:G837 I835 I837 K836:M836 M835 K838:M843 M837 P834:R834 P835:Q835 P836:R836 P837:Q837 T834:V837">
    <cfRule type="cellIs" dxfId="4385" priority="5617" operator="equal">
      <formula>0</formula>
    </cfRule>
  </conditionalFormatting>
  <conditionalFormatting sqref="M857">
    <cfRule type="cellIs" dxfId="4384" priority="5613" operator="notEqual">
      <formula>"NO CUMPLE"</formula>
    </cfRule>
    <cfRule type="containsText" dxfId="4383" priority="5614" stopIfTrue="1" operator="containsText" text="NO CUMPLE">
      <formula>NOT(ISERROR(SEARCH("NO CUMPLE",M857)))</formula>
    </cfRule>
    <cfRule type="containsText" dxfId="4382" priority="5615" stopIfTrue="1" operator="containsText" text="CUMPLE">
      <formula>NOT(ISERROR(SEARCH("CUMPLE",M857)))</formula>
    </cfRule>
  </conditionalFormatting>
  <conditionalFormatting sqref="M851:M856">
    <cfRule type="cellIs" dxfId="4381" priority="5611" stopIfTrue="1" operator="equal">
      <formula>"cumple"</formula>
    </cfRule>
    <cfRule type="containsText" dxfId="4380" priority="5612" stopIfTrue="1" operator="containsText" text="NO CUMPLE">
      <formula>NOT(ISERROR(SEARCH("NO CUMPLE",M851)))</formula>
    </cfRule>
  </conditionalFormatting>
  <conditionalFormatting sqref="L851:L856">
    <cfRule type="cellIs" dxfId="4379" priority="5609" stopIfTrue="1" operator="equal">
      <formula>"cumple"</formula>
    </cfRule>
    <cfRule type="containsText" dxfId="4378" priority="5610" stopIfTrue="1" operator="containsText" text="NO CUMPLE">
      <formula>NOT(ISERROR(SEARCH("NO CUMPLE",L851)))</formula>
    </cfRule>
  </conditionalFormatting>
  <conditionalFormatting sqref="K857">
    <cfRule type="containsText" dxfId="4377" priority="5599" stopIfTrue="1" operator="containsText" text="NO CUMPLE">
      <formula>NOT(ISERROR(SEARCH("NO CUMPLE",K857)))</formula>
    </cfRule>
    <cfRule type="containsText" dxfId="4376" priority="5600" stopIfTrue="1" operator="containsText" text="CUMPLE">
      <formula>NOT(ISERROR(SEARCH("CUMPLE",K857)))</formula>
    </cfRule>
  </conditionalFormatting>
  <conditionalFormatting sqref="L857">
    <cfRule type="containsText" dxfId="4375" priority="5597" stopIfTrue="1" operator="containsText" text="NO CUMPLE">
      <formula>NOT(ISERROR(SEARCH("NO CUMPLE",L857)))</formula>
    </cfRule>
    <cfRule type="containsText" dxfId="4374" priority="5598" stopIfTrue="1" operator="containsText" text="CUMPLE">
      <formula>NOT(ISERROR(SEARCH("CUMPLE",L857)))</formula>
    </cfRule>
  </conditionalFormatting>
  <conditionalFormatting sqref="P850">
    <cfRule type="cellIs" dxfId="4373" priority="5595" operator="equal">
      <formula>"NO VÁLIDO"</formula>
    </cfRule>
    <cfRule type="cellIs" dxfId="4372" priority="5596" operator="equal">
      <formula>"VÁLIDO"</formula>
    </cfRule>
  </conditionalFormatting>
  <conditionalFormatting sqref="H834 H836 H838:H843">
    <cfRule type="cellIs" dxfId="4371" priority="5592" operator="equal">
      <formula>"NO"</formula>
    </cfRule>
    <cfRule type="cellIs" dxfId="4370" priority="5593" operator="equal">
      <formula>"SI"</formula>
    </cfRule>
  </conditionalFormatting>
  <conditionalFormatting sqref="Q850">
    <cfRule type="cellIs" dxfId="4369" priority="5590" operator="greaterThanOrEqual">
      <formula>NUMMINCONT</formula>
    </cfRule>
    <cfRule type="cellIs" dxfId="4368" priority="5591" operator="lessThan">
      <formula>NUMMINCONT</formula>
    </cfRule>
  </conditionalFormatting>
  <conditionalFormatting sqref="B887:C887 H887:V887 E887 B860:V863 B865:V865 B864:Q864 T864:V864 B867:V886 B866:Q866 T866:V866">
    <cfRule type="cellIs" dxfId="4367" priority="5589" operator="equal">
      <formula>"MAL"</formula>
    </cfRule>
  </conditionalFormatting>
  <conditionalFormatting sqref="B887:C887 H887:V887 E887 B860:V863 B865:V865 B864:Q864 T864:V864 B867:V886 B866:Q866 T866:V866">
    <cfRule type="cellIs" dxfId="4366" priority="5588" operator="equal">
      <formula>"CORRECTO"</formula>
    </cfRule>
  </conditionalFormatting>
  <conditionalFormatting sqref="B887:C887 H887:V887 E887 B860:V863 B865:V865 B864:Q864 T864:V864 B867:V886 B866:Q866 T866:V866">
    <cfRule type="cellIs" dxfId="4365" priority="5587" operator="equal">
      <formula>"MAL"</formula>
    </cfRule>
  </conditionalFormatting>
  <conditionalFormatting sqref="B887:C887 H887:V887 E887 B860:V863 B865:V865 B864:Q864 T864:V864 B867:V886 B866:Q866 T866:V866">
    <cfRule type="cellIs" dxfId="4364" priority="5584" operator="equal">
      <formula>"CORRECTO"</formula>
    </cfRule>
    <cfRule type="cellIs" dxfId="4363" priority="5586" operator="equal">
      <formula>"CORRECTO"</formula>
    </cfRule>
  </conditionalFormatting>
  <conditionalFormatting sqref="B887:C887 H887:V887 E887 B860:V863 B865:V865 B864:Q864 T864:V864 B867:V886 B866:Q866 T866:V866">
    <cfRule type="cellIs" dxfId="4362" priority="5585" operator="equal">
      <formula>"MAL"</formula>
    </cfRule>
  </conditionalFormatting>
  <conditionalFormatting sqref="C864:I873 P865:V865 K864:M873 P864:Q864 T864:V864 P867:V873 P866:Q866 T866:V866">
    <cfRule type="cellIs" dxfId="4361" priority="5583" stopIfTrue="1" operator="greaterThan">
      <formula>0</formula>
    </cfRule>
  </conditionalFormatting>
  <conditionalFormatting sqref="D867:D872">
    <cfRule type="cellIs" dxfId="4360" priority="5582" stopIfTrue="1" operator="greaterThan">
      <formula>0</formula>
    </cfRule>
  </conditionalFormatting>
  <conditionalFormatting sqref="D867:D872 F867:H872">
    <cfRule type="cellIs" dxfId="4359" priority="5581" stopIfTrue="1" operator="greaterThan">
      <formula>0</formula>
    </cfRule>
  </conditionalFormatting>
  <conditionalFormatting sqref="H864:H872">
    <cfRule type="cellIs" dxfId="4358" priority="5580" stopIfTrue="1" operator="greaterThan">
      <formula>0</formula>
    </cfRule>
  </conditionalFormatting>
  <conditionalFormatting sqref="E864:E872">
    <cfRule type="cellIs" dxfId="4357" priority="5579" stopIfTrue="1" operator="greaterThan">
      <formula>0</formula>
    </cfRule>
  </conditionalFormatting>
  <conditionalFormatting sqref="K881:K886">
    <cfRule type="containsText" dxfId="4356" priority="5577" stopIfTrue="1" operator="containsText" text="NO CUMPLE">
      <formula>NOT(ISERROR(SEARCH("NO CUMPLE",K881)))</formula>
    </cfRule>
    <cfRule type="containsText" dxfId="4355" priority="5578" stopIfTrue="1" operator="containsText" text="CUMPLE">
      <formula>NOT(ISERROR(SEARCH("CUMPLE",K881)))</formula>
    </cfRule>
  </conditionalFormatting>
  <conditionalFormatting sqref="S880">
    <cfRule type="cellIs" dxfId="4354" priority="5575" operator="greaterThanOrEqual">
      <formula>NUMMINCONT</formula>
    </cfRule>
    <cfRule type="cellIs" dxfId="4353" priority="5576" operator="lessThan">
      <formula>NUMMINCONT</formula>
    </cfRule>
  </conditionalFormatting>
  <conditionalFormatting sqref="T867:V872">
    <cfRule type="cellIs" dxfId="4352" priority="5573" stopIfTrue="1" operator="equal">
      <formula>"NO"</formula>
    </cfRule>
    <cfRule type="cellIs" dxfId="4351" priority="5574" stopIfTrue="1" operator="equal">
      <formula>"SI"</formula>
    </cfRule>
  </conditionalFormatting>
  <conditionalFormatting sqref="T867:V868">
    <cfRule type="cellIs" dxfId="4350" priority="5572" stopIfTrue="1" operator="equal">
      <formula>"NO APLICA"</formula>
    </cfRule>
  </conditionalFormatting>
  <conditionalFormatting sqref="T869:U872">
    <cfRule type="cellIs" dxfId="4349" priority="5571" stopIfTrue="1" operator="equal">
      <formula>"NO APLICA"</formula>
    </cfRule>
  </conditionalFormatting>
  <conditionalFormatting sqref="T869:U869">
    <cfRule type="cellIs" dxfId="4348" priority="5570" stopIfTrue="1" operator="equal">
      <formula>"NO APLICA"</formula>
    </cfRule>
  </conditionalFormatting>
  <conditionalFormatting sqref="V869:V872">
    <cfRule type="cellIs" dxfId="4347" priority="5569" stopIfTrue="1" operator="equal">
      <formula>"NO APLICA"</formula>
    </cfRule>
  </conditionalFormatting>
  <conditionalFormatting sqref="V878">
    <cfRule type="cellIs" dxfId="4346" priority="5567" operator="equal">
      <formula>"CUMPLE"</formula>
    </cfRule>
    <cfRule type="cellIs" dxfId="4345" priority="5568" operator="equal">
      <formula>"NO CUMPLE"</formula>
    </cfRule>
  </conditionalFormatting>
  <conditionalFormatting sqref="V878:V880">
    <cfRule type="cellIs" dxfId="4344" priority="5566" operator="equal">
      <formula>"VERIFICAR"</formula>
    </cfRule>
  </conditionalFormatting>
  <conditionalFormatting sqref="T873:V873">
    <cfRule type="cellIs" dxfId="4343" priority="5564" stopIfTrue="1" operator="equal">
      <formula>"NO"</formula>
    </cfRule>
    <cfRule type="cellIs" dxfId="4342" priority="5565" stopIfTrue="1" operator="equal">
      <formula>"SI"</formula>
    </cfRule>
  </conditionalFormatting>
  <conditionalFormatting sqref="T873:U873">
    <cfRule type="cellIs" dxfId="4341" priority="5563" stopIfTrue="1" operator="equal">
      <formula>"NO APLICA"</formula>
    </cfRule>
  </conditionalFormatting>
  <conditionalFormatting sqref="V873">
    <cfRule type="cellIs" dxfId="4340" priority="5562" stopIfTrue="1" operator="equal">
      <formula>"NO APLICA"</formula>
    </cfRule>
  </conditionalFormatting>
  <conditionalFormatting sqref="T883">
    <cfRule type="cellIs" dxfId="4339" priority="5560" operator="equal">
      <formula>"CUMPLE"</formula>
    </cfRule>
    <cfRule type="cellIs" dxfId="4338" priority="5561" operator="equal">
      <formula>"NO CUMPLE"</formula>
    </cfRule>
  </conditionalFormatting>
  <conditionalFormatting sqref="T883">
    <cfRule type="cellIs" dxfId="4337" priority="5559" operator="equal">
      <formula>"VERIFICAR"</formula>
    </cfRule>
  </conditionalFormatting>
  <conditionalFormatting sqref="H887">
    <cfRule type="containsText" dxfId="4336" priority="5542" stopIfTrue="1" operator="containsText" text="NO CUMPLE">
      <formula>NOT(ISERROR(SEARCH("NO CUMPLE",H887)))</formula>
    </cfRule>
    <cfRule type="containsText" dxfId="4335" priority="5543" stopIfTrue="1" operator="containsText" text="CUMPLE">
      <formula>NOT(ISERROR(SEARCH("CUMPLE",H887)))</formula>
    </cfRule>
  </conditionalFormatting>
  <conditionalFormatting sqref="J887">
    <cfRule type="containsText" dxfId="4334" priority="5540" stopIfTrue="1" operator="containsText" text="NO CUMPLE">
      <formula>NOT(ISERROR(SEARCH("NO CUMPLE",J887)))</formula>
    </cfRule>
    <cfRule type="containsText" dxfId="4333" priority="5541" stopIfTrue="1" operator="containsText" text="CUMPLE">
      <formula>NOT(ISERROR(SEARCH("CUMPLE",J887)))</formula>
    </cfRule>
  </conditionalFormatting>
  <conditionalFormatting sqref="O886">
    <cfRule type="containsText" dxfId="4332" priority="5538" stopIfTrue="1" operator="containsText" text="NO CUMPLE">
      <formula>NOT(ISERROR(SEARCH("NO CUMPLE",O886)))</formula>
    </cfRule>
    <cfRule type="containsText" dxfId="4331" priority="5539" stopIfTrue="1" operator="containsText" text="CUMPLE">
      <formula>NOT(ISERROR(SEARCH("CUMPLE",O886)))</formula>
    </cfRule>
  </conditionalFormatting>
  <conditionalFormatting sqref="O887:S887">
    <cfRule type="cellIs" dxfId="4330" priority="5537" operator="equal">
      <formula>"EL PROPONENTE SE DEBE REQUERIR POR EXPERIENCIA MINIMA EXIGIDA"</formula>
    </cfRule>
  </conditionalFormatting>
  <conditionalFormatting sqref="J864:J873">
    <cfRule type="cellIs" dxfId="4329" priority="5536" stopIfTrue="1" operator="greaterThan">
      <formula>0</formula>
    </cfRule>
  </conditionalFormatting>
  <conditionalFormatting sqref="N881:N886">
    <cfRule type="cellIs" dxfId="4328" priority="5534" operator="equal">
      <formula>"NO"</formula>
    </cfRule>
    <cfRule type="cellIs" dxfId="4327" priority="5535" operator="between">
      <formula>"SI"</formula>
      <formula>"SI."</formula>
    </cfRule>
  </conditionalFormatting>
  <conditionalFormatting sqref="I873">
    <cfRule type="cellIs" dxfId="4326" priority="5533" stopIfTrue="1" operator="greaterThan">
      <formula>0</formula>
    </cfRule>
  </conditionalFormatting>
  <conditionalFormatting sqref="K867:L873">
    <cfRule type="cellIs" dxfId="4325" priority="5531" operator="equal">
      <formula>0</formula>
    </cfRule>
    <cfRule type="cellIs" dxfId="4324" priority="5532" operator="notBetween">
      <formula>$Q$17</formula>
      <formula>$R$17</formula>
    </cfRule>
  </conditionalFormatting>
  <conditionalFormatting sqref="B864:B873">
    <cfRule type="cellIs" dxfId="4323" priority="5530" stopIfTrue="1" operator="greaterThan">
      <formula>0</formula>
    </cfRule>
  </conditionalFormatting>
  <conditionalFormatting sqref="T864:V866">
    <cfRule type="cellIs" dxfId="4322" priority="5528" stopIfTrue="1" operator="equal">
      <formula>"NO"</formula>
    </cfRule>
    <cfRule type="cellIs" dxfId="4321" priority="5529" stopIfTrue="1" operator="equal">
      <formula>"SI"</formula>
    </cfRule>
  </conditionalFormatting>
  <conditionalFormatting sqref="T864:V865">
    <cfRule type="cellIs" dxfId="4320" priority="5527" stopIfTrue="1" operator="equal">
      <formula>"NO APLICA"</formula>
    </cfRule>
  </conditionalFormatting>
  <conditionalFormatting sqref="T866:U866">
    <cfRule type="cellIs" dxfId="4319" priority="5526" stopIfTrue="1" operator="equal">
      <formula>"NO APLICA"</formula>
    </cfRule>
  </conditionalFormatting>
  <conditionalFormatting sqref="T866:U866">
    <cfRule type="cellIs" dxfId="4318" priority="5525" stopIfTrue="1" operator="equal">
      <formula>"NO APLICA"</formula>
    </cfRule>
  </conditionalFormatting>
  <conditionalFormatting sqref="V866">
    <cfRule type="cellIs" dxfId="4317" priority="5524" stopIfTrue="1" operator="equal">
      <formula>"NO APLICA"</formula>
    </cfRule>
  </conditionalFormatting>
  <conditionalFormatting sqref="K864:L866">
    <cfRule type="cellIs" dxfId="4316" priority="5523" operator="notBetween">
      <formula>$Q$17</formula>
      <formula>$R$17</formula>
    </cfRule>
  </conditionalFormatting>
  <conditionalFormatting sqref="C864:I873 P865:V865 K864:M873 P864:Q864 T864:V864 P867:V873 P866:Q866 T866:V866">
    <cfRule type="cellIs" dxfId="4315" priority="5522" operator="equal">
      <formula>0</formula>
    </cfRule>
  </conditionalFormatting>
  <conditionalFormatting sqref="M887">
    <cfRule type="cellIs" dxfId="4314" priority="5518" operator="notEqual">
      <formula>"NO CUMPLE"</formula>
    </cfRule>
    <cfRule type="containsText" dxfId="4313" priority="5519" stopIfTrue="1" operator="containsText" text="NO CUMPLE">
      <formula>NOT(ISERROR(SEARCH("NO CUMPLE",M887)))</formula>
    </cfRule>
    <cfRule type="containsText" dxfId="4312" priority="5520" stopIfTrue="1" operator="containsText" text="CUMPLE">
      <formula>NOT(ISERROR(SEARCH("CUMPLE",M887)))</formula>
    </cfRule>
  </conditionalFormatting>
  <conditionalFormatting sqref="M881:M886">
    <cfRule type="cellIs" dxfId="4311" priority="5516" stopIfTrue="1" operator="equal">
      <formula>"cumple"</formula>
    </cfRule>
    <cfRule type="containsText" dxfId="4310" priority="5517" stopIfTrue="1" operator="containsText" text="NO CUMPLE">
      <formula>NOT(ISERROR(SEARCH("NO CUMPLE",M881)))</formula>
    </cfRule>
  </conditionalFormatting>
  <conditionalFormatting sqref="L881:L886">
    <cfRule type="cellIs" dxfId="4309" priority="5514" stopIfTrue="1" operator="equal">
      <formula>"cumple"</formula>
    </cfRule>
    <cfRule type="containsText" dxfId="4308" priority="5515" stopIfTrue="1" operator="containsText" text="NO CUMPLE">
      <formula>NOT(ISERROR(SEARCH("NO CUMPLE",L881)))</formula>
    </cfRule>
  </conditionalFormatting>
  <conditionalFormatting sqref="K887">
    <cfRule type="containsText" dxfId="4307" priority="5504" stopIfTrue="1" operator="containsText" text="NO CUMPLE">
      <formula>NOT(ISERROR(SEARCH("NO CUMPLE",K887)))</formula>
    </cfRule>
    <cfRule type="containsText" dxfId="4306" priority="5505" stopIfTrue="1" operator="containsText" text="CUMPLE">
      <formula>NOT(ISERROR(SEARCH("CUMPLE",K887)))</formula>
    </cfRule>
  </conditionalFormatting>
  <conditionalFormatting sqref="L887">
    <cfRule type="containsText" dxfId="4305" priority="5502" stopIfTrue="1" operator="containsText" text="NO CUMPLE">
      <formula>NOT(ISERROR(SEARCH("NO CUMPLE",L887)))</formula>
    </cfRule>
    <cfRule type="containsText" dxfId="4304" priority="5503" stopIfTrue="1" operator="containsText" text="CUMPLE">
      <formula>NOT(ISERROR(SEARCH("CUMPLE",L887)))</formula>
    </cfRule>
  </conditionalFormatting>
  <conditionalFormatting sqref="P880">
    <cfRule type="cellIs" dxfId="4303" priority="5500" operator="equal">
      <formula>"NO VÁLIDO"</formula>
    </cfRule>
    <cfRule type="cellIs" dxfId="4302" priority="5501" operator="equal">
      <formula>"VÁLIDO"</formula>
    </cfRule>
  </conditionalFormatting>
  <conditionalFormatting sqref="H864:H873">
    <cfRule type="cellIs" dxfId="4301" priority="5497" operator="equal">
      <formula>"NO"</formula>
    </cfRule>
    <cfRule type="cellIs" dxfId="4300" priority="5498" operator="equal">
      <formula>"SI"</formula>
    </cfRule>
  </conditionalFormatting>
  <conditionalFormatting sqref="Q880">
    <cfRule type="cellIs" dxfId="4299" priority="5495" operator="greaterThanOrEqual">
      <formula>NUMMINCONT</formula>
    </cfRule>
    <cfRule type="cellIs" dxfId="4298" priority="5496" operator="lessThan">
      <formula>NUMMINCONT</formula>
    </cfRule>
  </conditionalFormatting>
  <conditionalFormatting sqref="B917:C917 H917:V917 E917 B890:V894 B896:V916 B895:Q895 T895:V895">
    <cfRule type="cellIs" dxfId="4297" priority="5494" operator="equal">
      <formula>"MAL"</formula>
    </cfRule>
  </conditionalFormatting>
  <conditionalFormatting sqref="B917:C917 H917:V917 E917 B890:V894 B896:V916 B895:Q895 T895:V895">
    <cfRule type="cellIs" dxfId="4296" priority="5493" operator="equal">
      <formula>"CORRECTO"</formula>
    </cfRule>
  </conditionalFormatting>
  <conditionalFormatting sqref="B917:C917 H917:V917 E917 B890:V894 B896:V916 B895:Q895 T895:V895">
    <cfRule type="cellIs" dxfId="4295" priority="5492" operator="equal">
      <formula>"MAL"</formula>
    </cfRule>
  </conditionalFormatting>
  <conditionalFormatting sqref="B917:C917 H917:V917 E917 B890:V894 B896:V916 B895:Q895 T895:V895">
    <cfRule type="cellIs" dxfId="4294" priority="5489" operator="equal">
      <formula>"CORRECTO"</formula>
    </cfRule>
    <cfRule type="cellIs" dxfId="4293" priority="5491" operator="equal">
      <formula>"CORRECTO"</formula>
    </cfRule>
  </conditionalFormatting>
  <conditionalFormatting sqref="B917:C917 H917:V917 E917 B890:V894 B896:V916 B895:Q895 T895:V895">
    <cfRule type="cellIs" dxfId="4292" priority="5490" operator="equal">
      <formula>"MAL"</formula>
    </cfRule>
  </conditionalFormatting>
  <conditionalFormatting sqref="C894:I903 P894:V894 K894:M903 P896:V903 P895:Q895 T895:V895">
    <cfRule type="cellIs" dxfId="4291" priority="5488" stopIfTrue="1" operator="greaterThan">
      <formula>0</formula>
    </cfRule>
  </conditionalFormatting>
  <conditionalFormatting sqref="D897:D902">
    <cfRule type="cellIs" dxfId="4290" priority="5487" stopIfTrue="1" operator="greaterThan">
      <formula>0</formula>
    </cfRule>
  </conditionalFormatting>
  <conditionalFormatting sqref="D897:D902 F897:H902">
    <cfRule type="cellIs" dxfId="4289" priority="5486" stopIfTrue="1" operator="greaterThan">
      <formula>0</formula>
    </cfRule>
  </conditionalFormatting>
  <conditionalFormatting sqref="H894:H902">
    <cfRule type="cellIs" dxfId="4288" priority="5485" stopIfTrue="1" operator="greaterThan">
      <formula>0</formula>
    </cfRule>
  </conditionalFormatting>
  <conditionalFormatting sqref="E894:E902">
    <cfRule type="cellIs" dxfId="4287" priority="5484" stopIfTrue="1" operator="greaterThan">
      <formula>0</formula>
    </cfRule>
  </conditionalFormatting>
  <conditionalFormatting sqref="K911:K916">
    <cfRule type="containsText" dxfId="4286" priority="5482" stopIfTrue="1" operator="containsText" text="NO CUMPLE">
      <formula>NOT(ISERROR(SEARCH("NO CUMPLE",K911)))</formula>
    </cfRule>
    <cfRule type="containsText" dxfId="4285" priority="5483" stopIfTrue="1" operator="containsText" text="CUMPLE">
      <formula>NOT(ISERROR(SEARCH("CUMPLE",K911)))</formula>
    </cfRule>
  </conditionalFormatting>
  <conditionalFormatting sqref="S910">
    <cfRule type="cellIs" dxfId="4284" priority="5480" operator="greaterThanOrEqual">
      <formula>NUMMINCONT</formula>
    </cfRule>
    <cfRule type="cellIs" dxfId="4283" priority="5481" operator="lessThan">
      <formula>NUMMINCONT</formula>
    </cfRule>
  </conditionalFormatting>
  <conditionalFormatting sqref="T897:V902">
    <cfRule type="cellIs" dxfId="4282" priority="5478" stopIfTrue="1" operator="equal">
      <formula>"NO"</formula>
    </cfRule>
    <cfRule type="cellIs" dxfId="4281" priority="5479" stopIfTrue="1" operator="equal">
      <formula>"SI"</formula>
    </cfRule>
  </conditionalFormatting>
  <conditionalFormatting sqref="T897:V898">
    <cfRule type="cellIs" dxfId="4280" priority="5477" stopIfTrue="1" operator="equal">
      <formula>"NO APLICA"</formula>
    </cfRule>
  </conditionalFormatting>
  <conditionalFormatting sqref="T899:U902">
    <cfRule type="cellIs" dxfId="4279" priority="5476" stopIfTrue="1" operator="equal">
      <formula>"NO APLICA"</formula>
    </cfRule>
  </conditionalFormatting>
  <conditionalFormatting sqref="T899:U899">
    <cfRule type="cellIs" dxfId="4278" priority="5475" stopIfTrue="1" operator="equal">
      <formula>"NO APLICA"</formula>
    </cfRule>
  </conditionalFormatting>
  <conditionalFormatting sqref="V899:V902">
    <cfRule type="cellIs" dxfId="4277" priority="5474" stopIfTrue="1" operator="equal">
      <formula>"NO APLICA"</formula>
    </cfRule>
  </conditionalFormatting>
  <conditionalFormatting sqref="V908">
    <cfRule type="cellIs" dxfId="4276" priority="5472" operator="equal">
      <formula>"CUMPLE"</formula>
    </cfRule>
    <cfRule type="cellIs" dxfId="4275" priority="5473" operator="equal">
      <formula>"NO CUMPLE"</formula>
    </cfRule>
  </conditionalFormatting>
  <conditionalFormatting sqref="V908:V910">
    <cfRule type="cellIs" dxfId="4274" priority="5471" operator="equal">
      <formula>"VERIFICAR"</formula>
    </cfRule>
  </conditionalFormatting>
  <conditionalFormatting sqref="T903:V903">
    <cfRule type="cellIs" dxfId="4273" priority="5469" stopIfTrue="1" operator="equal">
      <formula>"NO"</formula>
    </cfRule>
    <cfRule type="cellIs" dxfId="4272" priority="5470" stopIfTrue="1" operator="equal">
      <formula>"SI"</formula>
    </cfRule>
  </conditionalFormatting>
  <conditionalFormatting sqref="T903:U903">
    <cfRule type="cellIs" dxfId="4271" priority="5468" stopIfTrue="1" operator="equal">
      <formula>"NO APLICA"</formula>
    </cfRule>
  </conditionalFormatting>
  <conditionalFormatting sqref="V903">
    <cfRule type="cellIs" dxfId="4270" priority="5467" stopIfTrue="1" operator="equal">
      <formula>"NO APLICA"</formula>
    </cfRule>
  </conditionalFormatting>
  <conditionalFormatting sqref="T913">
    <cfRule type="cellIs" dxfId="4269" priority="5465" operator="equal">
      <formula>"CUMPLE"</formula>
    </cfRule>
    <cfRule type="cellIs" dxfId="4268" priority="5466" operator="equal">
      <formula>"NO CUMPLE"</formula>
    </cfRule>
  </conditionalFormatting>
  <conditionalFormatting sqref="T913">
    <cfRule type="cellIs" dxfId="4267" priority="5464" operator="equal">
      <formula>"VERIFICAR"</formula>
    </cfRule>
  </conditionalFormatting>
  <conditionalFormatting sqref="H917">
    <cfRule type="containsText" dxfId="4266" priority="5447" stopIfTrue="1" operator="containsText" text="NO CUMPLE">
      <formula>NOT(ISERROR(SEARCH("NO CUMPLE",H917)))</formula>
    </cfRule>
    <cfRule type="containsText" dxfId="4265" priority="5448" stopIfTrue="1" operator="containsText" text="CUMPLE">
      <formula>NOT(ISERROR(SEARCH("CUMPLE",H917)))</formula>
    </cfRule>
  </conditionalFormatting>
  <conditionalFormatting sqref="J917">
    <cfRule type="containsText" dxfId="4264" priority="5445" stopIfTrue="1" operator="containsText" text="NO CUMPLE">
      <formula>NOT(ISERROR(SEARCH("NO CUMPLE",J917)))</formula>
    </cfRule>
    <cfRule type="containsText" dxfId="4263" priority="5446" stopIfTrue="1" operator="containsText" text="CUMPLE">
      <formula>NOT(ISERROR(SEARCH("CUMPLE",J917)))</formula>
    </cfRule>
  </conditionalFormatting>
  <conditionalFormatting sqref="O916">
    <cfRule type="containsText" dxfId="4262" priority="5443" stopIfTrue="1" operator="containsText" text="NO CUMPLE">
      <formula>NOT(ISERROR(SEARCH("NO CUMPLE",O916)))</formula>
    </cfRule>
    <cfRule type="containsText" dxfId="4261" priority="5444" stopIfTrue="1" operator="containsText" text="CUMPLE">
      <formula>NOT(ISERROR(SEARCH("CUMPLE",O916)))</formula>
    </cfRule>
  </conditionalFormatting>
  <conditionalFormatting sqref="O917:S917">
    <cfRule type="cellIs" dxfId="4260" priority="5442" operator="equal">
      <formula>"EL PROPONENTE SE DEBE REQUERIR POR EXPERIENCIA MINIMA EXIGIDA"</formula>
    </cfRule>
  </conditionalFormatting>
  <conditionalFormatting sqref="J894:J903">
    <cfRule type="cellIs" dxfId="4259" priority="5441" stopIfTrue="1" operator="greaterThan">
      <formula>0</formula>
    </cfRule>
  </conditionalFormatting>
  <conditionalFormatting sqref="N911:N916">
    <cfRule type="cellIs" dxfId="4258" priority="5439" operator="equal">
      <formula>"NO"</formula>
    </cfRule>
    <cfRule type="cellIs" dxfId="4257" priority="5440" operator="between">
      <formula>"SI"</formula>
      <formula>"SI."</formula>
    </cfRule>
  </conditionalFormatting>
  <conditionalFormatting sqref="I903">
    <cfRule type="cellIs" dxfId="4256" priority="5438" stopIfTrue="1" operator="greaterThan">
      <formula>0</formula>
    </cfRule>
  </conditionalFormatting>
  <conditionalFormatting sqref="K897:L903">
    <cfRule type="cellIs" dxfId="4255" priority="5436" operator="equal">
      <formula>0</formula>
    </cfRule>
    <cfRule type="cellIs" dxfId="4254" priority="5437" operator="notBetween">
      <formula>$Q$17</formula>
      <formula>$R$17</formula>
    </cfRule>
  </conditionalFormatting>
  <conditionalFormatting sqref="B894:B903">
    <cfRule type="cellIs" dxfId="4253" priority="5435" stopIfTrue="1" operator="greaterThan">
      <formula>0</formula>
    </cfRule>
  </conditionalFormatting>
  <conditionalFormatting sqref="T894:V896">
    <cfRule type="cellIs" dxfId="4252" priority="5433" stopIfTrue="1" operator="equal">
      <formula>"NO"</formula>
    </cfRule>
    <cfRule type="cellIs" dxfId="4251" priority="5434" stopIfTrue="1" operator="equal">
      <formula>"SI"</formula>
    </cfRule>
  </conditionalFormatting>
  <conditionalFormatting sqref="T894:V895">
    <cfRule type="cellIs" dxfId="4250" priority="5432" stopIfTrue="1" operator="equal">
      <formula>"NO APLICA"</formula>
    </cfRule>
  </conditionalFormatting>
  <conditionalFormatting sqref="T896:U896">
    <cfRule type="cellIs" dxfId="4249" priority="5431" stopIfTrue="1" operator="equal">
      <formula>"NO APLICA"</formula>
    </cfRule>
  </conditionalFormatting>
  <conditionalFormatting sqref="T896:U896">
    <cfRule type="cellIs" dxfId="4248" priority="5430" stopIfTrue="1" operator="equal">
      <formula>"NO APLICA"</formula>
    </cfRule>
  </conditionalFormatting>
  <conditionalFormatting sqref="V896">
    <cfRule type="cellIs" dxfId="4247" priority="5429" stopIfTrue="1" operator="equal">
      <formula>"NO APLICA"</formula>
    </cfRule>
  </conditionalFormatting>
  <conditionalFormatting sqref="K894:L896">
    <cfRule type="cellIs" dxfId="4246" priority="5428" operator="notBetween">
      <formula>$Q$17</formula>
      <formula>$R$17</formula>
    </cfRule>
  </conditionalFormatting>
  <conditionalFormatting sqref="C894:I903 P894:V894 K894:M903 P896:V903 P895:Q895 T895:V895">
    <cfRule type="cellIs" dxfId="4245" priority="5427" operator="equal">
      <formula>0</formula>
    </cfRule>
  </conditionalFormatting>
  <conditionalFormatting sqref="M917">
    <cfRule type="cellIs" dxfId="4244" priority="5423" operator="notEqual">
      <formula>"NO CUMPLE"</formula>
    </cfRule>
    <cfRule type="containsText" dxfId="4243" priority="5424" stopIfTrue="1" operator="containsText" text="NO CUMPLE">
      <formula>NOT(ISERROR(SEARCH("NO CUMPLE",M917)))</formula>
    </cfRule>
    <cfRule type="containsText" dxfId="4242" priority="5425" stopIfTrue="1" operator="containsText" text="CUMPLE">
      <formula>NOT(ISERROR(SEARCH("CUMPLE",M917)))</formula>
    </cfRule>
  </conditionalFormatting>
  <conditionalFormatting sqref="M911:M916">
    <cfRule type="cellIs" dxfId="4241" priority="5421" stopIfTrue="1" operator="equal">
      <formula>"cumple"</formula>
    </cfRule>
    <cfRule type="containsText" dxfId="4240" priority="5422" stopIfTrue="1" operator="containsText" text="NO CUMPLE">
      <formula>NOT(ISERROR(SEARCH("NO CUMPLE",M911)))</formula>
    </cfRule>
  </conditionalFormatting>
  <conditionalFormatting sqref="L911:L916">
    <cfRule type="cellIs" dxfId="4239" priority="5419" stopIfTrue="1" operator="equal">
      <formula>"cumple"</formula>
    </cfRule>
    <cfRule type="containsText" dxfId="4238" priority="5420" stopIfTrue="1" operator="containsText" text="NO CUMPLE">
      <formula>NOT(ISERROR(SEARCH("NO CUMPLE",L911)))</formula>
    </cfRule>
  </conditionalFormatting>
  <conditionalFormatting sqref="K917">
    <cfRule type="containsText" dxfId="4237" priority="5409" stopIfTrue="1" operator="containsText" text="NO CUMPLE">
      <formula>NOT(ISERROR(SEARCH("NO CUMPLE",K917)))</formula>
    </cfRule>
    <cfRule type="containsText" dxfId="4236" priority="5410" stopIfTrue="1" operator="containsText" text="CUMPLE">
      <formula>NOT(ISERROR(SEARCH("CUMPLE",K917)))</formula>
    </cfRule>
  </conditionalFormatting>
  <conditionalFormatting sqref="L917">
    <cfRule type="containsText" dxfId="4235" priority="5407" stopIfTrue="1" operator="containsText" text="NO CUMPLE">
      <formula>NOT(ISERROR(SEARCH("NO CUMPLE",L917)))</formula>
    </cfRule>
    <cfRule type="containsText" dxfId="4234" priority="5408" stopIfTrue="1" operator="containsText" text="CUMPLE">
      <formula>NOT(ISERROR(SEARCH("CUMPLE",L917)))</formula>
    </cfRule>
  </conditionalFormatting>
  <conditionalFormatting sqref="P910">
    <cfRule type="cellIs" dxfId="4233" priority="5405" operator="equal">
      <formula>"NO VÁLIDO"</formula>
    </cfRule>
    <cfRule type="cellIs" dxfId="4232" priority="5406" operator="equal">
      <formula>"VÁLIDO"</formula>
    </cfRule>
  </conditionalFormatting>
  <conditionalFormatting sqref="H894:H903">
    <cfRule type="cellIs" dxfId="4231" priority="5402" operator="equal">
      <formula>"NO"</formula>
    </cfRule>
    <cfRule type="cellIs" dxfId="4230" priority="5403" operator="equal">
      <formula>"SI"</formula>
    </cfRule>
  </conditionalFormatting>
  <conditionalFormatting sqref="Q910">
    <cfRule type="cellIs" dxfId="4229" priority="5400" operator="greaterThanOrEqual">
      <formula>NUMMINCONT</formula>
    </cfRule>
    <cfRule type="cellIs" dxfId="4228" priority="5401" operator="lessThan">
      <formula>NUMMINCONT</formula>
    </cfRule>
  </conditionalFormatting>
  <conditionalFormatting sqref="B947:C947 H947:V947 E947 B920:V946">
    <cfRule type="cellIs" dxfId="4227" priority="5399" operator="equal">
      <formula>"MAL"</formula>
    </cfRule>
  </conditionalFormatting>
  <conditionalFormatting sqref="B947:C947 H947:V947 E947 B920:V946">
    <cfRule type="cellIs" dxfId="4226" priority="5398" operator="equal">
      <formula>"CORRECTO"</formula>
    </cfRule>
  </conditionalFormatting>
  <conditionalFormatting sqref="B947:C947 H947:V947 E947 B920:V946">
    <cfRule type="cellIs" dxfId="4225" priority="5397" operator="equal">
      <formula>"MAL"</formula>
    </cfRule>
  </conditionalFormatting>
  <conditionalFormatting sqref="B947:C947 H947:V947 E947 B920:V946">
    <cfRule type="cellIs" dxfId="4224" priority="5394" operator="equal">
      <formula>"CORRECTO"</formula>
    </cfRule>
    <cfRule type="cellIs" dxfId="4223" priority="5396" operator="equal">
      <formula>"CORRECTO"</formula>
    </cfRule>
  </conditionalFormatting>
  <conditionalFormatting sqref="B947:C947 H947:V947 E947 B920:V946">
    <cfRule type="cellIs" dxfId="4222" priority="5395" operator="equal">
      <formula>"MAL"</formula>
    </cfRule>
  </conditionalFormatting>
  <conditionalFormatting sqref="C924:I933 K924:M933 P924:V933">
    <cfRule type="cellIs" dxfId="4221" priority="5393" stopIfTrue="1" operator="greaterThan">
      <formula>0</formula>
    </cfRule>
  </conditionalFormatting>
  <conditionalFormatting sqref="D927:D932">
    <cfRule type="cellIs" dxfId="4220" priority="5392" stopIfTrue="1" operator="greaterThan">
      <formula>0</formula>
    </cfRule>
  </conditionalFormatting>
  <conditionalFormatting sqref="D927:D932 F927:H932">
    <cfRule type="cellIs" dxfId="4219" priority="5391" stopIfTrue="1" operator="greaterThan">
      <formula>0</formula>
    </cfRule>
  </conditionalFormatting>
  <conditionalFormatting sqref="H924:H932">
    <cfRule type="cellIs" dxfId="4218" priority="5390" stopIfTrue="1" operator="greaterThan">
      <formula>0</formula>
    </cfRule>
  </conditionalFormatting>
  <conditionalFormatting sqref="E924:E932">
    <cfRule type="cellIs" dxfId="4217" priority="5389" stopIfTrue="1" operator="greaterThan">
      <formula>0</formula>
    </cfRule>
  </conditionalFormatting>
  <conditionalFormatting sqref="K941:K946">
    <cfRule type="containsText" dxfId="4216" priority="5387" stopIfTrue="1" operator="containsText" text="NO CUMPLE">
      <formula>NOT(ISERROR(SEARCH("NO CUMPLE",K941)))</formula>
    </cfRule>
    <cfRule type="containsText" dxfId="4215" priority="5388" stopIfTrue="1" operator="containsText" text="CUMPLE">
      <formula>NOT(ISERROR(SEARCH("CUMPLE",K941)))</formula>
    </cfRule>
  </conditionalFormatting>
  <conditionalFormatting sqref="S940">
    <cfRule type="cellIs" dxfId="4214" priority="5385" operator="greaterThanOrEqual">
      <formula>NUMMINCONT</formula>
    </cfRule>
    <cfRule type="cellIs" dxfId="4213" priority="5386" operator="lessThan">
      <formula>NUMMINCONT</formula>
    </cfRule>
  </conditionalFormatting>
  <conditionalFormatting sqref="T927:V932">
    <cfRule type="cellIs" dxfId="4212" priority="5383" stopIfTrue="1" operator="equal">
      <formula>"NO"</formula>
    </cfRule>
    <cfRule type="cellIs" dxfId="4211" priority="5384" stopIfTrue="1" operator="equal">
      <formula>"SI"</formula>
    </cfRule>
  </conditionalFormatting>
  <conditionalFormatting sqref="T927:V928">
    <cfRule type="cellIs" dxfId="4210" priority="5382" stopIfTrue="1" operator="equal">
      <formula>"NO APLICA"</formula>
    </cfRule>
  </conditionalFormatting>
  <conditionalFormatting sqref="T929:U932">
    <cfRule type="cellIs" dxfId="4209" priority="5381" stopIfTrue="1" operator="equal">
      <formula>"NO APLICA"</formula>
    </cfRule>
  </conditionalFormatting>
  <conditionalFormatting sqref="T929:U929">
    <cfRule type="cellIs" dxfId="4208" priority="5380" stopIfTrue="1" operator="equal">
      <formula>"NO APLICA"</formula>
    </cfRule>
  </conditionalFormatting>
  <conditionalFormatting sqref="V929:V932">
    <cfRule type="cellIs" dxfId="4207" priority="5379" stopIfTrue="1" operator="equal">
      <formula>"NO APLICA"</formula>
    </cfRule>
  </conditionalFormatting>
  <conditionalFormatting sqref="V938">
    <cfRule type="cellIs" dxfId="4206" priority="5377" operator="equal">
      <formula>"CUMPLE"</formula>
    </cfRule>
    <cfRule type="cellIs" dxfId="4205" priority="5378" operator="equal">
      <formula>"NO CUMPLE"</formula>
    </cfRule>
  </conditionalFormatting>
  <conditionalFormatting sqref="V938:V940">
    <cfRule type="cellIs" dxfId="4204" priority="5376" operator="equal">
      <formula>"VERIFICAR"</formula>
    </cfRule>
  </conditionalFormatting>
  <conditionalFormatting sqref="T933:V933">
    <cfRule type="cellIs" dxfId="4203" priority="5374" stopIfTrue="1" operator="equal">
      <formula>"NO"</formula>
    </cfRule>
    <cfRule type="cellIs" dxfId="4202" priority="5375" stopIfTrue="1" operator="equal">
      <formula>"SI"</formula>
    </cfRule>
  </conditionalFormatting>
  <conditionalFormatting sqref="T933:U933">
    <cfRule type="cellIs" dxfId="4201" priority="5373" stopIfTrue="1" operator="equal">
      <formula>"NO APLICA"</formula>
    </cfRule>
  </conditionalFormatting>
  <conditionalFormatting sqref="V933">
    <cfRule type="cellIs" dxfId="4200" priority="5372" stopIfTrue="1" operator="equal">
      <formula>"NO APLICA"</formula>
    </cfRule>
  </conditionalFormatting>
  <conditionalFormatting sqref="T943">
    <cfRule type="cellIs" dxfId="4199" priority="5370" operator="equal">
      <formula>"CUMPLE"</formula>
    </cfRule>
    <cfRule type="cellIs" dxfId="4198" priority="5371" operator="equal">
      <formula>"NO CUMPLE"</formula>
    </cfRule>
  </conditionalFormatting>
  <conditionalFormatting sqref="T943">
    <cfRule type="cellIs" dxfId="4197" priority="5369" operator="equal">
      <formula>"VERIFICAR"</formula>
    </cfRule>
  </conditionalFormatting>
  <conditionalFormatting sqref="H947">
    <cfRule type="containsText" dxfId="4196" priority="5352" stopIfTrue="1" operator="containsText" text="NO CUMPLE">
      <formula>NOT(ISERROR(SEARCH("NO CUMPLE",H947)))</formula>
    </cfRule>
    <cfRule type="containsText" dxfId="4195" priority="5353" stopIfTrue="1" operator="containsText" text="CUMPLE">
      <formula>NOT(ISERROR(SEARCH("CUMPLE",H947)))</formula>
    </cfRule>
  </conditionalFormatting>
  <conditionalFormatting sqref="J947">
    <cfRule type="containsText" dxfId="4194" priority="5350" stopIfTrue="1" operator="containsText" text="NO CUMPLE">
      <formula>NOT(ISERROR(SEARCH("NO CUMPLE",J947)))</formula>
    </cfRule>
    <cfRule type="containsText" dxfId="4193" priority="5351" stopIfTrue="1" operator="containsText" text="CUMPLE">
      <formula>NOT(ISERROR(SEARCH("CUMPLE",J947)))</formula>
    </cfRule>
  </conditionalFormatting>
  <conditionalFormatting sqref="O946">
    <cfRule type="containsText" dxfId="4192" priority="5348" stopIfTrue="1" operator="containsText" text="NO CUMPLE">
      <formula>NOT(ISERROR(SEARCH("NO CUMPLE",O946)))</formula>
    </cfRule>
    <cfRule type="containsText" dxfId="4191" priority="5349" stopIfTrue="1" operator="containsText" text="CUMPLE">
      <formula>NOT(ISERROR(SEARCH("CUMPLE",O946)))</formula>
    </cfRule>
  </conditionalFormatting>
  <conditionalFormatting sqref="O947:S947">
    <cfRule type="cellIs" dxfId="4190" priority="5347" operator="equal">
      <formula>"EL PROPONENTE SE DEBE REQUERIR POR EXPERIENCIA MINIMA EXIGIDA"</formula>
    </cfRule>
  </conditionalFormatting>
  <conditionalFormatting sqref="J924:J933">
    <cfRule type="cellIs" dxfId="4189" priority="5346" stopIfTrue="1" operator="greaterThan">
      <formula>0</formula>
    </cfRule>
  </conditionalFormatting>
  <conditionalFormatting sqref="N941:N946">
    <cfRule type="cellIs" dxfId="4188" priority="5344" operator="equal">
      <formula>"NO"</formula>
    </cfRule>
    <cfRule type="cellIs" dxfId="4187" priority="5345" operator="between">
      <formula>"SI"</formula>
      <formula>"SI."</formula>
    </cfRule>
  </conditionalFormatting>
  <conditionalFormatting sqref="I933">
    <cfRule type="cellIs" dxfId="4186" priority="5343" stopIfTrue="1" operator="greaterThan">
      <formula>0</formula>
    </cfRule>
  </conditionalFormatting>
  <conditionalFormatting sqref="K927:L933">
    <cfRule type="cellIs" dxfId="4185" priority="5341" operator="equal">
      <formula>0</formula>
    </cfRule>
    <cfRule type="cellIs" dxfId="4184" priority="5342" operator="notBetween">
      <formula>$Q$17</formula>
      <formula>$R$17</formula>
    </cfRule>
  </conditionalFormatting>
  <conditionalFormatting sqref="B924:B933">
    <cfRule type="cellIs" dxfId="4183" priority="5340" stopIfTrue="1" operator="greaterThan">
      <formula>0</formula>
    </cfRule>
  </conditionalFormatting>
  <conditionalFormatting sqref="T924:V926">
    <cfRule type="cellIs" dxfId="4182" priority="5338" stopIfTrue="1" operator="equal">
      <formula>"NO"</formula>
    </cfRule>
    <cfRule type="cellIs" dxfId="4181" priority="5339" stopIfTrue="1" operator="equal">
      <formula>"SI"</formula>
    </cfRule>
  </conditionalFormatting>
  <conditionalFormatting sqref="T924:V925">
    <cfRule type="cellIs" dxfId="4180" priority="5337" stopIfTrue="1" operator="equal">
      <formula>"NO APLICA"</formula>
    </cfRule>
  </conditionalFormatting>
  <conditionalFormatting sqref="T926:U926">
    <cfRule type="cellIs" dxfId="4179" priority="5336" stopIfTrue="1" operator="equal">
      <formula>"NO APLICA"</formula>
    </cfRule>
  </conditionalFormatting>
  <conditionalFormatting sqref="T926:U926">
    <cfRule type="cellIs" dxfId="4178" priority="5335" stopIfTrue="1" operator="equal">
      <formula>"NO APLICA"</formula>
    </cfRule>
  </conditionalFormatting>
  <conditionalFormatting sqref="V926">
    <cfRule type="cellIs" dxfId="4177" priority="5334" stopIfTrue="1" operator="equal">
      <formula>"NO APLICA"</formula>
    </cfRule>
  </conditionalFormatting>
  <conditionalFormatting sqref="K924:L926">
    <cfRule type="cellIs" dxfId="4176" priority="5333" operator="notBetween">
      <formula>$Q$17</formula>
      <formula>$R$17</formula>
    </cfRule>
  </conditionalFormatting>
  <conditionalFormatting sqref="C924:I933 K924:M933 P924:V933">
    <cfRule type="cellIs" dxfId="4175" priority="5332" operator="equal">
      <formula>0</formula>
    </cfRule>
  </conditionalFormatting>
  <conditionalFormatting sqref="M947">
    <cfRule type="cellIs" dxfId="4174" priority="5328" operator="notEqual">
      <formula>"NO CUMPLE"</formula>
    </cfRule>
    <cfRule type="containsText" dxfId="4173" priority="5329" stopIfTrue="1" operator="containsText" text="NO CUMPLE">
      <formula>NOT(ISERROR(SEARCH("NO CUMPLE",M947)))</formula>
    </cfRule>
    <cfRule type="containsText" dxfId="4172" priority="5330" stopIfTrue="1" operator="containsText" text="CUMPLE">
      <formula>NOT(ISERROR(SEARCH("CUMPLE",M947)))</formula>
    </cfRule>
  </conditionalFormatting>
  <conditionalFormatting sqref="M941:M946">
    <cfRule type="cellIs" dxfId="4171" priority="5326" stopIfTrue="1" operator="equal">
      <formula>"cumple"</formula>
    </cfRule>
    <cfRule type="containsText" dxfId="4170" priority="5327" stopIfTrue="1" operator="containsText" text="NO CUMPLE">
      <formula>NOT(ISERROR(SEARCH("NO CUMPLE",M941)))</formula>
    </cfRule>
  </conditionalFormatting>
  <conditionalFormatting sqref="L941:L946">
    <cfRule type="cellIs" dxfId="4169" priority="5324" stopIfTrue="1" operator="equal">
      <formula>"cumple"</formula>
    </cfRule>
    <cfRule type="containsText" dxfId="4168" priority="5325" stopIfTrue="1" operator="containsText" text="NO CUMPLE">
      <formula>NOT(ISERROR(SEARCH("NO CUMPLE",L941)))</formula>
    </cfRule>
  </conditionalFormatting>
  <conditionalFormatting sqref="K947">
    <cfRule type="containsText" dxfId="4167" priority="5314" stopIfTrue="1" operator="containsText" text="NO CUMPLE">
      <formula>NOT(ISERROR(SEARCH("NO CUMPLE",K947)))</formula>
    </cfRule>
    <cfRule type="containsText" dxfId="4166" priority="5315" stopIfTrue="1" operator="containsText" text="CUMPLE">
      <formula>NOT(ISERROR(SEARCH("CUMPLE",K947)))</formula>
    </cfRule>
  </conditionalFormatting>
  <conditionalFormatting sqref="L947">
    <cfRule type="containsText" dxfId="4165" priority="5312" stopIfTrue="1" operator="containsText" text="NO CUMPLE">
      <formula>NOT(ISERROR(SEARCH("NO CUMPLE",L947)))</formula>
    </cfRule>
    <cfRule type="containsText" dxfId="4164" priority="5313" stopIfTrue="1" operator="containsText" text="CUMPLE">
      <formula>NOT(ISERROR(SEARCH("CUMPLE",L947)))</formula>
    </cfRule>
  </conditionalFormatting>
  <conditionalFormatting sqref="P940">
    <cfRule type="cellIs" dxfId="4163" priority="5310" operator="equal">
      <formula>"NO VÁLIDO"</formula>
    </cfRule>
    <cfRule type="cellIs" dxfId="4162" priority="5311" operator="equal">
      <formula>"VÁLIDO"</formula>
    </cfRule>
  </conditionalFormatting>
  <conditionalFormatting sqref="H924:H933">
    <cfRule type="cellIs" dxfId="4161" priority="5307" operator="equal">
      <formula>"NO"</formula>
    </cfRule>
    <cfRule type="cellIs" dxfId="4160" priority="5308" operator="equal">
      <formula>"SI"</formula>
    </cfRule>
  </conditionalFormatting>
  <conditionalFormatting sqref="Q940">
    <cfRule type="cellIs" dxfId="4159" priority="5305" operator="greaterThanOrEqual">
      <formula>NUMMINCONT</formula>
    </cfRule>
    <cfRule type="cellIs" dxfId="4158" priority="5306" operator="lessThan">
      <formula>NUMMINCONT</formula>
    </cfRule>
  </conditionalFormatting>
  <conditionalFormatting sqref="B977:C977 H977:V977 E977 B950:V976">
    <cfRule type="cellIs" dxfId="4157" priority="5304" operator="equal">
      <formula>"MAL"</formula>
    </cfRule>
  </conditionalFormatting>
  <conditionalFormatting sqref="B977:C977 H977:V977 E977 B950:V976">
    <cfRule type="cellIs" dxfId="4156" priority="5303" operator="equal">
      <formula>"CORRECTO"</formula>
    </cfRule>
  </conditionalFormatting>
  <conditionalFormatting sqref="B977:C977 H977:V977 E977 B950:V976">
    <cfRule type="cellIs" dxfId="4155" priority="5302" operator="equal">
      <formula>"MAL"</formula>
    </cfRule>
  </conditionalFormatting>
  <conditionalFormatting sqref="B977:C977 H977:V977 E977 B950:V976">
    <cfRule type="cellIs" dxfId="4154" priority="5299" operator="equal">
      <formula>"CORRECTO"</formula>
    </cfRule>
    <cfRule type="cellIs" dxfId="4153" priority="5301" operator="equal">
      <formula>"CORRECTO"</formula>
    </cfRule>
  </conditionalFormatting>
  <conditionalFormatting sqref="B977:C977 H977:V977 E977 B950:V976">
    <cfRule type="cellIs" dxfId="4152" priority="5300" operator="equal">
      <formula>"MAL"</formula>
    </cfRule>
  </conditionalFormatting>
  <conditionalFormatting sqref="C954:I963 P954:V963 K954:M963">
    <cfRule type="cellIs" dxfId="4151" priority="5298" stopIfTrue="1" operator="greaterThan">
      <formula>0</formula>
    </cfRule>
  </conditionalFormatting>
  <conditionalFormatting sqref="D957:D962">
    <cfRule type="cellIs" dxfId="4150" priority="5297" stopIfTrue="1" operator="greaterThan">
      <formula>0</formula>
    </cfRule>
  </conditionalFormatting>
  <conditionalFormatting sqref="D957:D962 F957:H962">
    <cfRule type="cellIs" dxfId="4149" priority="5296" stopIfTrue="1" operator="greaterThan">
      <formula>0</formula>
    </cfRule>
  </conditionalFormatting>
  <conditionalFormatting sqref="H954:H962">
    <cfRule type="cellIs" dxfId="4148" priority="5295" stopIfTrue="1" operator="greaterThan">
      <formula>0</formula>
    </cfRule>
  </conditionalFormatting>
  <conditionalFormatting sqref="E954:E962">
    <cfRule type="cellIs" dxfId="4147" priority="5294" stopIfTrue="1" operator="greaterThan">
      <formula>0</formula>
    </cfRule>
  </conditionalFormatting>
  <conditionalFormatting sqref="K971:K976">
    <cfRule type="containsText" dxfId="4146" priority="5292" stopIfTrue="1" operator="containsText" text="NO CUMPLE">
      <formula>NOT(ISERROR(SEARCH("NO CUMPLE",K971)))</formula>
    </cfRule>
    <cfRule type="containsText" dxfId="4145" priority="5293" stopIfTrue="1" operator="containsText" text="CUMPLE">
      <formula>NOT(ISERROR(SEARCH("CUMPLE",K971)))</formula>
    </cfRule>
  </conditionalFormatting>
  <conditionalFormatting sqref="S970">
    <cfRule type="cellIs" dxfId="4144" priority="5290" operator="greaterThanOrEqual">
      <formula>NUMMINCONT</formula>
    </cfRule>
    <cfRule type="cellIs" dxfId="4143" priority="5291" operator="lessThan">
      <formula>NUMMINCONT</formula>
    </cfRule>
  </conditionalFormatting>
  <conditionalFormatting sqref="T957:V962">
    <cfRule type="cellIs" dxfId="4142" priority="5288" stopIfTrue="1" operator="equal">
      <formula>"NO"</formula>
    </cfRule>
    <cfRule type="cellIs" dxfId="4141" priority="5289" stopIfTrue="1" operator="equal">
      <formula>"SI"</formula>
    </cfRule>
  </conditionalFormatting>
  <conditionalFormatting sqref="T957:V958">
    <cfRule type="cellIs" dxfId="4140" priority="5287" stopIfTrue="1" operator="equal">
      <formula>"NO APLICA"</formula>
    </cfRule>
  </conditionalFormatting>
  <conditionalFormatting sqref="T959:U962">
    <cfRule type="cellIs" dxfId="4139" priority="5286" stopIfTrue="1" operator="equal">
      <formula>"NO APLICA"</formula>
    </cfRule>
  </conditionalFormatting>
  <conditionalFormatting sqref="T959:U959">
    <cfRule type="cellIs" dxfId="4138" priority="5285" stopIfTrue="1" operator="equal">
      <formula>"NO APLICA"</formula>
    </cfRule>
  </conditionalFormatting>
  <conditionalFormatting sqref="V959:V962">
    <cfRule type="cellIs" dxfId="4137" priority="5284" stopIfTrue="1" operator="equal">
      <formula>"NO APLICA"</formula>
    </cfRule>
  </conditionalFormatting>
  <conditionalFormatting sqref="V968">
    <cfRule type="cellIs" dxfId="4136" priority="5282" operator="equal">
      <formula>"CUMPLE"</formula>
    </cfRule>
    <cfRule type="cellIs" dxfId="4135" priority="5283" operator="equal">
      <formula>"NO CUMPLE"</formula>
    </cfRule>
  </conditionalFormatting>
  <conditionalFormatting sqref="V968:V970">
    <cfRule type="cellIs" dxfId="4134" priority="5281" operator="equal">
      <formula>"VERIFICAR"</formula>
    </cfRule>
  </conditionalFormatting>
  <conditionalFormatting sqref="T963:V963">
    <cfRule type="cellIs" dxfId="4133" priority="5279" stopIfTrue="1" operator="equal">
      <formula>"NO"</formula>
    </cfRule>
    <cfRule type="cellIs" dxfId="4132" priority="5280" stopIfTrue="1" operator="equal">
      <formula>"SI"</formula>
    </cfRule>
  </conditionalFormatting>
  <conditionalFormatting sqref="T963:U963">
    <cfRule type="cellIs" dxfId="4131" priority="5278" stopIfTrue="1" operator="equal">
      <formula>"NO APLICA"</formula>
    </cfRule>
  </conditionalFormatting>
  <conditionalFormatting sqref="V963">
    <cfRule type="cellIs" dxfId="4130" priority="5277" stopIfTrue="1" operator="equal">
      <formula>"NO APLICA"</formula>
    </cfRule>
  </conditionalFormatting>
  <conditionalFormatting sqref="T973">
    <cfRule type="cellIs" dxfId="4129" priority="5275" operator="equal">
      <formula>"CUMPLE"</formula>
    </cfRule>
    <cfRule type="cellIs" dxfId="4128" priority="5276" operator="equal">
      <formula>"NO CUMPLE"</formula>
    </cfRule>
  </conditionalFormatting>
  <conditionalFormatting sqref="T973">
    <cfRule type="cellIs" dxfId="4127" priority="5274" operator="equal">
      <formula>"VERIFICAR"</formula>
    </cfRule>
  </conditionalFormatting>
  <conditionalFormatting sqref="H977">
    <cfRule type="containsText" dxfId="4126" priority="5257" stopIfTrue="1" operator="containsText" text="NO CUMPLE">
      <formula>NOT(ISERROR(SEARCH("NO CUMPLE",H977)))</formula>
    </cfRule>
    <cfRule type="containsText" dxfId="4125" priority="5258" stopIfTrue="1" operator="containsText" text="CUMPLE">
      <formula>NOT(ISERROR(SEARCH("CUMPLE",H977)))</formula>
    </cfRule>
  </conditionalFormatting>
  <conditionalFormatting sqref="J977">
    <cfRule type="containsText" dxfId="4124" priority="5255" stopIfTrue="1" operator="containsText" text="NO CUMPLE">
      <formula>NOT(ISERROR(SEARCH("NO CUMPLE",J977)))</formula>
    </cfRule>
    <cfRule type="containsText" dxfId="4123" priority="5256" stopIfTrue="1" operator="containsText" text="CUMPLE">
      <formula>NOT(ISERROR(SEARCH("CUMPLE",J977)))</formula>
    </cfRule>
  </conditionalFormatting>
  <conditionalFormatting sqref="O976">
    <cfRule type="containsText" dxfId="4122" priority="5253" stopIfTrue="1" operator="containsText" text="NO CUMPLE">
      <formula>NOT(ISERROR(SEARCH("NO CUMPLE",O976)))</formula>
    </cfRule>
    <cfRule type="containsText" dxfId="4121" priority="5254" stopIfTrue="1" operator="containsText" text="CUMPLE">
      <formula>NOT(ISERROR(SEARCH("CUMPLE",O976)))</formula>
    </cfRule>
  </conditionalFormatting>
  <conditionalFormatting sqref="O977:S977">
    <cfRule type="cellIs" dxfId="4120" priority="5252" operator="equal">
      <formula>"EL PROPONENTE SE DEBE REQUERIR POR EXPERIENCIA MINIMA EXIGIDA"</formula>
    </cfRule>
  </conditionalFormatting>
  <conditionalFormatting sqref="J954:J963">
    <cfRule type="cellIs" dxfId="4119" priority="5251" stopIfTrue="1" operator="greaterThan">
      <formula>0</formula>
    </cfRule>
  </conditionalFormatting>
  <conditionalFormatting sqref="N971:N976">
    <cfRule type="cellIs" dxfId="4118" priority="5249" operator="equal">
      <formula>"NO"</formula>
    </cfRule>
    <cfRule type="cellIs" dxfId="4117" priority="5250" operator="between">
      <formula>"SI"</formula>
      <formula>"SI."</formula>
    </cfRule>
  </conditionalFormatting>
  <conditionalFormatting sqref="I963">
    <cfRule type="cellIs" dxfId="4116" priority="5248" stopIfTrue="1" operator="greaterThan">
      <formula>0</formula>
    </cfRule>
  </conditionalFormatting>
  <conditionalFormatting sqref="K957:L963">
    <cfRule type="cellIs" dxfId="4115" priority="5246" operator="equal">
      <formula>0</formula>
    </cfRule>
    <cfRule type="cellIs" dxfId="4114" priority="5247" operator="notBetween">
      <formula>$Q$17</formula>
      <formula>$R$17</formula>
    </cfRule>
  </conditionalFormatting>
  <conditionalFormatting sqref="B954:B963">
    <cfRule type="cellIs" dxfId="4113" priority="5245" stopIfTrue="1" operator="greaterThan">
      <formula>0</formula>
    </cfRule>
  </conditionalFormatting>
  <conditionalFormatting sqref="T954:V956">
    <cfRule type="cellIs" dxfId="4112" priority="5243" stopIfTrue="1" operator="equal">
      <formula>"NO"</formula>
    </cfRule>
    <cfRule type="cellIs" dxfId="4111" priority="5244" stopIfTrue="1" operator="equal">
      <formula>"SI"</formula>
    </cfRule>
  </conditionalFormatting>
  <conditionalFormatting sqref="T954:V955">
    <cfRule type="cellIs" dxfId="4110" priority="5242" stopIfTrue="1" operator="equal">
      <formula>"NO APLICA"</formula>
    </cfRule>
  </conditionalFormatting>
  <conditionalFormatting sqref="T956:U956">
    <cfRule type="cellIs" dxfId="4109" priority="5241" stopIfTrue="1" operator="equal">
      <formula>"NO APLICA"</formula>
    </cfRule>
  </conditionalFormatting>
  <conditionalFormatting sqref="T956:U956">
    <cfRule type="cellIs" dxfId="4108" priority="5240" stopIfTrue="1" operator="equal">
      <formula>"NO APLICA"</formula>
    </cfRule>
  </conditionalFormatting>
  <conditionalFormatting sqref="V956">
    <cfRule type="cellIs" dxfId="4107" priority="5239" stopIfTrue="1" operator="equal">
      <formula>"NO APLICA"</formula>
    </cfRule>
  </conditionalFormatting>
  <conditionalFormatting sqref="K954:L956">
    <cfRule type="cellIs" dxfId="4106" priority="5238" operator="notBetween">
      <formula>$Q$17</formula>
      <formula>$R$17</formula>
    </cfRule>
  </conditionalFormatting>
  <conditionalFormatting sqref="C954:I963 P954:V963 K954:M963">
    <cfRule type="cellIs" dxfId="4105" priority="5237" operator="equal">
      <formula>0</formula>
    </cfRule>
  </conditionalFormatting>
  <conditionalFormatting sqref="M977">
    <cfRule type="cellIs" dxfId="4104" priority="5233" operator="notEqual">
      <formula>"NO CUMPLE"</formula>
    </cfRule>
    <cfRule type="containsText" dxfId="4103" priority="5234" stopIfTrue="1" operator="containsText" text="NO CUMPLE">
      <formula>NOT(ISERROR(SEARCH("NO CUMPLE",M977)))</formula>
    </cfRule>
    <cfRule type="containsText" dxfId="4102" priority="5235" stopIfTrue="1" operator="containsText" text="CUMPLE">
      <formula>NOT(ISERROR(SEARCH("CUMPLE",M977)))</formula>
    </cfRule>
  </conditionalFormatting>
  <conditionalFormatting sqref="M971:M976">
    <cfRule type="cellIs" dxfId="4101" priority="5231" stopIfTrue="1" operator="equal">
      <formula>"cumple"</formula>
    </cfRule>
    <cfRule type="containsText" dxfId="4100" priority="5232" stopIfTrue="1" operator="containsText" text="NO CUMPLE">
      <formula>NOT(ISERROR(SEARCH("NO CUMPLE",M971)))</formula>
    </cfRule>
  </conditionalFormatting>
  <conditionalFormatting sqref="L971:L976">
    <cfRule type="cellIs" dxfId="4099" priority="5229" stopIfTrue="1" operator="equal">
      <formula>"cumple"</formula>
    </cfRule>
    <cfRule type="containsText" dxfId="4098" priority="5230" stopIfTrue="1" operator="containsText" text="NO CUMPLE">
      <formula>NOT(ISERROR(SEARCH("NO CUMPLE",L971)))</formula>
    </cfRule>
  </conditionalFormatting>
  <conditionalFormatting sqref="K977">
    <cfRule type="containsText" dxfId="4097" priority="5219" stopIfTrue="1" operator="containsText" text="NO CUMPLE">
      <formula>NOT(ISERROR(SEARCH("NO CUMPLE",K977)))</formula>
    </cfRule>
    <cfRule type="containsText" dxfId="4096" priority="5220" stopIfTrue="1" operator="containsText" text="CUMPLE">
      <formula>NOT(ISERROR(SEARCH("CUMPLE",K977)))</formula>
    </cfRule>
  </conditionalFormatting>
  <conditionalFormatting sqref="L977">
    <cfRule type="containsText" dxfId="4095" priority="5217" stopIfTrue="1" operator="containsText" text="NO CUMPLE">
      <formula>NOT(ISERROR(SEARCH("NO CUMPLE",L977)))</formula>
    </cfRule>
    <cfRule type="containsText" dxfId="4094" priority="5218" stopIfTrue="1" operator="containsText" text="CUMPLE">
      <formula>NOT(ISERROR(SEARCH("CUMPLE",L977)))</formula>
    </cfRule>
  </conditionalFormatting>
  <conditionalFormatting sqref="P970">
    <cfRule type="cellIs" dxfId="4093" priority="5215" operator="equal">
      <formula>"NO VÁLIDO"</formula>
    </cfRule>
    <cfRule type="cellIs" dxfId="4092" priority="5216" operator="equal">
      <formula>"VÁLIDO"</formula>
    </cfRule>
  </conditionalFormatting>
  <conditionalFormatting sqref="H954:H963">
    <cfRule type="cellIs" dxfId="4091" priority="5212" operator="equal">
      <formula>"NO"</formula>
    </cfRule>
    <cfRule type="cellIs" dxfId="4090" priority="5213" operator="equal">
      <formula>"SI"</formula>
    </cfRule>
  </conditionalFormatting>
  <conditionalFormatting sqref="Q970">
    <cfRule type="cellIs" dxfId="4089" priority="5210" operator="greaterThanOrEqual">
      <formula>NUMMINCONT</formula>
    </cfRule>
    <cfRule type="cellIs" dxfId="4088" priority="5211" operator="lessThan">
      <formula>NUMMINCONT</formula>
    </cfRule>
  </conditionalFormatting>
  <conditionalFormatting sqref="B1007:C1007 H1007:V1007 E1007 B980:V983 B984:Q984 T984:V984 B985:V1006">
    <cfRule type="cellIs" dxfId="4087" priority="5209" operator="equal">
      <formula>"MAL"</formula>
    </cfRule>
  </conditionalFormatting>
  <conditionalFormatting sqref="B1007:C1007 H1007:V1007 E1007 B980:V983 B984:Q984 T984:V984 B985:V1006">
    <cfRule type="cellIs" dxfId="4086" priority="5208" operator="equal">
      <formula>"CORRECTO"</formula>
    </cfRule>
  </conditionalFormatting>
  <conditionalFormatting sqref="B1007:C1007 H1007:V1007 E1007 B980:V983 B984:Q984 T984:V984 B985:V1006">
    <cfRule type="cellIs" dxfId="4085" priority="5207" operator="equal">
      <formula>"MAL"</formula>
    </cfRule>
  </conditionalFormatting>
  <conditionalFormatting sqref="B1007:C1007 H1007:V1007 E1007 B980:V983 B984:Q984 T984:V984 B985:V1006">
    <cfRule type="cellIs" dxfId="4084" priority="5204" operator="equal">
      <formula>"CORRECTO"</formula>
    </cfRule>
    <cfRule type="cellIs" dxfId="4083" priority="5206" operator="equal">
      <formula>"CORRECTO"</formula>
    </cfRule>
  </conditionalFormatting>
  <conditionalFormatting sqref="B1007:C1007 H1007:V1007 E1007 B980:V983 B984:Q984 T984:V984 B985:V1006">
    <cfRule type="cellIs" dxfId="4082" priority="5205" operator="equal">
      <formula>"MAL"</formula>
    </cfRule>
  </conditionalFormatting>
  <conditionalFormatting sqref="C984:I993 K984:M993 P984:Q984 T984:V984 P985:V993">
    <cfRule type="cellIs" dxfId="4081" priority="5203" stopIfTrue="1" operator="greaterThan">
      <formula>0</formula>
    </cfRule>
  </conditionalFormatting>
  <conditionalFormatting sqref="D987:D992">
    <cfRule type="cellIs" dxfId="4080" priority="5202" stopIfTrue="1" operator="greaterThan">
      <formula>0</formula>
    </cfRule>
  </conditionalFormatting>
  <conditionalFormatting sqref="D987:D992 F987:H992">
    <cfRule type="cellIs" dxfId="4079" priority="5201" stopIfTrue="1" operator="greaterThan">
      <formula>0</formula>
    </cfRule>
  </conditionalFormatting>
  <conditionalFormatting sqref="H984:H992">
    <cfRule type="cellIs" dxfId="4078" priority="5200" stopIfTrue="1" operator="greaterThan">
      <formula>0</formula>
    </cfRule>
  </conditionalFormatting>
  <conditionalFormatting sqref="E984:E992">
    <cfRule type="cellIs" dxfId="4077" priority="5199" stopIfTrue="1" operator="greaterThan">
      <formula>0</formula>
    </cfRule>
  </conditionalFormatting>
  <conditionalFormatting sqref="K1001:K1006">
    <cfRule type="containsText" dxfId="4076" priority="5197" stopIfTrue="1" operator="containsText" text="NO CUMPLE">
      <formula>NOT(ISERROR(SEARCH("NO CUMPLE",K1001)))</formula>
    </cfRule>
    <cfRule type="containsText" dxfId="4075" priority="5198" stopIfTrue="1" operator="containsText" text="CUMPLE">
      <formula>NOT(ISERROR(SEARCH("CUMPLE",K1001)))</formula>
    </cfRule>
  </conditionalFormatting>
  <conditionalFormatting sqref="S1000">
    <cfRule type="cellIs" dxfId="4074" priority="5195" operator="greaterThanOrEqual">
      <formula>NUMMINCONT</formula>
    </cfRule>
    <cfRule type="cellIs" dxfId="4073" priority="5196" operator="lessThan">
      <formula>NUMMINCONT</formula>
    </cfRule>
  </conditionalFormatting>
  <conditionalFormatting sqref="T987:V992">
    <cfRule type="cellIs" dxfId="4072" priority="5193" stopIfTrue="1" operator="equal">
      <formula>"NO"</formula>
    </cfRule>
    <cfRule type="cellIs" dxfId="4071" priority="5194" stopIfTrue="1" operator="equal">
      <formula>"SI"</formula>
    </cfRule>
  </conditionalFormatting>
  <conditionalFormatting sqref="T987:V988">
    <cfRule type="cellIs" dxfId="4070" priority="5192" stopIfTrue="1" operator="equal">
      <formula>"NO APLICA"</formula>
    </cfRule>
  </conditionalFormatting>
  <conditionalFormatting sqref="T989:U992">
    <cfRule type="cellIs" dxfId="4069" priority="5191" stopIfTrue="1" operator="equal">
      <formula>"NO APLICA"</formula>
    </cfRule>
  </conditionalFormatting>
  <conditionalFormatting sqref="T989:U989">
    <cfRule type="cellIs" dxfId="4068" priority="5190" stopIfTrue="1" operator="equal">
      <formula>"NO APLICA"</formula>
    </cfRule>
  </conditionalFormatting>
  <conditionalFormatting sqref="V989:V992">
    <cfRule type="cellIs" dxfId="4067" priority="5189" stopIfTrue="1" operator="equal">
      <formula>"NO APLICA"</formula>
    </cfRule>
  </conditionalFormatting>
  <conditionalFormatting sqref="V998">
    <cfRule type="cellIs" dxfId="4066" priority="5187" operator="equal">
      <formula>"CUMPLE"</formula>
    </cfRule>
    <cfRule type="cellIs" dxfId="4065" priority="5188" operator="equal">
      <formula>"NO CUMPLE"</formula>
    </cfRule>
  </conditionalFormatting>
  <conditionalFormatting sqref="V998:V1000">
    <cfRule type="cellIs" dxfId="4064" priority="5186" operator="equal">
      <formula>"VERIFICAR"</formula>
    </cfRule>
  </conditionalFormatting>
  <conditionalFormatting sqref="T993:V993">
    <cfRule type="cellIs" dxfId="4063" priority="5184" stopIfTrue="1" operator="equal">
      <formula>"NO"</formula>
    </cfRule>
    <cfRule type="cellIs" dxfId="4062" priority="5185" stopIfTrue="1" operator="equal">
      <formula>"SI"</formula>
    </cfRule>
  </conditionalFormatting>
  <conditionalFormatting sqref="T993:U993">
    <cfRule type="cellIs" dxfId="4061" priority="5183" stopIfTrue="1" operator="equal">
      <formula>"NO APLICA"</formula>
    </cfRule>
  </conditionalFormatting>
  <conditionalFormatting sqref="V993">
    <cfRule type="cellIs" dxfId="4060" priority="5182" stopIfTrue="1" operator="equal">
      <formula>"NO APLICA"</formula>
    </cfRule>
  </conditionalFormatting>
  <conditionalFormatting sqref="T1003">
    <cfRule type="cellIs" dxfId="4059" priority="5180" operator="equal">
      <formula>"CUMPLE"</formula>
    </cfRule>
    <cfRule type="cellIs" dxfId="4058" priority="5181" operator="equal">
      <formula>"NO CUMPLE"</formula>
    </cfRule>
  </conditionalFormatting>
  <conditionalFormatting sqref="T1003">
    <cfRule type="cellIs" dxfId="4057" priority="5179" operator="equal">
      <formula>"VERIFICAR"</formula>
    </cfRule>
  </conditionalFormatting>
  <conditionalFormatting sqref="H1007">
    <cfRule type="containsText" dxfId="4056" priority="5162" stopIfTrue="1" operator="containsText" text="NO CUMPLE">
      <formula>NOT(ISERROR(SEARCH("NO CUMPLE",H1007)))</formula>
    </cfRule>
    <cfRule type="containsText" dxfId="4055" priority="5163" stopIfTrue="1" operator="containsText" text="CUMPLE">
      <formula>NOT(ISERROR(SEARCH("CUMPLE",H1007)))</formula>
    </cfRule>
  </conditionalFormatting>
  <conditionalFormatting sqref="J1007">
    <cfRule type="containsText" dxfId="4054" priority="5160" stopIfTrue="1" operator="containsText" text="NO CUMPLE">
      <formula>NOT(ISERROR(SEARCH("NO CUMPLE",J1007)))</formula>
    </cfRule>
    <cfRule type="containsText" dxfId="4053" priority="5161" stopIfTrue="1" operator="containsText" text="CUMPLE">
      <formula>NOT(ISERROR(SEARCH("CUMPLE",J1007)))</formula>
    </cfRule>
  </conditionalFormatting>
  <conditionalFormatting sqref="O1006">
    <cfRule type="containsText" dxfId="4052" priority="5158" stopIfTrue="1" operator="containsText" text="NO CUMPLE">
      <formula>NOT(ISERROR(SEARCH("NO CUMPLE",O1006)))</formula>
    </cfRule>
    <cfRule type="containsText" dxfId="4051" priority="5159" stopIfTrue="1" operator="containsText" text="CUMPLE">
      <formula>NOT(ISERROR(SEARCH("CUMPLE",O1006)))</formula>
    </cfRule>
  </conditionalFormatting>
  <conditionalFormatting sqref="O1007:S1007">
    <cfRule type="cellIs" dxfId="4050" priority="5157" operator="equal">
      <formula>"EL PROPONENTE SE DEBE REQUERIR POR EXPERIENCIA MINIMA EXIGIDA"</formula>
    </cfRule>
  </conditionalFormatting>
  <conditionalFormatting sqref="J984:J993">
    <cfRule type="cellIs" dxfId="4049" priority="5156" stopIfTrue="1" operator="greaterThan">
      <formula>0</formula>
    </cfRule>
  </conditionalFormatting>
  <conditionalFormatting sqref="N1001:N1006">
    <cfRule type="cellIs" dxfId="4048" priority="5154" operator="equal">
      <formula>"NO"</formula>
    </cfRule>
    <cfRule type="cellIs" dxfId="4047" priority="5155" operator="between">
      <formula>"SI"</formula>
      <formula>"SI."</formula>
    </cfRule>
  </conditionalFormatting>
  <conditionalFormatting sqref="I993">
    <cfRule type="cellIs" dxfId="4046" priority="5153" stopIfTrue="1" operator="greaterThan">
      <formula>0</formula>
    </cfRule>
  </conditionalFormatting>
  <conditionalFormatting sqref="K987:L993">
    <cfRule type="cellIs" dxfId="4045" priority="5151" operator="equal">
      <formula>0</formula>
    </cfRule>
    <cfRule type="cellIs" dxfId="4044" priority="5152" operator="notBetween">
      <formula>$Q$17</formula>
      <formula>$R$17</formula>
    </cfRule>
  </conditionalFormatting>
  <conditionalFormatting sqref="B984:B993">
    <cfRule type="cellIs" dxfId="4043" priority="5150" stopIfTrue="1" operator="greaterThan">
      <formula>0</formula>
    </cfRule>
  </conditionalFormatting>
  <conditionalFormatting sqref="T984:V986">
    <cfRule type="cellIs" dxfId="4042" priority="5148" stopIfTrue="1" operator="equal">
      <formula>"NO"</formula>
    </cfRule>
    <cfRule type="cellIs" dxfId="4041" priority="5149" stopIfTrue="1" operator="equal">
      <formula>"SI"</formula>
    </cfRule>
  </conditionalFormatting>
  <conditionalFormatting sqref="T984:V985">
    <cfRule type="cellIs" dxfId="4040" priority="5147" stopIfTrue="1" operator="equal">
      <formula>"NO APLICA"</formula>
    </cfRule>
  </conditionalFormatting>
  <conditionalFormatting sqref="T986:U986">
    <cfRule type="cellIs" dxfId="4039" priority="5146" stopIfTrue="1" operator="equal">
      <formula>"NO APLICA"</formula>
    </cfRule>
  </conditionalFormatting>
  <conditionalFormatting sqref="T986:U986">
    <cfRule type="cellIs" dxfId="4038" priority="5145" stopIfTrue="1" operator="equal">
      <formula>"NO APLICA"</formula>
    </cfRule>
  </conditionalFormatting>
  <conditionalFormatting sqref="V986">
    <cfRule type="cellIs" dxfId="4037" priority="5144" stopIfTrue="1" operator="equal">
      <formula>"NO APLICA"</formula>
    </cfRule>
  </conditionalFormatting>
  <conditionalFormatting sqref="K984:L986">
    <cfRule type="cellIs" dxfId="4036" priority="5143" operator="notBetween">
      <formula>$Q$17</formula>
      <formula>$R$17</formula>
    </cfRule>
  </conditionalFormatting>
  <conditionalFormatting sqref="C984:I993 K984:M993 P984:Q984 T984:V984 P985:V993">
    <cfRule type="cellIs" dxfId="4035" priority="5142" operator="equal">
      <formula>0</formula>
    </cfRule>
  </conditionalFormatting>
  <conditionalFormatting sqref="M1007">
    <cfRule type="cellIs" dxfId="4034" priority="5138" operator="notEqual">
      <formula>"NO CUMPLE"</formula>
    </cfRule>
    <cfRule type="containsText" dxfId="4033" priority="5139" stopIfTrue="1" operator="containsText" text="NO CUMPLE">
      <formula>NOT(ISERROR(SEARCH("NO CUMPLE",M1007)))</formula>
    </cfRule>
    <cfRule type="containsText" dxfId="4032" priority="5140" stopIfTrue="1" operator="containsText" text="CUMPLE">
      <formula>NOT(ISERROR(SEARCH("CUMPLE",M1007)))</formula>
    </cfRule>
  </conditionalFormatting>
  <conditionalFormatting sqref="M1001:M1006">
    <cfRule type="cellIs" dxfId="4031" priority="5136" stopIfTrue="1" operator="equal">
      <formula>"cumple"</formula>
    </cfRule>
    <cfRule type="containsText" dxfId="4030" priority="5137" stopIfTrue="1" operator="containsText" text="NO CUMPLE">
      <formula>NOT(ISERROR(SEARCH("NO CUMPLE",M1001)))</formula>
    </cfRule>
  </conditionalFormatting>
  <conditionalFormatting sqref="L1001:L1006">
    <cfRule type="cellIs" dxfId="4029" priority="5134" stopIfTrue="1" operator="equal">
      <formula>"cumple"</formula>
    </cfRule>
    <cfRule type="containsText" dxfId="4028" priority="5135" stopIfTrue="1" operator="containsText" text="NO CUMPLE">
      <formula>NOT(ISERROR(SEARCH("NO CUMPLE",L1001)))</formula>
    </cfRule>
  </conditionalFormatting>
  <conditionalFormatting sqref="K1007">
    <cfRule type="containsText" dxfId="4027" priority="5124" stopIfTrue="1" operator="containsText" text="NO CUMPLE">
      <formula>NOT(ISERROR(SEARCH("NO CUMPLE",K1007)))</formula>
    </cfRule>
    <cfRule type="containsText" dxfId="4026" priority="5125" stopIfTrue="1" operator="containsText" text="CUMPLE">
      <formula>NOT(ISERROR(SEARCH("CUMPLE",K1007)))</formula>
    </cfRule>
  </conditionalFormatting>
  <conditionalFormatting sqref="L1007">
    <cfRule type="containsText" dxfId="4025" priority="5122" stopIfTrue="1" operator="containsText" text="NO CUMPLE">
      <formula>NOT(ISERROR(SEARCH("NO CUMPLE",L1007)))</formula>
    </cfRule>
    <cfRule type="containsText" dxfId="4024" priority="5123" stopIfTrue="1" operator="containsText" text="CUMPLE">
      <formula>NOT(ISERROR(SEARCH("CUMPLE",L1007)))</formula>
    </cfRule>
  </conditionalFormatting>
  <conditionalFormatting sqref="P1000">
    <cfRule type="cellIs" dxfId="4023" priority="5120" operator="equal">
      <formula>"NO VÁLIDO"</formula>
    </cfRule>
    <cfRule type="cellIs" dxfId="4022" priority="5121" operator="equal">
      <formula>"VÁLIDO"</formula>
    </cfRule>
  </conditionalFormatting>
  <conditionalFormatting sqref="H984:H993">
    <cfRule type="cellIs" dxfId="4021" priority="5117" operator="equal">
      <formula>"NO"</formula>
    </cfRule>
    <cfRule type="cellIs" dxfId="4020" priority="5118" operator="equal">
      <formula>"SI"</formula>
    </cfRule>
  </conditionalFormatting>
  <conditionalFormatting sqref="Q1000">
    <cfRule type="cellIs" dxfId="4019" priority="5115" operator="greaterThanOrEqual">
      <formula>NUMMINCONT</formula>
    </cfRule>
    <cfRule type="cellIs" dxfId="4018" priority="5116" operator="lessThan">
      <formula>NUMMINCONT</formula>
    </cfRule>
  </conditionalFormatting>
  <conditionalFormatting sqref="B1037:C1037 H1037:V1037 E1037 B1010:V1036">
    <cfRule type="cellIs" dxfId="4017" priority="5114" operator="equal">
      <formula>"MAL"</formula>
    </cfRule>
  </conditionalFormatting>
  <conditionalFormatting sqref="B1037:C1037 H1037:V1037 E1037 B1010:V1036">
    <cfRule type="cellIs" dxfId="4016" priority="5113" operator="equal">
      <formula>"CORRECTO"</formula>
    </cfRule>
  </conditionalFormatting>
  <conditionalFormatting sqref="B1037:C1037 H1037:V1037 E1037 B1010:V1036">
    <cfRule type="cellIs" dxfId="4015" priority="5112" operator="equal">
      <formula>"MAL"</formula>
    </cfRule>
  </conditionalFormatting>
  <conditionalFormatting sqref="B1037:C1037 H1037:V1037 E1037 B1010:V1036">
    <cfRule type="cellIs" dxfId="4014" priority="5109" operator="equal">
      <formula>"CORRECTO"</formula>
    </cfRule>
    <cfRule type="cellIs" dxfId="4013" priority="5111" operator="equal">
      <formula>"CORRECTO"</formula>
    </cfRule>
  </conditionalFormatting>
  <conditionalFormatting sqref="B1037:C1037 H1037:V1037 E1037 B1010:V1036">
    <cfRule type="cellIs" dxfId="4012" priority="5110" operator="equal">
      <formula>"MAL"</formula>
    </cfRule>
  </conditionalFormatting>
  <conditionalFormatting sqref="C1014:I1023 K1014:M1023 P1014:V1023">
    <cfRule type="cellIs" dxfId="4011" priority="5108" stopIfTrue="1" operator="greaterThan">
      <formula>0</formula>
    </cfRule>
  </conditionalFormatting>
  <conditionalFormatting sqref="D1017:D1022">
    <cfRule type="cellIs" dxfId="4010" priority="5107" stopIfTrue="1" operator="greaterThan">
      <formula>0</formula>
    </cfRule>
  </conditionalFormatting>
  <conditionalFormatting sqref="D1017:D1022 F1017:H1022">
    <cfRule type="cellIs" dxfId="4009" priority="5106" stopIfTrue="1" operator="greaterThan">
      <formula>0</formula>
    </cfRule>
  </conditionalFormatting>
  <conditionalFormatting sqref="H1014:H1022">
    <cfRule type="cellIs" dxfId="4008" priority="5105" stopIfTrue="1" operator="greaterThan">
      <formula>0</formula>
    </cfRule>
  </conditionalFormatting>
  <conditionalFormatting sqref="E1014:E1022">
    <cfRule type="cellIs" dxfId="4007" priority="5104" stopIfTrue="1" operator="greaterThan">
      <formula>0</formula>
    </cfRule>
  </conditionalFormatting>
  <conditionalFormatting sqref="K1031:K1036">
    <cfRule type="containsText" dxfId="4006" priority="5102" stopIfTrue="1" operator="containsText" text="NO CUMPLE">
      <formula>NOT(ISERROR(SEARCH("NO CUMPLE",K1031)))</formula>
    </cfRule>
    <cfRule type="containsText" dxfId="4005" priority="5103" stopIfTrue="1" operator="containsText" text="CUMPLE">
      <formula>NOT(ISERROR(SEARCH("CUMPLE",K1031)))</formula>
    </cfRule>
  </conditionalFormatting>
  <conditionalFormatting sqref="S1030">
    <cfRule type="cellIs" dxfId="4004" priority="5100" operator="greaterThanOrEqual">
      <formula>NUMMINCONT</formula>
    </cfRule>
    <cfRule type="cellIs" dxfId="4003" priority="5101" operator="lessThan">
      <formula>NUMMINCONT</formula>
    </cfRule>
  </conditionalFormatting>
  <conditionalFormatting sqref="T1017:V1022">
    <cfRule type="cellIs" dxfId="4002" priority="5098" stopIfTrue="1" operator="equal">
      <formula>"NO"</formula>
    </cfRule>
    <cfRule type="cellIs" dxfId="4001" priority="5099" stopIfTrue="1" operator="equal">
      <formula>"SI"</formula>
    </cfRule>
  </conditionalFormatting>
  <conditionalFormatting sqref="T1017:V1018">
    <cfRule type="cellIs" dxfId="4000" priority="5097" stopIfTrue="1" operator="equal">
      <formula>"NO APLICA"</formula>
    </cfRule>
  </conditionalFormatting>
  <conditionalFormatting sqref="T1019:U1022">
    <cfRule type="cellIs" dxfId="3999" priority="5096" stopIfTrue="1" operator="equal">
      <formula>"NO APLICA"</formula>
    </cfRule>
  </conditionalFormatting>
  <conditionalFormatting sqref="T1019:U1019">
    <cfRule type="cellIs" dxfId="3998" priority="5095" stopIfTrue="1" operator="equal">
      <formula>"NO APLICA"</formula>
    </cfRule>
  </conditionalFormatting>
  <conditionalFormatting sqref="V1019:V1022">
    <cfRule type="cellIs" dxfId="3997" priority="5094" stopIfTrue="1" operator="equal">
      <formula>"NO APLICA"</formula>
    </cfRule>
  </conditionalFormatting>
  <conditionalFormatting sqref="V1028">
    <cfRule type="cellIs" dxfId="3996" priority="5092" operator="equal">
      <formula>"CUMPLE"</formula>
    </cfRule>
    <cfRule type="cellIs" dxfId="3995" priority="5093" operator="equal">
      <formula>"NO CUMPLE"</formula>
    </cfRule>
  </conditionalFormatting>
  <conditionalFormatting sqref="V1028:V1030">
    <cfRule type="cellIs" dxfId="3994" priority="5091" operator="equal">
      <formula>"VERIFICAR"</formula>
    </cfRule>
  </conditionalFormatting>
  <conditionalFormatting sqref="T1023:V1023">
    <cfRule type="cellIs" dxfId="3993" priority="5089" stopIfTrue="1" operator="equal">
      <formula>"NO"</formula>
    </cfRule>
    <cfRule type="cellIs" dxfId="3992" priority="5090" stopIfTrue="1" operator="equal">
      <formula>"SI"</formula>
    </cfRule>
  </conditionalFormatting>
  <conditionalFormatting sqref="T1023:U1023">
    <cfRule type="cellIs" dxfId="3991" priority="5088" stopIfTrue="1" operator="equal">
      <formula>"NO APLICA"</formula>
    </cfRule>
  </conditionalFormatting>
  <conditionalFormatting sqref="V1023">
    <cfRule type="cellIs" dxfId="3990" priority="5087" stopIfTrue="1" operator="equal">
      <formula>"NO APLICA"</formula>
    </cfRule>
  </conditionalFormatting>
  <conditionalFormatting sqref="T1033">
    <cfRule type="cellIs" dxfId="3989" priority="5085" operator="equal">
      <formula>"CUMPLE"</formula>
    </cfRule>
    <cfRule type="cellIs" dxfId="3988" priority="5086" operator="equal">
      <formula>"NO CUMPLE"</formula>
    </cfRule>
  </conditionalFormatting>
  <conditionalFormatting sqref="T1033">
    <cfRule type="cellIs" dxfId="3987" priority="5084" operator="equal">
      <formula>"VERIFICAR"</formula>
    </cfRule>
  </conditionalFormatting>
  <conditionalFormatting sqref="H1037">
    <cfRule type="containsText" dxfId="3986" priority="5067" stopIfTrue="1" operator="containsText" text="NO CUMPLE">
      <formula>NOT(ISERROR(SEARCH("NO CUMPLE",H1037)))</formula>
    </cfRule>
    <cfRule type="containsText" dxfId="3985" priority="5068" stopIfTrue="1" operator="containsText" text="CUMPLE">
      <formula>NOT(ISERROR(SEARCH("CUMPLE",H1037)))</formula>
    </cfRule>
  </conditionalFormatting>
  <conditionalFormatting sqref="J1037">
    <cfRule type="containsText" dxfId="3984" priority="5065" stopIfTrue="1" operator="containsText" text="NO CUMPLE">
      <formula>NOT(ISERROR(SEARCH("NO CUMPLE",J1037)))</formula>
    </cfRule>
    <cfRule type="containsText" dxfId="3983" priority="5066" stopIfTrue="1" operator="containsText" text="CUMPLE">
      <formula>NOT(ISERROR(SEARCH("CUMPLE",J1037)))</formula>
    </cfRule>
  </conditionalFormatting>
  <conditionalFormatting sqref="O1036">
    <cfRule type="containsText" dxfId="3982" priority="5063" stopIfTrue="1" operator="containsText" text="NO CUMPLE">
      <formula>NOT(ISERROR(SEARCH("NO CUMPLE",O1036)))</formula>
    </cfRule>
    <cfRule type="containsText" dxfId="3981" priority="5064" stopIfTrue="1" operator="containsText" text="CUMPLE">
      <formula>NOT(ISERROR(SEARCH("CUMPLE",O1036)))</formula>
    </cfRule>
  </conditionalFormatting>
  <conditionalFormatting sqref="O1037:S1037">
    <cfRule type="cellIs" dxfId="3980" priority="5062" operator="equal">
      <formula>"EL PROPONENTE SE DEBE REQUERIR POR EXPERIENCIA MINIMA EXIGIDA"</formula>
    </cfRule>
  </conditionalFormatting>
  <conditionalFormatting sqref="J1014:J1023">
    <cfRule type="cellIs" dxfId="3979" priority="5061" stopIfTrue="1" operator="greaterThan">
      <formula>0</formula>
    </cfRule>
  </conditionalFormatting>
  <conditionalFormatting sqref="N1031:N1036">
    <cfRule type="cellIs" dxfId="3978" priority="5059" operator="equal">
      <formula>"NO"</formula>
    </cfRule>
    <cfRule type="cellIs" dxfId="3977" priority="5060" operator="between">
      <formula>"SI"</formula>
      <formula>"SI."</formula>
    </cfRule>
  </conditionalFormatting>
  <conditionalFormatting sqref="I1023">
    <cfRule type="cellIs" dxfId="3976" priority="5058" stopIfTrue="1" operator="greaterThan">
      <formula>0</formula>
    </cfRule>
  </conditionalFormatting>
  <conditionalFormatting sqref="K1017:L1023">
    <cfRule type="cellIs" dxfId="3975" priority="5056" operator="equal">
      <formula>0</formula>
    </cfRule>
    <cfRule type="cellIs" dxfId="3974" priority="5057" operator="notBetween">
      <formula>$Q$17</formula>
      <formula>$R$17</formula>
    </cfRule>
  </conditionalFormatting>
  <conditionalFormatting sqref="B1014:B1023">
    <cfRule type="cellIs" dxfId="3973" priority="5055" stopIfTrue="1" operator="greaterThan">
      <formula>0</formula>
    </cfRule>
  </conditionalFormatting>
  <conditionalFormatting sqref="T1014:V1016">
    <cfRule type="cellIs" dxfId="3972" priority="5053" stopIfTrue="1" operator="equal">
      <formula>"NO"</formula>
    </cfRule>
    <cfRule type="cellIs" dxfId="3971" priority="5054" stopIfTrue="1" operator="equal">
      <formula>"SI"</formula>
    </cfRule>
  </conditionalFormatting>
  <conditionalFormatting sqref="T1014:V1015">
    <cfRule type="cellIs" dxfId="3970" priority="5052" stopIfTrue="1" operator="equal">
      <formula>"NO APLICA"</formula>
    </cfRule>
  </conditionalFormatting>
  <conditionalFormatting sqref="T1016:U1016">
    <cfRule type="cellIs" dxfId="3969" priority="5051" stopIfTrue="1" operator="equal">
      <formula>"NO APLICA"</formula>
    </cfRule>
  </conditionalFormatting>
  <conditionalFormatting sqref="T1016:U1016">
    <cfRule type="cellIs" dxfId="3968" priority="5050" stopIfTrue="1" operator="equal">
      <formula>"NO APLICA"</formula>
    </cfRule>
  </conditionalFormatting>
  <conditionalFormatting sqref="V1016">
    <cfRule type="cellIs" dxfId="3967" priority="5049" stopIfTrue="1" operator="equal">
      <formula>"NO APLICA"</formula>
    </cfRule>
  </conditionalFormatting>
  <conditionalFormatting sqref="K1014:L1016">
    <cfRule type="cellIs" dxfId="3966" priority="5048" operator="notBetween">
      <formula>$Q$17</formula>
      <formula>$R$17</formula>
    </cfRule>
  </conditionalFormatting>
  <conditionalFormatting sqref="C1014:I1023 K1014:M1023 P1014:V1023">
    <cfRule type="cellIs" dxfId="3965" priority="5047" operator="equal">
      <formula>0</formula>
    </cfRule>
  </conditionalFormatting>
  <conditionalFormatting sqref="M1037">
    <cfRule type="cellIs" dxfId="3964" priority="5043" operator="notEqual">
      <formula>"NO CUMPLE"</formula>
    </cfRule>
    <cfRule type="containsText" dxfId="3963" priority="5044" stopIfTrue="1" operator="containsText" text="NO CUMPLE">
      <formula>NOT(ISERROR(SEARCH("NO CUMPLE",M1037)))</formula>
    </cfRule>
    <cfRule type="containsText" dxfId="3962" priority="5045" stopIfTrue="1" operator="containsText" text="CUMPLE">
      <formula>NOT(ISERROR(SEARCH("CUMPLE",M1037)))</formula>
    </cfRule>
  </conditionalFormatting>
  <conditionalFormatting sqref="M1031:M1036">
    <cfRule type="cellIs" dxfId="3961" priority="5041" stopIfTrue="1" operator="equal">
      <formula>"cumple"</formula>
    </cfRule>
    <cfRule type="containsText" dxfId="3960" priority="5042" stopIfTrue="1" operator="containsText" text="NO CUMPLE">
      <formula>NOT(ISERROR(SEARCH("NO CUMPLE",M1031)))</formula>
    </cfRule>
  </conditionalFormatting>
  <conditionalFormatting sqref="L1031:L1036">
    <cfRule type="cellIs" dxfId="3959" priority="5039" stopIfTrue="1" operator="equal">
      <formula>"cumple"</formula>
    </cfRule>
    <cfRule type="containsText" dxfId="3958" priority="5040" stopIfTrue="1" operator="containsText" text="NO CUMPLE">
      <formula>NOT(ISERROR(SEARCH("NO CUMPLE",L1031)))</formula>
    </cfRule>
  </conditionalFormatting>
  <conditionalFormatting sqref="K1037">
    <cfRule type="containsText" dxfId="3957" priority="5029" stopIfTrue="1" operator="containsText" text="NO CUMPLE">
      <formula>NOT(ISERROR(SEARCH("NO CUMPLE",K1037)))</formula>
    </cfRule>
    <cfRule type="containsText" dxfId="3956" priority="5030" stopIfTrue="1" operator="containsText" text="CUMPLE">
      <formula>NOT(ISERROR(SEARCH("CUMPLE",K1037)))</formula>
    </cfRule>
  </conditionalFormatting>
  <conditionalFormatting sqref="L1037">
    <cfRule type="containsText" dxfId="3955" priority="5027" stopIfTrue="1" operator="containsText" text="NO CUMPLE">
      <formula>NOT(ISERROR(SEARCH("NO CUMPLE",L1037)))</formula>
    </cfRule>
    <cfRule type="containsText" dxfId="3954" priority="5028" stopIfTrue="1" operator="containsText" text="CUMPLE">
      <formula>NOT(ISERROR(SEARCH("CUMPLE",L1037)))</formula>
    </cfRule>
  </conditionalFormatting>
  <conditionalFormatting sqref="P1030">
    <cfRule type="cellIs" dxfId="3953" priority="5025" operator="equal">
      <formula>"NO VÁLIDO"</formula>
    </cfRule>
    <cfRule type="cellIs" dxfId="3952" priority="5026" operator="equal">
      <formula>"VÁLIDO"</formula>
    </cfRule>
  </conditionalFormatting>
  <conditionalFormatting sqref="H1014:H1023">
    <cfRule type="cellIs" dxfId="3951" priority="5022" operator="equal">
      <formula>"NO"</formula>
    </cfRule>
    <cfRule type="cellIs" dxfId="3950" priority="5023" operator="equal">
      <formula>"SI"</formula>
    </cfRule>
  </conditionalFormatting>
  <conditionalFormatting sqref="Q1030">
    <cfRule type="cellIs" dxfId="3949" priority="5020" operator="greaterThanOrEqual">
      <formula>NUMMINCONT</formula>
    </cfRule>
    <cfRule type="cellIs" dxfId="3948" priority="5021" operator="lessThan">
      <formula>NUMMINCONT</formula>
    </cfRule>
  </conditionalFormatting>
  <conditionalFormatting sqref="B1067:C1067 H1067:V1067 E1067 B1040:V1043 B1045:V1066 B1044:Q1044 T1044:V1044">
    <cfRule type="cellIs" dxfId="3947" priority="5019" operator="equal">
      <formula>"MAL"</formula>
    </cfRule>
  </conditionalFormatting>
  <conditionalFormatting sqref="B1067:C1067 H1067:V1067 E1067 B1040:V1043 B1045:V1066 B1044:Q1044 T1044:V1044">
    <cfRule type="cellIs" dxfId="3946" priority="5018" operator="equal">
      <formula>"CORRECTO"</formula>
    </cfRule>
  </conditionalFormatting>
  <conditionalFormatting sqref="B1067:C1067 H1067:V1067 E1067 B1040:V1043 B1045:V1066 B1044:Q1044 T1044:V1044">
    <cfRule type="cellIs" dxfId="3945" priority="5017" operator="equal">
      <formula>"MAL"</formula>
    </cfRule>
  </conditionalFormatting>
  <conditionalFormatting sqref="B1067:C1067 H1067:V1067 E1067 B1040:V1043 B1045:V1066 B1044:Q1044 T1044:V1044">
    <cfRule type="cellIs" dxfId="3944" priority="5014" operator="equal">
      <formula>"CORRECTO"</formula>
    </cfRule>
    <cfRule type="cellIs" dxfId="3943" priority="5016" operator="equal">
      <formula>"CORRECTO"</formula>
    </cfRule>
  </conditionalFormatting>
  <conditionalFormatting sqref="B1067:C1067 H1067:V1067 E1067 B1040:V1043 B1045:V1066 B1044:Q1044 T1044:V1044">
    <cfRule type="cellIs" dxfId="3942" priority="5015" operator="equal">
      <formula>"MAL"</formula>
    </cfRule>
  </conditionalFormatting>
  <conditionalFormatting sqref="C1044:I1053 P1045:V1053 K1044:M1053 P1044:Q1044 T1044:V1044">
    <cfRule type="cellIs" dxfId="3941" priority="5013" stopIfTrue="1" operator="greaterThan">
      <formula>0</formula>
    </cfRule>
  </conditionalFormatting>
  <conditionalFormatting sqref="D1047:D1052">
    <cfRule type="cellIs" dxfId="3940" priority="5012" stopIfTrue="1" operator="greaterThan">
      <formula>0</formula>
    </cfRule>
  </conditionalFormatting>
  <conditionalFormatting sqref="D1047:D1052 F1047:H1052">
    <cfRule type="cellIs" dxfId="3939" priority="5011" stopIfTrue="1" operator="greaterThan">
      <formula>0</formula>
    </cfRule>
  </conditionalFormatting>
  <conditionalFormatting sqref="H1044:H1052">
    <cfRule type="cellIs" dxfId="3938" priority="5010" stopIfTrue="1" operator="greaterThan">
      <formula>0</formula>
    </cfRule>
  </conditionalFormatting>
  <conditionalFormatting sqref="E1044:E1052">
    <cfRule type="cellIs" dxfId="3937" priority="5009" stopIfTrue="1" operator="greaterThan">
      <formula>0</formula>
    </cfRule>
  </conditionalFormatting>
  <conditionalFormatting sqref="K1061:K1066">
    <cfRule type="containsText" dxfId="3936" priority="5007" stopIfTrue="1" operator="containsText" text="NO CUMPLE">
      <formula>NOT(ISERROR(SEARCH("NO CUMPLE",K1061)))</formula>
    </cfRule>
    <cfRule type="containsText" dxfId="3935" priority="5008" stopIfTrue="1" operator="containsText" text="CUMPLE">
      <formula>NOT(ISERROR(SEARCH("CUMPLE",K1061)))</formula>
    </cfRule>
  </conditionalFormatting>
  <conditionalFormatting sqref="S1060">
    <cfRule type="cellIs" dxfId="3934" priority="5005" operator="greaterThanOrEqual">
      <formula>NUMMINCONT</formula>
    </cfRule>
    <cfRule type="cellIs" dxfId="3933" priority="5006" operator="lessThan">
      <formula>NUMMINCONT</formula>
    </cfRule>
  </conditionalFormatting>
  <conditionalFormatting sqref="T1047:V1052">
    <cfRule type="cellIs" dxfId="3932" priority="5003" stopIfTrue="1" operator="equal">
      <formula>"NO"</formula>
    </cfRule>
    <cfRule type="cellIs" dxfId="3931" priority="5004" stopIfTrue="1" operator="equal">
      <formula>"SI"</formula>
    </cfRule>
  </conditionalFormatting>
  <conditionalFormatting sqref="T1047:V1048">
    <cfRule type="cellIs" dxfId="3930" priority="5002" stopIfTrue="1" operator="equal">
      <formula>"NO APLICA"</formula>
    </cfRule>
  </conditionalFormatting>
  <conditionalFormatting sqref="T1049:U1052">
    <cfRule type="cellIs" dxfId="3929" priority="5001" stopIfTrue="1" operator="equal">
      <formula>"NO APLICA"</formula>
    </cfRule>
  </conditionalFormatting>
  <conditionalFormatting sqref="T1049:U1049">
    <cfRule type="cellIs" dxfId="3928" priority="5000" stopIfTrue="1" operator="equal">
      <formula>"NO APLICA"</formula>
    </cfRule>
  </conditionalFormatting>
  <conditionalFormatting sqref="V1049:V1052">
    <cfRule type="cellIs" dxfId="3927" priority="4999" stopIfTrue="1" operator="equal">
      <formula>"NO APLICA"</formula>
    </cfRule>
  </conditionalFormatting>
  <conditionalFormatting sqref="V1058">
    <cfRule type="cellIs" dxfId="3926" priority="4997" operator="equal">
      <formula>"CUMPLE"</formula>
    </cfRule>
    <cfRule type="cellIs" dxfId="3925" priority="4998" operator="equal">
      <formula>"NO CUMPLE"</formula>
    </cfRule>
  </conditionalFormatting>
  <conditionalFormatting sqref="V1058:V1060">
    <cfRule type="cellIs" dxfId="3924" priority="4996" operator="equal">
      <formula>"VERIFICAR"</formula>
    </cfRule>
  </conditionalFormatting>
  <conditionalFormatting sqref="T1053:V1053">
    <cfRule type="cellIs" dxfId="3923" priority="4994" stopIfTrue="1" operator="equal">
      <formula>"NO"</formula>
    </cfRule>
    <cfRule type="cellIs" dxfId="3922" priority="4995" stopIfTrue="1" operator="equal">
      <formula>"SI"</formula>
    </cfRule>
  </conditionalFormatting>
  <conditionalFormatting sqref="T1053:U1053">
    <cfRule type="cellIs" dxfId="3921" priority="4993" stopIfTrue="1" operator="equal">
      <formula>"NO APLICA"</formula>
    </cfRule>
  </conditionalFormatting>
  <conditionalFormatting sqref="V1053">
    <cfRule type="cellIs" dxfId="3920" priority="4992" stopIfTrue="1" operator="equal">
      <formula>"NO APLICA"</formula>
    </cfRule>
  </conditionalFormatting>
  <conditionalFormatting sqref="T1063">
    <cfRule type="cellIs" dxfId="3919" priority="4990" operator="equal">
      <formula>"CUMPLE"</formula>
    </cfRule>
    <cfRule type="cellIs" dxfId="3918" priority="4991" operator="equal">
      <formula>"NO CUMPLE"</formula>
    </cfRule>
  </conditionalFormatting>
  <conditionalFormatting sqref="T1063">
    <cfRule type="cellIs" dxfId="3917" priority="4989" operator="equal">
      <formula>"VERIFICAR"</formula>
    </cfRule>
  </conditionalFormatting>
  <conditionalFormatting sqref="H1067">
    <cfRule type="containsText" dxfId="3916" priority="4972" stopIfTrue="1" operator="containsText" text="NO CUMPLE">
      <formula>NOT(ISERROR(SEARCH("NO CUMPLE",H1067)))</formula>
    </cfRule>
    <cfRule type="containsText" dxfId="3915" priority="4973" stopIfTrue="1" operator="containsText" text="CUMPLE">
      <formula>NOT(ISERROR(SEARCH("CUMPLE",H1067)))</formula>
    </cfRule>
  </conditionalFormatting>
  <conditionalFormatting sqref="J1067">
    <cfRule type="containsText" dxfId="3914" priority="4970" stopIfTrue="1" operator="containsText" text="NO CUMPLE">
      <formula>NOT(ISERROR(SEARCH("NO CUMPLE",J1067)))</formula>
    </cfRule>
    <cfRule type="containsText" dxfId="3913" priority="4971" stopIfTrue="1" operator="containsText" text="CUMPLE">
      <formula>NOT(ISERROR(SEARCH("CUMPLE",J1067)))</formula>
    </cfRule>
  </conditionalFormatting>
  <conditionalFormatting sqref="O1066">
    <cfRule type="containsText" dxfId="3912" priority="4968" stopIfTrue="1" operator="containsText" text="NO CUMPLE">
      <formula>NOT(ISERROR(SEARCH("NO CUMPLE",O1066)))</formula>
    </cfRule>
    <cfRule type="containsText" dxfId="3911" priority="4969" stopIfTrue="1" operator="containsText" text="CUMPLE">
      <formula>NOT(ISERROR(SEARCH("CUMPLE",O1066)))</formula>
    </cfRule>
  </conditionalFormatting>
  <conditionalFormatting sqref="O1067:S1067">
    <cfRule type="cellIs" dxfId="3910" priority="4967" operator="equal">
      <formula>"EL PROPONENTE SE DEBE REQUERIR POR EXPERIENCIA MINIMA EXIGIDA"</formula>
    </cfRule>
  </conditionalFormatting>
  <conditionalFormatting sqref="J1044:J1053">
    <cfRule type="cellIs" dxfId="3909" priority="4966" stopIfTrue="1" operator="greaterThan">
      <formula>0</formula>
    </cfRule>
  </conditionalFormatting>
  <conditionalFormatting sqref="N1061:N1066">
    <cfRule type="cellIs" dxfId="3908" priority="4964" operator="equal">
      <formula>"NO"</formula>
    </cfRule>
    <cfRule type="cellIs" dxfId="3907" priority="4965" operator="between">
      <formula>"SI"</formula>
      <formula>"SI."</formula>
    </cfRule>
  </conditionalFormatting>
  <conditionalFormatting sqref="I1053">
    <cfRule type="cellIs" dxfId="3906" priority="4963" stopIfTrue="1" operator="greaterThan">
      <formula>0</formula>
    </cfRule>
  </conditionalFormatting>
  <conditionalFormatting sqref="K1047:L1053">
    <cfRule type="cellIs" dxfId="3905" priority="4961" operator="equal">
      <formula>0</formula>
    </cfRule>
    <cfRule type="cellIs" dxfId="3904" priority="4962" operator="notBetween">
      <formula>$Q$17</formula>
      <formula>$R$17</formula>
    </cfRule>
  </conditionalFormatting>
  <conditionalFormatting sqref="B1044:B1053">
    <cfRule type="cellIs" dxfId="3903" priority="4960" stopIfTrue="1" operator="greaterThan">
      <formula>0</formula>
    </cfRule>
  </conditionalFormatting>
  <conditionalFormatting sqref="T1044:V1046">
    <cfRule type="cellIs" dxfId="3902" priority="4958" stopIfTrue="1" operator="equal">
      <formula>"NO"</formula>
    </cfRule>
    <cfRule type="cellIs" dxfId="3901" priority="4959" stopIfTrue="1" operator="equal">
      <formula>"SI"</formula>
    </cfRule>
  </conditionalFormatting>
  <conditionalFormatting sqref="T1044:V1045">
    <cfRule type="cellIs" dxfId="3900" priority="4957" stopIfTrue="1" operator="equal">
      <formula>"NO APLICA"</formula>
    </cfRule>
  </conditionalFormatting>
  <conditionalFormatting sqref="T1046:U1046">
    <cfRule type="cellIs" dxfId="3899" priority="4956" stopIfTrue="1" operator="equal">
      <formula>"NO APLICA"</formula>
    </cfRule>
  </conditionalFormatting>
  <conditionalFormatting sqref="T1046:U1046">
    <cfRule type="cellIs" dxfId="3898" priority="4955" stopIfTrue="1" operator="equal">
      <formula>"NO APLICA"</formula>
    </cfRule>
  </conditionalFormatting>
  <conditionalFormatting sqref="V1046">
    <cfRule type="cellIs" dxfId="3897" priority="4954" stopIfTrue="1" operator="equal">
      <formula>"NO APLICA"</formula>
    </cfRule>
  </conditionalFormatting>
  <conditionalFormatting sqref="K1044:L1046">
    <cfRule type="cellIs" dxfId="3896" priority="4953" operator="notBetween">
      <formula>$Q$17</formula>
      <formula>$R$17</formula>
    </cfRule>
  </conditionalFormatting>
  <conditionalFormatting sqref="C1044:I1053 P1045:V1053 K1044:M1053 P1044:Q1044 T1044:V1044">
    <cfRule type="cellIs" dxfId="3895" priority="4952" operator="equal">
      <formula>0</formula>
    </cfRule>
  </conditionalFormatting>
  <conditionalFormatting sqref="M1067">
    <cfRule type="cellIs" dxfId="3894" priority="4948" operator="notEqual">
      <formula>"NO CUMPLE"</formula>
    </cfRule>
    <cfRule type="containsText" dxfId="3893" priority="4949" stopIfTrue="1" operator="containsText" text="NO CUMPLE">
      <formula>NOT(ISERROR(SEARCH("NO CUMPLE",M1067)))</formula>
    </cfRule>
    <cfRule type="containsText" dxfId="3892" priority="4950" stopIfTrue="1" operator="containsText" text="CUMPLE">
      <formula>NOT(ISERROR(SEARCH("CUMPLE",M1067)))</formula>
    </cfRule>
  </conditionalFormatting>
  <conditionalFormatting sqref="M1061:M1066">
    <cfRule type="cellIs" dxfId="3891" priority="4946" stopIfTrue="1" operator="equal">
      <formula>"cumple"</formula>
    </cfRule>
    <cfRule type="containsText" dxfId="3890" priority="4947" stopIfTrue="1" operator="containsText" text="NO CUMPLE">
      <formula>NOT(ISERROR(SEARCH("NO CUMPLE",M1061)))</formula>
    </cfRule>
  </conditionalFormatting>
  <conditionalFormatting sqref="L1061:L1066">
    <cfRule type="cellIs" dxfId="3889" priority="4944" stopIfTrue="1" operator="equal">
      <formula>"cumple"</formula>
    </cfRule>
    <cfRule type="containsText" dxfId="3888" priority="4945" stopIfTrue="1" operator="containsText" text="NO CUMPLE">
      <formula>NOT(ISERROR(SEARCH("NO CUMPLE",L1061)))</formula>
    </cfRule>
  </conditionalFormatting>
  <conditionalFormatting sqref="K1067">
    <cfRule type="containsText" dxfId="3887" priority="4934" stopIfTrue="1" operator="containsText" text="NO CUMPLE">
      <formula>NOT(ISERROR(SEARCH("NO CUMPLE",K1067)))</formula>
    </cfRule>
    <cfRule type="containsText" dxfId="3886" priority="4935" stopIfTrue="1" operator="containsText" text="CUMPLE">
      <formula>NOT(ISERROR(SEARCH("CUMPLE",K1067)))</formula>
    </cfRule>
  </conditionalFormatting>
  <conditionalFormatting sqref="L1067">
    <cfRule type="containsText" dxfId="3885" priority="4932" stopIfTrue="1" operator="containsText" text="NO CUMPLE">
      <formula>NOT(ISERROR(SEARCH("NO CUMPLE",L1067)))</formula>
    </cfRule>
    <cfRule type="containsText" dxfId="3884" priority="4933" stopIfTrue="1" operator="containsText" text="CUMPLE">
      <formula>NOT(ISERROR(SEARCH("CUMPLE",L1067)))</formula>
    </cfRule>
  </conditionalFormatting>
  <conditionalFormatting sqref="P1060">
    <cfRule type="cellIs" dxfId="3883" priority="4930" operator="equal">
      <formula>"NO VÁLIDO"</formula>
    </cfRule>
    <cfRule type="cellIs" dxfId="3882" priority="4931" operator="equal">
      <formula>"VÁLIDO"</formula>
    </cfRule>
  </conditionalFormatting>
  <conditionalFormatting sqref="H1044:H1053">
    <cfRule type="cellIs" dxfId="3881" priority="4927" operator="equal">
      <formula>"NO"</formula>
    </cfRule>
    <cfRule type="cellIs" dxfId="3880" priority="4928" operator="equal">
      <formula>"SI"</formula>
    </cfRule>
  </conditionalFormatting>
  <conditionalFormatting sqref="Q1060">
    <cfRule type="cellIs" dxfId="3879" priority="4925" operator="greaterThanOrEqual">
      <formula>NUMMINCONT</formula>
    </cfRule>
    <cfRule type="cellIs" dxfId="3878" priority="4926" operator="lessThan">
      <formula>NUMMINCONT</formula>
    </cfRule>
  </conditionalFormatting>
  <conditionalFormatting sqref="B1097:C1097 H1097:V1097 E1097 B1070:V1096">
    <cfRule type="cellIs" dxfId="3877" priority="4924" operator="equal">
      <formula>"MAL"</formula>
    </cfRule>
  </conditionalFormatting>
  <conditionalFormatting sqref="B1097:C1097 H1097:V1097 E1097 B1070:V1096">
    <cfRule type="cellIs" dxfId="3876" priority="4923" operator="equal">
      <formula>"CORRECTO"</formula>
    </cfRule>
  </conditionalFormatting>
  <conditionalFormatting sqref="B1097:C1097 H1097:V1097 E1097 B1070:V1096">
    <cfRule type="cellIs" dxfId="3875" priority="4922" operator="equal">
      <formula>"MAL"</formula>
    </cfRule>
  </conditionalFormatting>
  <conditionalFormatting sqref="B1097:C1097 H1097:V1097 E1097 B1070:V1096">
    <cfRule type="cellIs" dxfId="3874" priority="4919" operator="equal">
      <formula>"CORRECTO"</formula>
    </cfRule>
    <cfRule type="cellIs" dxfId="3873" priority="4921" operator="equal">
      <formula>"CORRECTO"</formula>
    </cfRule>
  </conditionalFormatting>
  <conditionalFormatting sqref="B1097:C1097 H1097:V1097 E1097 B1070:V1096">
    <cfRule type="cellIs" dxfId="3872" priority="4920" operator="equal">
      <formula>"MAL"</formula>
    </cfRule>
  </conditionalFormatting>
  <conditionalFormatting sqref="C1074:I1083 K1074:M1083 P1074:V1083">
    <cfRule type="cellIs" dxfId="3871" priority="4918" stopIfTrue="1" operator="greaterThan">
      <formula>0</formula>
    </cfRule>
  </conditionalFormatting>
  <conditionalFormatting sqref="D1077:D1082">
    <cfRule type="cellIs" dxfId="3870" priority="4917" stopIfTrue="1" operator="greaterThan">
      <formula>0</formula>
    </cfRule>
  </conditionalFormatting>
  <conditionalFormatting sqref="D1077:D1082 F1077:H1082">
    <cfRule type="cellIs" dxfId="3869" priority="4916" stopIfTrue="1" operator="greaterThan">
      <formula>0</formula>
    </cfRule>
  </conditionalFormatting>
  <conditionalFormatting sqref="H1074:H1082">
    <cfRule type="cellIs" dxfId="3868" priority="4915" stopIfTrue="1" operator="greaterThan">
      <formula>0</formula>
    </cfRule>
  </conditionalFormatting>
  <conditionalFormatting sqref="E1074:E1082">
    <cfRule type="cellIs" dxfId="3867" priority="4914" stopIfTrue="1" operator="greaterThan">
      <formula>0</formula>
    </cfRule>
  </conditionalFormatting>
  <conditionalFormatting sqref="K1091:K1096">
    <cfRule type="containsText" dxfId="3866" priority="4912" stopIfTrue="1" operator="containsText" text="NO CUMPLE">
      <formula>NOT(ISERROR(SEARCH("NO CUMPLE",K1091)))</formula>
    </cfRule>
    <cfRule type="containsText" dxfId="3865" priority="4913" stopIfTrue="1" operator="containsText" text="CUMPLE">
      <formula>NOT(ISERROR(SEARCH("CUMPLE",K1091)))</formula>
    </cfRule>
  </conditionalFormatting>
  <conditionalFormatting sqref="S1090">
    <cfRule type="cellIs" dxfId="3864" priority="4910" operator="greaterThanOrEqual">
      <formula>NUMMINCONT</formula>
    </cfRule>
    <cfRule type="cellIs" dxfId="3863" priority="4911" operator="lessThan">
      <formula>NUMMINCONT</formula>
    </cfRule>
  </conditionalFormatting>
  <conditionalFormatting sqref="T1077:V1082">
    <cfRule type="cellIs" dxfId="3862" priority="4908" stopIfTrue="1" operator="equal">
      <formula>"NO"</formula>
    </cfRule>
    <cfRule type="cellIs" dxfId="3861" priority="4909" stopIfTrue="1" operator="equal">
      <formula>"SI"</formula>
    </cfRule>
  </conditionalFormatting>
  <conditionalFormatting sqref="T1077:V1078">
    <cfRule type="cellIs" dxfId="3860" priority="4907" stopIfTrue="1" operator="equal">
      <formula>"NO APLICA"</formula>
    </cfRule>
  </conditionalFormatting>
  <conditionalFormatting sqref="T1079:U1082">
    <cfRule type="cellIs" dxfId="3859" priority="4906" stopIfTrue="1" operator="equal">
      <formula>"NO APLICA"</formula>
    </cfRule>
  </conditionalFormatting>
  <conditionalFormatting sqref="T1079:U1079">
    <cfRule type="cellIs" dxfId="3858" priority="4905" stopIfTrue="1" operator="equal">
      <formula>"NO APLICA"</formula>
    </cfRule>
  </conditionalFormatting>
  <conditionalFormatting sqref="V1079:V1082">
    <cfRule type="cellIs" dxfId="3857" priority="4904" stopIfTrue="1" operator="equal">
      <formula>"NO APLICA"</formula>
    </cfRule>
  </conditionalFormatting>
  <conditionalFormatting sqref="V1088">
    <cfRule type="cellIs" dxfId="3856" priority="4902" operator="equal">
      <formula>"CUMPLE"</formula>
    </cfRule>
    <cfRule type="cellIs" dxfId="3855" priority="4903" operator="equal">
      <formula>"NO CUMPLE"</formula>
    </cfRule>
  </conditionalFormatting>
  <conditionalFormatting sqref="V1088:V1090">
    <cfRule type="cellIs" dxfId="3854" priority="4901" operator="equal">
      <formula>"VERIFICAR"</formula>
    </cfRule>
  </conditionalFormatting>
  <conditionalFormatting sqref="T1083:V1083">
    <cfRule type="cellIs" dxfId="3853" priority="4899" stopIfTrue="1" operator="equal">
      <formula>"NO"</formula>
    </cfRule>
    <cfRule type="cellIs" dxfId="3852" priority="4900" stopIfTrue="1" operator="equal">
      <formula>"SI"</formula>
    </cfRule>
  </conditionalFormatting>
  <conditionalFormatting sqref="T1083:U1083">
    <cfRule type="cellIs" dxfId="3851" priority="4898" stopIfTrue="1" operator="equal">
      <formula>"NO APLICA"</formula>
    </cfRule>
  </conditionalFormatting>
  <conditionalFormatting sqref="V1083">
    <cfRule type="cellIs" dxfId="3850" priority="4897" stopIfTrue="1" operator="equal">
      <formula>"NO APLICA"</formula>
    </cfRule>
  </conditionalFormatting>
  <conditionalFormatting sqref="T1093">
    <cfRule type="cellIs" dxfId="3849" priority="4895" operator="equal">
      <formula>"CUMPLE"</formula>
    </cfRule>
    <cfRule type="cellIs" dxfId="3848" priority="4896" operator="equal">
      <formula>"NO CUMPLE"</formula>
    </cfRule>
  </conditionalFormatting>
  <conditionalFormatting sqref="T1093">
    <cfRule type="cellIs" dxfId="3847" priority="4894" operator="equal">
      <formula>"VERIFICAR"</formula>
    </cfRule>
  </conditionalFormatting>
  <conditionalFormatting sqref="H1097">
    <cfRule type="containsText" dxfId="3846" priority="4877" stopIfTrue="1" operator="containsText" text="NO CUMPLE">
      <formula>NOT(ISERROR(SEARCH("NO CUMPLE",H1097)))</formula>
    </cfRule>
    <cfRule type="containsText" dxfId="3845" priority="4878" stopIfTrue="1" operator="containsText" text="CUMPLE">
      <formula>NOT(ISERROR(SEARCH("CUMPLE",H1097)))</formula>
    </cfRule>
  </conditionalFormatting>
  <conditionalFormatting sqref="J1097">
    <cfRule type="containsText" dxfId="3844" priority="4875" stopIfTrue="1" operator="containsText" text="NO CUMPLE">
      <formula>NOT(ISERROR(SEARCH("NO CUMPLE",J1097)))</formula>
    </cfRule>
    <cfRule type="containsText" dxfId="3843" priority="4876" stopIfTrue="1" operator="containsText" text="CUMPLE">
      <formula>NOT(ISERROR(SEARCH("CUMPLE",J1097)))</formula>
    </cfRule>
  </conditionalFormatting>
  <conditionalFormatting sqref="O1096">
    <cfRule type="containsText" dxfId="3842" priority="4873" stopIfTrue="1" operator="containsText" text="NO CUMPLE">
      <formula>NOT(ISERROR(SEARCH("NO CUMPLE",O1096)))</formula>
    </cfRule>
    <cfRule type="containsText" dxfId="3841" priority="4874" stopIfTrue="1" operator="containsText" text="CUMPLE">
      <formula>NOT(ISERROR(SEARCH("CUMPLE",O1096)))</formula>
    </cfRule>
  </conditionalFormatting>
  <conditionalFormatting sqref="O1097:S1097">
    <cfRule type="cellIs" dxfId="3840" priority="4872" operator="equal">
      <formula>"EL PROPONENTE SE DEBE REQUERIR POR EXPERIENCIA MINIMA EXIGIDA"</formula>
    </cfRule>
  </conditionalFormatting>
  <conditionalFormatting sqref="J1074:J1083">
    <cfRule type="cellIs" dxfId="3839" priority="4871" stopIfTrue="1" operator="greaterThan">
      <formula>0</formula>
    </cfRule>
  </conditionalFormatting>
  <conditionalFormatting sqref="N1091:N1096">
    <cfRule type="cellIs" dxfId="3838" priority="4869" operator="equal">
      <formula>"NO"</formula>
    </cfRule>
    <cfRule type="cellIs" dxfId="3837" priority="4870" operator="between">
      <formula>"SI"</formula>
      <formula>"SI."</formula>
    </cfRule>
  </conditionalFormatting>
  <conditionalFormatting sqref="I1083">
    <cfRule type="cellIs" dxfId="3836" priority="4868" stopIfTrue="1" operator="greaterThan">
      <formula>0</formula>
    </cfRule>
  </conditionalFormatting>
  <conditionalFormatting sqref="K1077:L1083">
    <cfRule type="cellIs" dxfId="3835" priority="4866" operator="equal">
      <formula>0</formula>
    </cfRule>
    <cfRule type="cellIs" dxfId="3834" priority="4867" operator="notBetween">
      <formula>$Q$17</formula>
      <formula>$R$17</formula>
    </cfRule>
  </conditionalFormatting>
  <conditionalFormatting sqref="B1074:B1083">
    <cfRule type="cellIs" dxfId="3833" priority="4865" stopIfTrue="1" operator="greaterThan">
      <formula>0</formula>
    </cfRule>
  </conditionalFormatting>
  <conditionalFormatting sqref="T1074:V1076">
    <cfRule type="cellIs" dxfId="3832" priority="4863" stopIfTrue="1" operator="equal">
      <formula>"NO"</formula>
    </cfRule>
    <cfRule type="cellIs" dxfId="3831" priority="4864" stopIfTrue="1" operator="equal">
      <formula>"SI"</formula>
    </cfRule>
  </conditionalFormatting>
  <conditionalFormatting sqref="T1074:V1075">
    <cfRule type="cellIs" dxfId="3830" priority="4862" stopIfTrue="1" operator="equal">
      <formula>"NO APLICA"</formula>
    </cfRule>
  </conditionalFormatting>
  <conditionalFormatting sqref="T1076:U1076">
    <cfRule type="cellIs" dxfId="3829" priority="4861" stopIfTrue="1" operator="equal">
      <formula>"NO APLICA"</formula>
    </cfRule>
  </conditionalFormatting>
  <conditionalFormatting sqref="T1076:U1076">
    <cfRule type="cellIs" dxfId="3828" priority="4860" stopIfTrue="1" operator="equal">
      <formula>"NO APLICA"</formula>
    </cfRule>
  </conditionalFormatting>
  <conditionalFormatting sqref="V1076">
    <cfRule type="cellIs" dxfId="3827" priority="4859" stopIfTrue="1" operator="equal">
      <formula>"NO APLICA"</formula>
    </cfRule>
  </conditionalFormatting>
  <conditionalFormatting sqref="K1074:L1076">
    <cfRule type="cellIs" dxfId="3826" priority="4858" operator="notBetween">
      <formula>$Q$17</formula>
      <formula>$R$17</formula>
    </cfRule>
  </conditionalFormatting>
  <conditionalFormatting sqref="C1074:I1083 K1074:M1083 P1074:V1083">
    <cfRule type="cellIs" dxfId="3825" priority="4857" operator="equal">
      <formula>0</formula>
    </cfRule>
  </conditionalFormatting>
  <conditionalFormatting sqref="M1097">
    <cfRule type="cellIs" dxfId="3824" priority="4853" operator="notEqual">
      <formula>"NO CUMPLE"</formula>
    </cfRule>
    <cfRule type="containsText" dxfId="3823" priority="4854" stopIfTrue="1" operator="containsText" text="NO CUMPLE">
      <formula>NOT(ISERROR(SEARCH("NO CUMPLE",M1097)))</formula>
    </cfRule>
    <cfRule type="containsText" dxfId="3822" priority="4855" stopIfTrue="1" operator="containsText" text="CUMPLE">
      <formula>NOT(ISERROR(SEARCH("CUMPLE",M1097)))</formula>
    </cfRule>
  </conditionalFormatting>
  <conditionalFormatting sqref="M1091:M1096">
    <cfRule type="cellIs" dxfId="3821" priority="4851" stopIfTrue="1" operator="equal">
      <formula>"cumple"</formula>
    </cfRule>
    <cfRule type="containsText" dxfId="3820" priority="4852" stopIfTrue="1" operator="containsText" text="NO CUMPLE">
      <formula>NOT(ISERROR(SEARCH("NO CUMPLE",M1091)))</formula>
    </cfRule>
  </conditionalFormatting>
  <conditionalFormatting sqref="L1091:L1096">
    <cfRule type="cellIs" dxfId="3819" priority="4849" stopIfTrue="1" operator="equal">
      <formula>"cumple"</formula>
    </cfRule>
    <cfRule type="containsText" dxfId="3818" priority="4850" stopIfTrue="1" operator="containsText" text="NO CUMPLE">
      <formula>NOT(ISERROR(SEARCH("NO CUMPLE",L1091)))</formula>
    </cfRule>
  </conditionalFormatting>
  <conditionalFormatting sqref="K1097">
    <cfRule type="containsText" dxfId="3817" priority="4839" stopIfTrue="1" operator="containsText" text="NO CUMPLE">
      <formula>NOT(ISERROR(SEARCH("NO CUMPLE",K1097)))</formula>
    </cfRule>
    <cfRule type="containsText" dxfId="3816" priority="4840" stopIfTrue="1" operator="containsText" text="CUMPLE">
      <formula>NOT(ISERROR(SEARCH("CUMPLE",K1097)))</formula>
    </cfRule>
  </conditionalFormatting>
  <conditionalFormatting sqref="L1097">
    <cfRule type="containsText" dxfId="3815" priority="4837" stopIfTrue="1" operator="containsText" text="NO CUMPLE">
      <formula>NOT(ISERROR(SEARCH("NO CUMPLE",L1097)))</formula>
    </cfRule>
    <cfRule type="containsText" dxfId="3814" priority="4838" stopIfTrue="1" operator="containsText" text="CUMPLE">
      <formula>NOT(ISERROR(SEARCH("CUMPLE",L1097)))</formula>
    </cfRule>
  </conditionalFormatting>
  <conditionalFormatting sqref="P1090">
    <cfRule type="cellIs" dxfId="3813" priority="4835" operator="equal">
      <formula>"NO VÁLIDO"</formula>
    </cfRule>
    <cfRule type="cellIs" dxfId="3812" priority="4836" operator="equal">
      <formula>"VÁLIDO"</formula>
    </cfRule>
  </conditionalFormatting>
  <conditionalFormatting sqref="H1074:H1083">
    <cfRule type="cellIs" dxfId="3811" priority="4832" operator="equal">
      <formula>"NO"</formula>
    </cfRule>
    <cfRule type="cellIs" dxfId="3810" priority="4833" operator="equal">
      <formula>"SI"</formula>
    </cfRule>
  </conditionalFormatting>
  <conditionalFormatting sqref="Q1090">
    <cfRule type="cellIs" dxfId="3809" priority="4830" operator="greaterThanOrEqual">
      <formula>NUMMINCONT</formula>
    </cfRule>
    <cfRule type="cellIs" dxfId="3808" priority="4831" operator="lessThan">
      <formula>NUMMINCONT</formula>
    </cfRule>
  </conditionalFormatting>
  <conditionalFormatting sqref="B1127:C1127 H1127:V1127 E1127 B1100:V1126">
    <cfRule type="cellIs" dxfId="3807" priority="4829" operator="equal">
      <formula>"MAL"</formula>
    </cfRule>
  </conditionalFormatting>
  <conditionalFormatting sqref="B1127:C1127 H1127:V1127 E1127 B1100:V1126">
    <cfRule type="cellIs" dxfId="3806" priority="4828" operator="equal">
      <formula>"CORRECTO"</formula>
    </cfRule>
  </conditionalFormatting>
  <conditionalFormatting sqref="B1127:C1127 H1127:V1127 E1127 B1100:V1126">
    <cfRule type="cellIs" dxfId="3805" priority="4827" operator="equal">
      <formula>"MAL"</formula>
    </cfRule>
  </conditionalFormatting>
  <conditionalFormatting sqref="B1127:C1127 H1127:V1127 E1127 B1100:V1126">
    <cfRule type="cellIs" dxfId="3804" priority="4824" operator="equal">
      <formula>"CORRECTO"</formula>
    </cfRule>
    <cfRule type="cellIs" dxfId="3803" priority="4826" operator="equal">
      <formula>"CORRECTO"</formula>
    </cfRule>
  </conditionalFormatting>
  <conditionalFormatting sqref="B1127:C1127 H1127:V1127 E1127 B1100:V1126">
    <cfRule type="cellIs" dxfId="3802" priority="4825" operator="equal">
      <formula>"MAL"</formula>
    </cfRule>
  </conditionalFormatting>
  <conditionalFormatting sqref="C1104:I1113 P1104:V1113 K1104:M1113">
    <cfRule type="cellIs" dxfId="3801" priority="4823" stopIfTrue="1" operator="greaterThan">
      <formula>0</formula>
    </cfRule>
  </conditionalFormatting>
  <conditionalFormatting sqref="D1107:D1112">
    <cfRule type="cellIs" dxfId="3800" priority="4822" stopIfTrue="1" operator="greaterThan">
      <formula>0</formula>
    </cfRule>
  </conditionalFormatting>
  <conditionalFormatting sqref="D1107:D1112 F1107:H1112">
    <cfRule type="cellIs" dxfId="3799" priority="4821" stopIfTrue="1" operator="greaterThan">
      <formula>0</formula>
    </cfRule>
  </conditionalFormatting>
  <conditionalFormatting sqref="H1104:H1112">
    <cfRule type="cellIs" dxfId="3798" priority="4820" stopIfTrue="1" operator="greaterThan">
      <formula>0</formula>
    </cfRule>
  </conditionalFormatting>
  <conditionalFormatting sqref="E1104:E1112">
    <cfRule type="cellIs" dxfId="3797" priority="4819" stopIfTrue="1" operator="greaterThan">
      <formula>0</formula>
    </cfRule>
  </conditionalFormatting>
  <conditionalFormatting sqref="K1121:K1126">
    <cfRule type="containsText" dxfId="3796" priority="4817" stopIfTrue="1" operator="containsText" text="NO CUMPLE">
      <formula>NOT(ISERROR(SEARCH("NO CUMPLE",K1121)))</formula>
    </cfRule>
    <cfRule type="containsText" dxfId="3795" priority="4818" stopIfTrue="1" operator="containsText" text="CUMPLE">
      <formula>NOT(ISERROR(SEARCH("CUMPLE",K1121)))</formula>
    </cfRule>
  </conditionalFormatting>
  <conditionalFormatting sqref="S1120">
    <cfRule type="cellIs" dxfId="3794" priority="4815" operator="greaterThanOrEqual">
      <formula>NUMMINCONT</formula>
    </cfRule>
    <cfRule type="cellIs" dxfId="3793" priority="4816" operator="lessThan">
      <formula>NUMMINCONT</formula>
    </cfRule>
  </conditionalFormatting>
  <conditionalFormatting sqref="T1107:V1112">
    <cfRule type="cellIs" dxfId="3792" priority="4813" stopIfTrue="1" operator="equal">
      <formula>"NO"</formula>
    </cfRule>
    <cfRule type="cellIs" dxfId="3791" priority="4814" stopIfTrue="1" operator="equal">
      <formula>"SI"</formula>
    </cfRule>
  </conditionalFormatting>
  <conditionalFormatting sqref="T1107:V1108">
    <cfRule type="cellIs" dxfId="3790" priority="4812" stopIfTrue="1" operator="equal">
      <formula>"NO APLICA"</formula>
    </cfRule>
  </conditionalFormatting>
  <conditionalFormatting sqref="T1109:U1112">
    <cfRule type="cellIs" dxfId="3789" priority="4811" stopIfTrue="1" operator="equal">
      <formula>"NO APLICA"</formula>
    </cfRule>
  </conditionalFormatting>
  <conditionalFormatting sqref="T1109:U1109">
    <cfRule type="cellIs" dxfId="3788" priority="4810" stopIfTrue="1" operator="equal">
      <formula>"NO APLICA"</formula>
    </cfRule>
  </conditionalFormatting>
  <conditionalFormatting sqref="V1109:V1112">
    <cfRule type="cellIs" dxfId="3787" priority="4809" stopIfTrue="1" operator="equal">
      <formula>"NO APLICA"</formula>
    </cfRule>
  </conditionalFormatting>
  <conditionalFormatting sqref="V1118">
    <cfRule type="cellIs" dxfId="3786" priority="4807" operator="equal">
      <formula>"CUMPLE"</formula>
    </cfRule>
    <cfRule type="cellIs" dxfId="3785" priority="4808" operator="equal">
      <formula>"NO CUMPLE"</formula>
    </cfRule>
  </conditionalFormatting>
  <conditionalFormatting sqref="V1118:V1120">
    <cfRule type="cellIs" dxfId="3784" priority="4806" operator="equal">
      <formula>"VERIFICAR"</formula>
    </cfRule>
  </conditionalFormatting>
  <conditionalFormatting sqref="T1113:V1113">
    <cfRule type="cellIs" dxfId="3783" priority="4804" stopIfTrue="1" operator="equal">
      <formula>"NO"</formula>
    </cfRule>
    <cfRule type="cellIs" dxfId="3782" priority="4805" stopIfTrue="1" operator="equal">
      <formula>"SI"</formula>
    </cfRule>
  </conditionalFormatting>
  <conditionalFormatting sqref="T1113:U1113">
    <cfRule type="cellIs" dxfId="3781" priority="4803" stopIfTrue="1" operator="equal">
      <formula>"NO APLICA"</formula>
    </cfRule>
  </conditionalFormatting>
  <conditionalFormatting sqref="V1113">
    <cfRule type="cellIs" dxfId="3780" priority="4802" stopIfTrue="1" operator="equal">
      <formula>"NO APLICA"</formula>
    </cfRule>
  </conditionalFormatting>
  <conditionalFormatting sqref="T1123">
    <cfRule type="cellIs" dxfId="3779" priority="4800" operator="equal">
      <formula>"CUMPLE"</formula>
    </cfRule>
    <cfRule type="cellIs" dxfId="3778" priority="4801" operator="equal">
      <formula>"NO CUMPLE"</formula>
    </cfRule>
  </conditionalFormatting>
  <conditionalFormatting sqref="T1123">
    <cfRule type="cellIs" dxfId="3777" priority="4799" operator="equal">
      <formula>"VERIFICAR"</formula>
    </cfRule>
  </conditionalFormatting>
  <conditionalFormatting sqref="H1127">
    <cfRule type="containsText" dxfId="3776" priority="4782" stopIfTrue="1" operator="containsText" text="NO CUMPLE">
      <formula>NOT(ISERROR(SEARCH("NO CUMPLE",H1127)))</formula>
    </cfRule>
    <cfRule type="containsText" dxfId="3775" priority="4783" stopIfTrue="1" operator="containsText" text="CUMPLE">
      <formula>NOT(ISERROR(SEARCH("CUMPLE",H1127)))</formula>
    </cfRule>
  </conditionalFormatting>
  <conditionalFormatting sqref="J1127">
    <cfRule type="containsText" dxfId="3774" priority="4780" stopIfTrue="1" operator="containsText" text="NO CUMPLE">
      <formula>NOT(ISERROR(SEARCH("NO CUMPLE",J1127)))</formula>
    </cfRule>
    <cfRule type="containsText" dxfId="3773" priority="4781" stopIfTrue="1" operator="containsText" text="CUMPLE">
      <formula>NOT(ISERROR(SEARCH("CUMPLE",J1127)))</formula>
    </cfRule>
  </conditionalFormatting>
  <conditionalFormatting sqref="O1126">
    <cfRule type="containsText" dxfId="3772" priority="4778" stopIfTrue="1" operator="containsText" text="NO CUMPLE">
      <formula>NOT(ISERROR(SEARCH("NO CUMPLE",O1126)))</formula>
    </cfRule>
    <cfRule type="containsText" dxfId="3771" priority="4779" stopIfTrue="1" operator="containsText" text="CUMPLE">
      <formula>NOT(ISERROR(SEARCH("CUMPLE",O1126)))</formula>
    </cfRule>
  </conditionalFormatting>
  <conditionalFormatting sqref="O1127:S1127">
    <cfRule type="cellIs" dxfId="3770" priority="4777" operator="equal">
      <formula>"EL PROPONENTE SE DEBE REQUERIR POR EXPERIENCIA MINIMA EXIGIDA"</formula>
    </cfRule>
  </conditionalFormatting>
  <conditionalFormatting sqref="J1104:J1113">
    <cfRule type="cellIs" dxfId="3769" priority="4776" stopIfTrue="1" operator="greaterThan">
      <formula>0</formula>
    </cfRule>
  </conditionalFormatting>
  <conditionalFormatting sqref="N1121:N1126">
    <cfRule type="cellIs" dxfId="3768" priority="4774" operator="equal">
      <formula>"NO"</formula>
    </cfRule>
    <cfRule type="cellIs" dxfId="3767" priority="4775" operator="between">
      <formula>"SI"</formula>
      <formula>"SI."</formula>
    </cfRule>
  </conditionalFormatting>
  <conditionalFormatting sqref="I1113">
    <cfRule type="cellIs" dxfId="3766" priority="4773" stopIfTrue="1" operator="greaterThan">
      <formula>0</formula>
    </cfRule>
  </conditionalFormatting>
  <conditionalFormatting sqref="K1107:L1113">
    <cfRule type="cellIs" dxfId="3765" priority="4771" operator="equal">
      <formula>0</formula>
    </cfRule>
    <cfRule type="cellIs" dxfId="3764" priority="4772" operator="notBetween">
      <formula>$Q$17</formula>
      <formula>$R$17</formula>
    </cfRule>
  </conditionalFormatting>
  <conditionalFormatting sqref="B1104:B1113">
    <cfRule type="cellIs" dxfId="3763" priority="4770" stopIfTrue="1" operator="greaterThan">
      <formula>0</formula>
    </cfRule>
  </conditionalFormatting>
  <conditionalFormatting sqref="T1104:V1106">
    <cfRule type="cellIs" dxfId="3762" priority="4768" stopIfTrue="1" operator="equal">
      <formula>"NO"</formula>
    </cfRule>
    <cfRule type="cellIs" dxfId="3761" priority="4769" stopIfTrue="1" operator="equal">
      <formula>"SI"</formula>
    </cfRule>
  </conditionalFormatting>
  <conditionalFormatting sqref="T1104:V1105">
    <cfRule type="cellIs" dxfId="3760" priority="4767" stopIfTrue="1" operator="equal">
      <formula>"NO APLICA"</formula>
    </cfRule>
  </conditionalFormatting>
  <conditionalFormatting sqref="T1106:U1106">
    <cfRule type="cellIs" dxfId="3759" priority="4766" stopIfTrue="1" operator="equal">
      <formula>"NO APLICA"</formula>
    </cfRule>
  </conditionalFormatting>
  <conditionalFormatting sqref="T1106:U1106">
    <cfRule type="cellIs" dxfId="3758" priority="4765" stopIfTrue="1" operator="equal">
      <formula>"NO APLICA"</formula>
    </cfRule>
  </conditionalFormatting>
  <conditionalFormatting sqref="V1106">
    <cfRule type="cellIs" dxfId="3757" priority="4764" stopIfTrue="1" operator="equal">
      <formula>"NO APLICA"</formula>
    </cfRule>
  </conditionalFormatting>
  <conditionalFormatting sqref="K1104:L1106">
    <cfRule type="cellIs" dxfId="3756" priority="4763" operator="notBetween">
      <formula>$Q$17</formula>
      <formula>$R$17</formula>
    </cfRule>
  </conditionalFormatting>
  <conditionalFormatting sqref="C1104:I1113 P1104:V1113 K1104:M1113">
    <cfRule type="cellIs" dxfId="3755" priority="4762" operator="equal">
      <formula>0</formula>
    </cfRule>
  </conditionalFormatting>
  <conditionalFormatting sqref="M1127">
    <cfRule type="cellIs" dxfId="3754" priority="4758" operator="notEqual">
      <formula>"NO CUMPLE"</formula>
    </cfRule>
    <cfRule type="containsText" dxfId="3753" priority="4759" stopIfTrue="1" operator="containsText" text="NO CUMPLE">
      <formula>NOT(ISERROR(SEARCH("NO CUMPLE",M1127)))</formula>
    </cfRule>
    <cfRule type="containsText" dxfId="3752" priority="4760" stopIfTrue="1" operator="containsText" text="CUMPLE">
      <formula>NOT(ISERROR(SEARCH("CUMPLE",M1127)))</formula>
    </cfRule>
  </conditionalFormatting>
  <conditionalFormatting sqref="M1121:M1126">
    <cfRule type="cellIs" dxfId="3751" priority="4756" stopIfTrue="1" operator="equal">
      <formula>"cumple"</formula>
    </cfRule>
    <cfRule type="containsText" dxfId="3750" priority="4757" stopIfTrue="1" operator="containsText" text="NO CUMPLE">
      <formula>NOT(ISERROR(SEARCH("NO CUMPLE",M1121)))</formula>
    </cfRule>
  </conditionalFormatting>
  <conditionalFormatting sqref="L1121:L1126">
    <cfRule type="cellIs" dxfId="3749" priority="4754" stopIfTrue="1" operator="equal">
      <formula>"cumple"</formula>
    </cfRule>
    <cfRule type="containsText" dxfId="3748" priority="4755" stopIfTrue="1" operator="containsText" text="NO CUMPLE">
      <formula>NOT(ISERROR(SEARCH("NO CUMPLE",L1121)))</formula>
    </cfRule>
  </conditionalFormatting>
  <conditionalFormatting sqref="K1127">
    <cfRule type="containsText" dxfId="3747" priority="4744" stopIfTrue="1" operator="containsText" text="NO CUMPLE">
      <formula>NOT(ISERROR(SEARCH("NO CUMPLE",K1127)))</formula>
    </cfRule>
    <cfRule type="containsText" dxfId="3746" priority="4745" stopIfTrue="1" operator="containsText" text="CUMPLE">
      <formula>NOT(ISERROR(SEARCH("CUMPLE",K1127)))</formula>
    </cfRule>
  </conditionalFormatting>
  <conditionalFormatting sqref="L1127">
    <cfRule type="containsText" dxfId="3745" priority="4742" stopIfTrue="1" operator="containsText" text="NO CUMPLE">
      <formula>NOT(ISERROR(SEARCH("NO CUMPLE",L1127)))</formula>
    </cfRule>
    <cfRule type="containsText" dxfId="3744" priority="4743" stopIfTrue="1" operator="containsText" text="CUMPLE">
      <formula>NOT(ISERROR(SEARCH("CUMPLE",L1127)))</formula>
    </cfRule>
  </conditionalFormatting>
  <conditionalFormatting sqref="P1120">
    <cfRule type="cellIs" dxfId="3743" priority="4740" operator="equal">
      <formula>"NO VÁLIDO"</formula>
    </cfRule>
    <cfRule type="cellIs" dxfId="3742" priority="4741" operator="equal">
      <formula>"VÁLIDO"</formula>
    </cfRule>
  </conditionalFormatting>
  <conditionalFormatting sqref="H1104:H1113">
    <cfRule type="cellIs" dxfId="3741" priority="4737" operator="equal">
      <formula>"NO"</formula>
    </cfRule>
    <cfRule type="cellIs" dxfId="3740" priority="4738" operator="equal">
      <formula>"SI"</formula>
    </cfRule>
  </conditionalFormatting>
  <conditionalFormatting sqref="Q1120">
    <cfRule type="cellIs" dxfId="3739" priority="4735" operator="greaterThanOrEqual">
      <formula>NUMMINCONT</formula>
    </cfRule>
    <cfRule type="cellIs" dxfId="3738" priority="4736" operator="lessThan">
      <formula>NUMMINCONT</formula>
    </cfRule>
  </conditionalFormatting>
  <conditionalFormatting sqref="B1157:C1157 H1157:V1157 E1157 B1130:V1133 B1135:V1135 B1134:Q1134 T1134:V1134 B1137:V1137 B1136:Q1136 T1136:V1136 B1138:Q1138 T1138:V1138 B1139:V1156">
    <cfRule type="cellIs" dxfId="3737" priority="4734" operator="equal">
      <formula>"MAL"</formula>
    </cfRule>
  </conditionalFormatting>
  <conditionalFormatting sqref="B1157:C1157 H1157:V1157 E1157 B1130:V1133 B1135:V1135 B1134:Q1134 T1134:V1134 B1137:V1137 B1136:Q1136 T1136:V1136 B1138:Q1138 T1138:V1138 B1139:V1156">
    <cfRule type="cellIs" dxfId="3736" priority="4733" operator="equal">
      <formula>"CORRECTO"</formula>
    </cfRule>
  </conditionalFormatting>
  <conditionalFormatting sqref="B1157:C1157 H1157:V1157 E1157 B1130:V1133 B1135:V1135 B1134:Q1134 T1134:V1134 B1137:V1137 B1136:Q1136 T1136:V1136 B1138:Q1138 T1138:V1138 B1139:V1156">
    <cfRule type="cellIs" dxfId="3735" priority="4732" operator="equal">
      <formula>"MAL"</formula>
    </cfRule>
  </conditionalFormatting>
  <conditionalFormatting sqref="B1157:C1157 H1157:V1157 E1157 B1130:V1133 B1135:V1135 B1134:Q1134 T1134:V1134 B1137:V1137 B1136:Q1136 T1136:V1136 B1138:Q1138 T1138:V1138 B1139:V1156">
    <cfRule type="cellIs" dxfId="3734" priority="4729" operator="equal">
      <formula>"CORRECTO"</formula>
    </cfRule>
    <cfRule type="cellIs" dxfId="3733" priority="4731" operator="equal">
      <formula>"CORRECTO"</formula>
    </cfRule>
  </conditionalFormatting>
  <conditionalFormatting sqref="B1157:C1157 H1157:V1157 E1157 B1130:V1133 B1135:V1135 B1134:Q1134 T1134:V1134 B1137:V1137 B1136:Q1136 T1136:V1136 B1138:Q1138 T1138:V1138 B1139:V1156">
    <cfRule type="cellIs" dxfId="3732" priority="4730" operator="equal">
      <formula>"MAL"</formula>
    </cfRule>
  </conditionalFormatting>
  <conditionalFormatting sqref="C1134:I1143 P1135:V1135 K1134:M1143 P1134:Q1134 T1134:V1134 P1137:V1137 P1136:Q1136 T1136:V1136 P1139:V1143 P1138:Q1138 T1138:V1138">
    <cfRule type="cellIs" dxfId="3731" priority="4728" stopIfTrue="1" operator="greaterThan">
      <formula>0</formula>
    </cfRule>
  </conditionalFormatting>
  <conditionalFormatting sqref="D1137:D1142">
    <cfRule type="cellIs" dxfId="3730" priority="4727" stopIfTrue="1" operator="greaterThan">
      <formula>0</formula>
    </cfRule>
  </conditionalFormatting>
  <conditionalFormatting sqref="D1137:D1142 F1137:H1142">
    <cfRule type="cellIs" dxfId="3729" priority="4726" stopIfTrue="1" operator="greaterThan">
      <formula>0</formula>
    </cfRule>
  </conditionalFormatting>
  <conditionalFormatting sqref="H1134:H1142">
    <cfRule type="cellIs" dxfId="3728" priority="4725" stopIfTrue="1" operator="greaterThan">
      <formula>0</formula>
    </cfRule>
  </conditionalFormatting>
  <conditionalFormatting sqref="E1134:E1142">
    <cfRule type="cellIs" dxfId="3727" priority="4724" stopIfTrue="1" operator="greaterThan">
      <formula>0</formula>
    </cfRule>
  </conditionalFormatting>
  <conditionalFormatting sqref="K1151:K1156">
    <cfRule type="containsText" dxfId="3726" priority="4722" stopIfTrue="1" operator="containsText" text="NO CUMPLE">
      <formula>NOT(ISERROR(SEARCH("NO CUMPLE",K1151)))</formula>
    </cfRule>
    <cfRule type="containsText" dxfId="3725" priority="4723" stopIfTrue="1" operator="containsText" text="CUMPLE">
      <formula>NOT(ISERROR(SEARCH("CUMPLE",K1151)))</formula>
    </cfRule>
  </conditionalFormatting>
  <conditionalFormatting sqref="S1150">
    <cfRule type="cellIs" dxfId="3724" priority="4720" operator="greaterThanOrEqual">
      <formula>NUMMINCONT</formula>
    </cfRule>
    <cfRule type="cellIs" dxfId="3723" priority="4721" operator="lessThan">
      <formula>NUMMINCONT</formula>
    </cfRule>
  </conditionalFormatting>
  <conditionalFormatting sqref="T1137:V1142">
    <cfRule type="cellIs" dxfId="3722" priority="4718" stopIfTrue="1" operator="equal">
      <formula>"NO"</formula>
    </cfRule>
    <cfRule type="cellIs" dxfId="3721" priority="4719" stopIfTrue="1" operator="equal">
      <formula>"SI"</formula>
    </cfRule>
  </conditionalFormatting>
  <conditionalFormatting sqref="T1137:V1138">
    <cfRule type="cellIs" dxfId="3720" priority="4717" stopIfTrue="1" operator="equal">
      <formula>"NO APLICA"</formula>
    </cfRule>
  </conditionalFormatting>
  <conditionalFormatting sqref="T1139:U1142">
    <cfRule type="cellIs" dxfId="3719" priority="4716" stopIfTrue="1" operator="equal">
      <formula>"NO APLICA"</formula>
    </cfRule>
  </conditionalFormatting>
  <conditionalFormatting sqref="T1139:U1139">
    <cfRule type="cellIs" dxfId="3718" priority="4715" stopIfTrue="1" operator="equal">
      <formula>"NO APLICA"</formula>
    </cfRule>
  </conditionalFormatting>
  <conditionalFormatting sqref="V1139:V1142">
    <cfRule type="cellIs" dxfId="3717" priority="4714" stopIfTrue="1" operator="equal">
      <formula>"NO APLICA"</formula>
    </cfRule>
  </conditionalFormatting>
  <conditionalFormatting sqref="V1148">
    <cfRule type="cellIs" dxfId="3716" priority="4712" operator="equal">
      <formula>"CUMPLE"</formula>
    </cfRule>
    <cfRule type="cellIs" dxfId="3715" priority="4713" operator="equal">
      <formula>"NO CUMPLE"</formula>
    </cfRule>
  </conditionalFormatting>
  <conditionalFormatting sqref="V1148:V1150">
    <cfRule type="cellIs" dxfId="3714" priority="4711" operator="equal">
      <formula>"VERIFICAR"</formula>
    </cfRule>
  </conditionalFormatting>
  <conditionalFormatting sqref="T1143:V1143">
    <cfRule type="cellIs" dxfId="3713" priority="4709" stopIfTrue="1" operator="equal">
      <formula>"NO"</formula>
    </cfRule>
    <cfRule type="cellIs" dxfId="3712" priority="4710" stopIfTrue="1" operator="equal">
      <formula>"SI"</formula>
    </cfRule>
  </conditionalFormatting>
  <conditionalFormatting sqref="T1143:U1143">
    <cfRule type="cellIs" dxfId="3711" priority="4708" stopIfTrue="1" operator="equal">
      <formula>"NO APLICA"</formula>
    </cfRule>
  </conditionalFormatting>
  <conditionalFormatting sqref="V1143">
    <cfRule type="cellIs" dxfId="3710" priority="4707" stopIfTrue="1" operator="equal">
      <formula>"NO APLICA"</formula>
    </cfRule>
  </conditionalFormatting>
  <conditionalFormatting sqref="T1153">
    <cfRule type="cellIs" dxfId="3709" priority="4705" operator="equal">
      <formula>"CUMPLE"</formula>
    </cfRule>
    <cfRule type="cellIs" dxfId="3708" priority="4706" operator="equal">
      <formula>"NO CUMPLE"</formula>
    </cfRule>
  </conditionalFormatting>
  <conditionalFormatting sqref="T1153">
    <cfRule type="cellIs" dxfId="3707" priority="4704" operator="equal">
      <formula>"VERIFICAR"</formula>
    </cfRule>
  </conditionalFormatting>
  <conditionalFormatting sqref="H1157">
    <cfRule type="containsText" dxfId="3706" priority="4687" stopIfTrue="1" operator="containsText" text="NO CUMPLE">
      <formula>NOT(ISERROR(SEARCH("NO CUMPLE",H1157)))</formula>
    </cfRule>
    <cfRule type="containsText" dxfId="3705" priority="4688" stopIfTrue="1" operator="containsText" text="CUMPLE">
      <formula>NOT(ISERROR(SEARCH("CUMPLE",H1157)))</formula>
    </cfRule>
  </conditionalFormatting>
  <conditionalFormatting sqref="J1157">
    <cfRule type="containsText" dxfId="3704" priority="4685" stopIfTrue="1" operator="containsText" text="NO CUMPLE">
      <formula>NOT(ISERROR(SEARCH("NO CUMPLE",J1157)))</formula>
    </cfRule>
    <cfRule type="containsText" dxfId="3703" priority="4686" stopIfTrue="1" operator="containsText" text="CUMPLE">
      <formula>NOT(ISERROR(SEARCH("CUMPLE",J1157)))</formula>
    </cfRule>
  </conditionalFormatting>
  <conditionalFormatting sqref="O1156">
    <cfRule type="containsText" dxfId="3702" priority="4683" stopIfTrue="1" operator="containsText" text="NO CUMPLE">
      <formula>NOT(ISERROR(SEARCH("NO CUMPLE",O1156)))</formula>
    </cfRule>
    <cfRule type="containsText" dxfId="3701" priority="4684" stopIfTrue="1" operator="containsText" text="CUMPLE">
      <formula>NOT(ISERROR(SEARCH("CUMPLE",O1156)))</formula>
    </cfRule>
  </conditionalFormatting>
  <conditionalFormatting sqref="O1157:S1157">
    <cfRule type="cellIs" dxfId="3700" priority="4682" operator="equal">
      <formula>"EL PROPONENTE SE DEBE REQUERIR POR EXPERIENCIA MINIMA EXIGIDA"</formula>
    </cfRule>
  </conditionalFormatting>
  <conditionalFormatting sqref="J1134:J1143">
    <cfRule type="cellIs" dxfId="3699" priority="4681" stopIfTrue="1" operator="greaterThan">
      <formula>0</formula>
    </cfRule>
  </conditionalFormatting>
  <conditionalFormatting sqref="N1151:N1156">
    <cfRule type="cellIs" dxfId="3698" priority="4679" operator="equal">
      <formula>"NO"</formula>
    </cfRule>
    <cfRule type="cellIs" dxfId="3697" priority="4680" operator="between">
      <formula>"SI"</formula>
      <formula>"SI."</formula>
    </cfRule>
  </conditionalFormatting>
  <conditionalFormatting sqref="I1143">
    <cfRule type="cellIs" dxfId="3696" priority="4678" stopIfTrue="1" operator="greaterThan">
      <formula>0</formula>
    </cfRule>
  </conditionalFormatting>
  <conditionalFormatting sqref="K1137:L1143">
    <cfRule type="cellIs" dxfId="3695" priority="4676" operator="equal">
      <formula>0</formula>
    </cfRule>
    <cfRule type="cellIs" dxfId="3694" priority="4677" operator="notBetween">
      <formula>$Q$17</formula>
      <formula>$R$17</formula>
    </cfRule>
  </conditionalFormatting>
  <conditionalFormatting sqref="B1134:B1143">
    <cfRule type="cellIs" dxfId="3693" priority="4675" stopIfTrue="1" operator="greaterThan">
      <formula>0</formula>
    </cfRule>
  </conditionalFormatting>
  <conditionalFormatting sqref="T1134:V1136">
    <cfRule type="cellIs" dxfId="3692" priority="4673" stopIfTrue="1" operator="equal">
      <formula>"NO"</formula>
    </cfRule>
    <cfRule type="cellIs" dxfId="3691" priority="4674" stopIfTrue="1" operator="equal">
      <formula>"SI"</formula>
    </cfRule>
  </conditionalFormatting>
  <conditionalFormatting sqref="T1134:V1135">
    <cfRule type="cellIs" dxfId="3690" priority="4672" stopIfTrue="1" operator="equal">
      <formula>"NO APLICA"</formula>
    </cfRule>
  </conditionalFormatting>
  <conditionalFormatting sqref="T1136:U1136">
    <cfRule type="cellIs" dxfId="3689" priority="4671" stopIfTrue="1" operator="equal">
      <formula>"NO APLICA"</formula>
    </cfRule>
  </conditionalFormatting>
  <conditionalFormatting sqref="T1136:U1136">
    <cfRule type="cellIs" dxfId="3688" priority="4670" stopIfTrue="1" operator="equal">
      <formula>"NO APLICA"</formula>
    </cfRule>
  </conditionalFormatting>
  <conditionalFormatting sqref="V1136">
    <cfRule type="cellIs" dxfId="3687" priority="4669" stopIfTrue="1" operator="equal">
      <formula>"NO APLICA"</formula>
    </cfRule>
  </conditionalFormatting>
  <conditionalFormatting sqref="K1134:L1136">
    <cfRule type="cellIs" dxfId="3686" priority="4668" operator="notBetween">
      <formula>$Q$17</formula>
      <formula>$R$17</formula>
    </cfRule>
  </conditionalFormatting>
  <conditionalFormatting sqref="C1134:I1143 P1135:V1135 K1134:M1143 P1134:Q1134 T1134:V1134 P1137:V1137 P1136:Q1136 T1136:V1136 P1139:V1143 P1138:Q1138 T1138:V1138">
    <cfRule type="cellIs" dxfId="3685" priority="4667" operator="equal">
      <formula>0</formula>
    </cfRule>
  </conditionalFormatting>
  <conditionalFormatting sqref="M1157">
    <cfRule type="cellIs" dxfId="3684" priority="4663" operator="notEqual">
      <formula>"NO CUMPLE"</formula>
    </cfRule>
    <cfRule type="containsText" dxfId="3683" priority="4664" stopIfTrue="1" operator="containsText" text="NO CUMPLE">
      <formula>NOT(ISERROR(SEARCH("NO CUMPLE",M1157)))</formula>
    </cfRule>
    <cfRule type="containsText" dxfId="3682" priority="4665" stopIfTrue="1" operator="containsText" text="CUMPLE">
      <formula>NOT(ISERROR(SEARCH("CUMPLE",M1157)))</formula>
    </cfRule>
  </conditionalFormatting>
  <conditionalFormatting sqref="M1151:M1156">
    <cfRule type="cellIs" dxfId="3681" priority="4661" stopIfTrue="1" operator="equal">
      <formula>"cumple"</formula>
    </cfRule>
    <cfRule type="containsText" dxfId="3680" priority="4662" stopIfTrue="1" operator="containsText" text="NO CUMPLE">
      <formula>NOT(ISERROR(SEARCH("NO CUMPLE",M1151)))</formula>
    </cfRule>
  </conditionalFormatting>
  <conditionalFormatting sqref="L1151:L1156">
    <cfRule type="cellIs" dxfId="3679" priority="4659" stopIfTrue="1" operator="equal">
      <formula>"cumple"</formula>
    </cfRule>
    <cfRule type="containsText" dxfId="3678" priority="4660" stopIfTrue="1" operator="containsText" text="NO CUMPLE">
      <formula>NOT(ISERROR(SEARCH("NO CUMPLE",L1151)))</formula>
    </cfRule>
  </conditionalFormatting>
  <conditionalFormatting sqref="K1157">
    <cfRule type="containsText" dxfId="3677" priority="4649" stopIfTrue="1" operator="containsText" text="NO CUMPLE">
      <formula>NOT(ISERROR(SEARCH("NO CUMPLE",K1157)))</formula>
    </cfRule>
    <cfRule type="containsText" dxfId="3676" priority="4650" stopIfTrue="1" operator="containsText" text="CUMPLE">
      <formula>NOT(ISERROR(SEARCH("CUMPLE",K1157)))</formula>
    </cfRule>
  </conditionalFormatting>
  <conditionalFormatting sqref="L1157">
    <cfRule type="containsText" dxfId="3675" priority="4647" stopIfTrue="1" operator="containsText" text="NO CUMPLE">
      <formula>NOT(ISERROR(SEARCH("NO CUMPLE",L1157)))</formula>
    </cfRule>
    <cfRule type="containsText" dxfId="3674" priority="4648" stopIfTrue="1" operator="containsText" text="CUMPLE">
      <formula>NOT(ISERROR(SEARCH("CUMPLE",L1157)))</formula>
    </cfRule>
  </conditionalFormatting>
  <conditionalFormatting sqref="P1150">
    <cfRule type="cellIs" dxfId="3673" priority="4645" operator="equal">
      <formula>"NO VÁLIDO"</formula>
    </cfRule>
    <cfRule type="cellIs" dxfId="3672" priority="4646" operator="equal">
      <formula>"VÁLIDO"</formula>
    </cfRule>
  </conditionalFormatting>
  <conditionalFormatting sqref="H1134:H1143">
    <cfRule type="cellIs" dxfId="3671" priority="4642" operator="equal">
      <formula>"NO"</formula>
    </cfRule>
    <cfRule type="cellIs" dxfId="3670" priority="4643" operator="equal">
      <formula>"SI"</formula>
    </cfRule>
  </conditionalFormatting>
  <conditionalFormatting sqref="Q1150">
    <cfRule type="cellIs" dxfId="3669" priority="4640" operator="greaterThanOrEqual">
      <formula>NUMMINCONT</formula>
    </cfRule>
    <cfRule type="cellIs" dxfId="3668" priority="4641" operator="lessThan">
      <formula>NUMMINCONT</formula>
    </cfRule>
  </conditionalFormatting>
  <conditionalFormatting sqref="B1187:C1187 H1187:V1187 E1187 B1160:V1163 B1168:R1168 F1165:G1167 F1169:G1169 B1170:V1186 I1165:J1167 M1165:Q1167 I1169:J1169 M1169:Q1169 B1164:R1164 T1164:V1169">
    <cfRule type="cellIs" dxfId="3667" priority="4639" operator="equal">
      <formula>"MAL"</formula>
    </cfRule>
  </conditionalFormatting>
  <conditionalFormatting sqref="B1187:C1187 H1187:V1187 E1187 B1160:V1163 B1168:R1168 F1165:G1167 F1169:G1169 B1170:V1186 I1165:J1167 M1165:Q1167 I1169:J1169 M1169:Q1169 B1164:R1164 T1164:V1169">
    <cfRule type="cellIs" dxfId="3666" priority="4638" operator="equal">
      <formula>"CORRECTO"</formula>
    </cfRule>
  </conditionalFormatting>
  <conditionalFormatting sqref="B1187:C1187 H1187:V1187 E1187 B1160:V1163 B1168:R1168 F1165:G1167 F1169:G1169 B1170:V1186 I1165:J1167 M1165:Q1167 I1169:J1169 M1169:Q1169 B1164:R1164 T1164:V1169">
    <cfRule type="cellIs" dxfId="3665" priority="4637" operator="equal">
      <formula>"MAL"</formula>
    </cfRule>
  </conditionalFormatting>
  <conditionalFormatting sqref="B1187:C1187 H1187:V1187 E1187 B1160:V1163 B1168:R1168 F1165:G1167 F1169:G1169 B1170:V1186 I1165:J1167 M1165:Q1167 I1169:J1169 M1169:Q1169 B1164:R1164 T1164:V1169">
    <cfRule type="cellIs" dxfId="3664" priority="4634" operator="equal">
      <formula>"CORRECTO"</formula>
    </cfRule>
    <cfRule type="cellIs" dxfId="3663" priority="4636" operator="equal">
      <formula>"CORRECTO"</formula>
    </cfRule>
  </conditionalFormatting>
  <conditionalFormatting sqref="B1187:C1187 H1187:V1187 E1187 B1160:V1163 B1168:R1168 F1165:G1167 F1169:G1169 B1170:V1186 I1165:J1167 M1165:Q1167 I1169:J1169 M1169:Q1169 B1164:R1164 T1164:V1169">
    <cfRule type="cellIs" dxfId="3662" priority="4635" operator="equal">
      <formula>"MAL"</formula>
    </cfRule>
  </conditionalFormatting>
  <conditionalFormatting sqref="C1164:I1164 P1170:V1173 K1164:M1164 C1170:I1173 F1169:G1169 C1168:I1168 F1165:G1167 I1165:I1167 K1168:M1168 M1165:M1167 I1169 K1170:M1173 M1169 P1164:R1164 P1165:Q1167 P1168:R1168 P1169:Q1169 T1164:V1169">
    <cfRule type="cellIs" dxfId="3661" priority="4633" stopIfTrue="1" operator="greaterThan">
      <formula>0</formula>
    </cfRule>
  </conditionalFormatting>
  <conditionalFormatting sqref="D1168 D1170:D1172">
    <cfRule type="cellIs" dxfId="3660" priority="4632" stopIfTrue="1" operator="greaterThan">
      <formula>0</formula>
    </cfRule>
  </conditionalFormatting>
  <conditionalFormatting sqref="D1168 F1168:H1168 D1170:D1172 F1167:G1167 F1170:H1172 F1169:G1169">
    <cfRule type="cellIs" dxfId="3659" priority="4631" stopIfTrue="1" operator="greaterThan">
      <formula>0</formula>
    </cfRule>
  </conditionalFormatting>
  <conditionalFormatting sqref="H1164 H1168 H1170:H1172">
    <cfRule type="cellIs" dxfId="3658" priority="4630" stopIfTrue="1" operator="greaterThan">
      <formula>0</formula>
    </cfRule>
  </conditionalFormatting>
  <conditionalFormatting sqref="E1164 E1170:E1172 E1168">
    <cfRule type="cellIs" dxfId="3657" priority="4629" stopIfTrue="1" operator="greaterThan">
      <formula>0</formula>
    </cfRule>
  </conditionalFormatting>
  <conditionalFormatting sqref="K1181:K1186">
    <cfRule type="containsText" dxfId="3656" priority="4627" stopIfTrue="1" operator="containsText" text="NO CUMPLE">
      <formula>NOT(ISERROR(SEARCH("NO CUMPLE",K1181)))</formula>
    </cfRule>
    <cfRule type="containsText" dxfId="3655" priority="4628" stopIfTrue="1" operator="containsText" text="CUMPLE">
      <formula>NOT(ISERROR(SEARCH("CUMPLE",K1181)))</formula>
    </cfRule>
  </conditionalFormatting>
  <conditionalFormatting sqref="S1180">
    <cfRule type="cellIs" dxfId="3654" priority="4625" operator="greaterThanOrEqual">
      <formula>NUMMINCONT</formula>
    </cfRule>
    <cfRule type="cellIs" dxfId="3653" priority="4626" operator="lessThan">
      <formula>NUMMINCONT</formula>
    </cfRule>
  </conditionalFormatting>
  <conditionalFormatting sqref="T1167:V1172">
    <cfRule type="cellIs" dxfId="3652" priority="4623" stopIfTrue="1" operator="equal">
      <formula>"NO"</formula>
    </cfRule>
    <cfRule type="cellIs" dxfId="3651" priority="4624" stopIfTrue="1" operator="equal">
      <formula>"SI"</formula>
    </cfRule>
  </conditionalFormatting>
  <conditionalFormatting sqref="T1167:V1168">
    <cfRule type="cellIs" dxfId="3650" priority="4622" stopIfTrue="1" operator="equal">
      <formula>"NO APLICA"</formula>
    </cfRule>
  </conditionalFormatting>
  <conditionalFormatting sqref="T1169:U1172">
    <cfRule type="cellIs" dxfId="3649" priority="4621" stopIfTrue="1" operator="equal">
      <formula>"NO APLICA"</formula>
    </cfRule>
  </conditionalFormatting>
  <conditionalFormatting sqref="T1169:U1169">
    <cfRule type="cellIs" dxfId="3648" priority="4620" stopIfTrue="1" operator="equal">
      <formula>"NO APLICA"</formula>
    </cfRule>
  </conditionalFormatting>
  <conditionalFormatting sqref="V1169:V1172">
    <cfRule type="cellIs" dxfId="3647" priority="4619" stopIfTrue="1" operator="equal">
      <formula>"NO APLICA"</formula>
    </cfRule>
  </conditionalFormatting>
  <conditionalFormatting sqref="V1178">
    <cfRule type="cellIs" dxfId="3646" priority="4617" operator="equal">
      <formula>"CUMPLE"</formula>
    </cfRule>
    <cfRule type="cellIs" dxfId="3645" priority="4618" operator="equal">
      <formula>"NO CUMPLE"</formula>
    </cfRule>
  </conditionalFormatting>
  <conditionalFormatting sqref="V1178:V1180">
    <cfRule type="cellIs" dxfId="3644" priority="4616" operator="equal">
      <formula>"VERIFICAR"</formula>
    </cfRule>
  </conditionalFormatting>
  <conditionalFormatting sqref="T1173:V1173">
    <cfRule type="cellIs" dxfId="3643" priority="4614" stopIfTrue="1" operator="equal">
      <formula>"NO"</formula>
    </cfRule>
    <cfRule type="cellIs" dxfId="3642" priority="4615" stopIfTrue="1" operator="equal">
      <formula>"SI"</formula>
    </cfRule>
  </conditionalFormatting>
  <conditionalFormatting sqref="T1173:U1173">
    <cfRule type="cellIs" dxfId="3641" priority="4613" stopIfTrue="1" operator="equal">
      <formula>"NO APLICA"</formula>
    </cfRule>
  </conditionalFormatting>
  <conditionalFormatting sqref="V1173">
    <cfRule type="cellIs" dxfId="3640" priority="4612" stopIfTrue="1" operator="equal">
      <formula>"NO APLICA"</formula>
    </cfRule>
  </conditionalFormatting>
  <conditionalFormatting sqref="T1183">
    <cfRule type="cellIs" dxfId="3639" priority="4610" operator="equal">
      <formula>"CUMPLE"</formula>
    </cfRule>
    <cfRule type="cellIs" dxfId="3638" priority="4611" operator="equal">
      <formula>"NO CUMPLE"</formula>
    </cfRule>
  </conditionalFormatting>
  <conditionalFormatting sqref="T1183">
    <cfRule type="cellIs" dxfId="3637" priority="4609" operator="equal">
      <formula>"VERIFICAR"</formula>
    </cfRule>
  </conditionalFormatting>
  <conditionalFormatting sqref="H1187">
    <cfRule type="containsText" dxfId="3636" priority="4592" stopIfTrue="1" operator="containsText" text="NO CUMPLE">
      <formula>NOT(ISERROR(SEARCH("NO CUMPLE",H1187)))</formula>
    </cfRule>
    <cfRule type="containsText" dxfId="3635" priority="4593" stopIfTrue="1" operator="containsText" text="CUMPLE">
      <formula>NOT(ISERROR(SEARCH("CUMPLE",H1187)))</formula>
    </cfRule>
  </conditionalFormatting>
  <conditionalFormatting sqref="J1187">
    <cfRule type="containsText" dxfId="3634" priority="4590" stopIfTrue="1" operator="containsText" text="NO CUMPLE">
      <formula>NOT(ISERROR(SEARCH("NO CUMPLE",J1187)))</formula>
    </cfRule>
    <cfRule type="containsText" dxfId="3633" priority="4591" stopIfTrue="1" operator="containsText" text="CUMPLE">
      <formula>NOT(ISERROR(SEARCH("CUMPLE",J1187)))</formula>
    </cfRule>
  </conditionalFormatting>
  <conditionalFormatting sqref="O1186">
    <cfRule type="containsText" dxfId="3632" priority="4588" stopIfTrue="1" operator="containsText" text="NO CUMPLE">
      <formula>NOT(ISERROR(SEARCH("NO CUMPLE",O1186)))</formula>
    </cfRule>
    <cfRule type="containsText" dxfId="3631" priority="4589" stopIfTrue="1" operator="containsText" text="CUMPLE">
      <formula>NOT(ISERROR(SEARCH("CUMPLE",O1186)))</formula>
    </cfRule>
  </conditionalFormatting>
  <conditionalFormatting sqref="O1187:S1187">
    <cfRule type="cellIs" dxfId="3630" priority="4587" operator="equal">
      <formula>"EL PROPONENTE SE DEBE REQUERIR POR EXPERIENCIA MINIMA EXIGIDA"</formula>
    </cfRule>
  </conditionalFormatting>
  <conditionalFormatting sqref="J1164:J1173">
    <cfRule type="cellIs" dxfId="3629" priority="4586" stopIfTrue="1" operator="greaterThan">
      <formula>0</formula>
    </cfRule>
  </conditionalFormatting>
  <conditionalFormatting sqref="N1181:N1186">
    <cfRule type="cellIs" dxfId="3628" priority="4584" operator="equal">
      <formula>"NO"</formula>
    </cfRule>
    <cfRule type="cellIs" dxfId="3627" priority="4585" operator="between">
      <formula>"SI"</formula>
      <formula>"SI."</formula>
    </cfRule>
  </conditionalFormatting>
  <conditionalFormatting sqref="I1173">
    <cfRule type="cellIs" dxfId="3626" priority="4583" stopIfTrue="1" operator="greaterThan">
      <formula>0</formula>
    </cfRule>
  </conditionalFormatting>
  <conditionalFormatting sqref="K1168:L1168 K1170:L1173">
    <cfRule type="cellIs" dxfId="3625" priority="4581" operator="equal">
      <formula>0</formula>
    </cfRule>
    <cfRule type="cellIs" dxfId="3624" priority="4582" operator="notBetween">
      <formula>$Q$17</formula>
      <formula>$R$17</formula>
    </cfRule>
  </conditionalFormatting>
  <conditionalFormatting sqref="B1164 B1168 B1170:B1173">
    <cfRule type="cellIs" dxfId="3623" priority="4580" stopIfTrue="1" operator="greaterThan">
      <formula>0</formula>
    </cfRule>
  </conditionalFormatting>
  <conditionalFormatting sqref="T1164:V1166">
    <cfRule type="cellIs" dxfId="3622" priority="4578" stopIfTrue="1" operator="equal">
      <formula>"NO"</formula>
    </cfRule>
    <cfRule type="cellIs" dxfId="3621" priority="4579" stopIfTrue="1" operator="equal">
      <formula>"SI"</formula>
    </cfRule>
  </conditionalFormatting>
  <conditionalFormatting sqref="T1164:V1165">
    <cfRule type="cellIs" dxfId="3620" priority="4577" stopIfTrue="1" operator="equal">
      <formula>"NO APLICA"</formula>
    </cfRule>
  </conditionalFormatting>
  <conditionalFormatting sqref="T1166:U1166">
    <cfRule type="cellIs" dxfId="3619" priority="4576" stopIfTrue="1" operator="equal">
      <formula>"NO APLICA"</formula>
    </cfRule>
  </conditionalFormatting>
  <conditionalFormatting sqref="T1166:U1166">
    <cfRule type="cellIs" dxfId="3618" priority="4575" stopIfTrue="1" operator="equal">
      <formula>"NO APLICA"</formula>
    </cfRule>
  </conditionalFormatting>
  <conditionalFormatting sqref="V1166">
    <cfRule type="cellIs" dxfId="3617" priority="4574" stopIfTrue="1" operator="equal">
      <formula>"NO APLICA"</formula>
    </cfRule>
  </conditionalFormatting>
  <conditionalFormatting sqref="K1164:L1164">
    <cfRule type="cellIs" dxfId="3616" priority="4573" operator="notBetween">
      <formula>$Q$17</formula>
      <formula>$R$17</formula>
    </cfRule>
  </conditionalFormatting>
  <conditionalFormatting sqref="C1164:I1164 P1170:V1173 K1164:M1164 C1170:I1173 F1169:G1169 C1168:I1168 F1165:G1167 I1165:I1167 K1168:M1168 M1165:M1167 I1169 K1170:M1173 M1169 P1164:R1164 P1165:Q1167 P1168:R1168 P1169:Q1169 T1164:V1169">
    <cfRule type="cellIs" dxfId="3615" priority="4572" operator="equal">
      <formula>0</formula>
    </cfRule>
  </conditionalFormatting>
  <conditionalFormatting sqref="M1187">
    <cfRule type="cellIs" dxfId="3614" priority="4568" operator="notEqual">
      <formula>"NO CUMPLE"</formula>
    </cfRule>
    <cfRule type="containsText" dxfId="3613" priority="4569" stopIfTrue="1" operator="containsText" text="NO CUMPLE">
      <formula>NOT(ISERROR(SEARCH("NO CUMPLE",M1187)))</formula>
    </cfRule>
    <cfRule type="containsText" dxfId="3612" priority="4570" stopIfTrue="1" operator="containsText" text="CUMPLE">
      <formula>NOT(ISERROR(SEARCH("CUMPLE",M1187)))</formula>
    </cfRule>
  </conditionalFormatting>
  <conditionalFormatting sqref="M1181:M1186">
    <cfRule type="cellIs" dxfId="3611" priority="4566" stopIfTrue="1" operator="equal">
      <formula>"cumple"</formula>
    </cfRule>
    <cfRule type="containsText" dxfId="3610" priority="4567" stopIfTrue="1" operator="containsText" text="NO CUMPLE">
      <formula>NOT(ISERROR(SEARCH("NO CUMPLE",M1181)))</formula>
    </cfRule>
  </conditionalFormatting>
  <conditionalFormatting sqref="L1181:L1186">
    <cfRule type="cellIs" dxfId="3609" priority="4564" stopIfTrue="1" operator="equal">
      <formula>"cumple"</formula>
    </cfRule>
    <cfRule type="containsText" dxfId="3608" priority="4565" stopIfTrue="1" operator="containsText" text="NO CUMPLE">
      <formula>NOT(ISERROR(SEARCH("NO CUMPLE",L1181)))</formula>
    </cfRule>
  </conditionalFormatting>
  <conditionalFormatting sqref="K1187">
    <cfRule type="containsText" dxfId="3607" priority="4554" stopIfTrue="1" operator="containsText" text="NO CUMPLE">
      <formula>NOT(ISERROR(SEARCH("NO CUMPLE",K1187)))</formula>
    </cfRule>
    <cfRule type="containsText" dxfId="3606" priority="4555" stopIfTrue="1" operator="containsText" text="CUMPLE">
      <formula>NOT(ISERROR(SEARCH("CUMPLE",K1187)))</formula>
    </cfRule>
  </conditionalFormatting>
  <conditionalFormatting sqref="L1187">
    <cfRule type="containsText" dxfId="3605" priority="4552" stopIfTrue="1" operator="containsText" text="NO CUMPLE">
      <formula>NOT(ISERROR(SEARCH("NO CUMPLE",L1187)))</formula>
    </cfRule>
    <cfRule type="containsText" dxfId="3604" priority="4553" stopIfTrue="1" operator="containsText" text="CUMPLE">
      <formula>NOT(ISERROR(SEARCH("CUMPLE",L1187)))</formula>
    </cfRule>
  </conditionalFormatting>
  <conditionalFormatting sqref="P1180">
    <cfRule type="cellIs" dxfId="3603" priority="4550" operator="equal">
      <formula>"NO VÁLIDO"</formula>
    </cfRule>
    <cfRule type="cellIs" dxfId="3602" priority="4551" operator="equal">
      <formula>"VÁLIDO"</formula>
    </cfRule>
  </conditionalFormatting>
  <conditionalFormatting sqref="H1164 H1168 H1170:H1173">
    <cfRule type="cellIs" dxfId="3601" priority="4547" operator="equal">
      <formula>"NO"</formula>
    </cfRule>
    <cfRule type="cellIs" dxfId="3600" priority="4548" operator="equal">
      <formula>"SI"</formula>
    </cfRule>
  </conditionalFormatting>
  <conditionalFormatting sqref="Q1180">
    <cfRule type="cellIs" dxfId="3599" priority="4545" operator="greaterThanOrEqual">
      <formula>NUMMINCONT</formula>
    </cfRule>
    <cfRule type="cellIs" dxfId="3598" priority="4546" operator="lessThan">
      <formula>NUMMINCONT</formula>
    </cfRule>
  </conditionalFormatting>
  <conditionalFormatting sqref="B1217:C1217 H1217:V1217 E1217 B1190:V1216">
    <cfRule type="cellIs" dxfId="3597" priority="4544" operator="equal">
      <formula>"MAL"</formula>
    </cfRule>
  </conditionalFormatting>
  <conditionalFormatting sqref="B1217:C1217 H1217:V1217 E1217 B1190:V1216">
    <cfRule type="cellIs" dxfId="3596" priority="4543" operator="equal">
      <formula>"CORRECTO"</formula>
    </cfRule>
  </conditionalFormatting>
  <conditionalFormatting sqref="B1217:C1217 H1217:V1217 E1217 B1190:V1216">
    <cfRule type="cellIs" dxfId="3595" priority="4542" operator="equal">
      <formula>"MAL"</formula>
    </cfRule>
  </conditionalFormatting>
  <conditionalFormatting sqref="B1217:C1217 H1217:V1217 E1217 B1190:V1216">
    <cfRule type="cellIs" dxfId="3594" priority="4539" operator="equal">
      <formula>"CORRECTO"</formula>
    </cfRule>
    <cfRule type="cellIs" dxfId="3593" priority="4541" operator="equal">
      <formula>"CORRECTO"</formula>
    </cfRule>
  </conditionalFormatting>
  <conditionalFormatting sqref="B1217:C1217 H1217:V1217 E1217 B1190:V1216">
    <cfRule type="cellIs" dxfId="3592" priority="4540" operator="equal">
      <formula>"MAL"</formula>
    </cfRule>
  </conditionalFormatting>
  <conditionalFormatting sqref="K1194:M1203 C1194:I1203 P1194:V1203">
    <cfRule type="cellIs" dxfId="3591" priority="4538" stopIfTrue="1" operator="greaterThan">
      <formula>0</formula>
    </cfRule>
  </conditionalFormatting>
  <conditionalFormatting sqref="D1197:D1202">
    <cfRule type="cellIs" dxfId="3590" priority="4537" stopIfTrue="1" operator="greaterThan">
      <formula>0</formula>
    </cfRule>
  </conditionalFormatting>
  <conditionalFormatting sqref="D1197:D1202 F1197:H1202">
    <cfRule type="cellIs" dxfId="3589" priority="4536" stopIfTrue="1" operator="greaterThan">
      <formula>0</formula>
    </cfRule>
  </conditionalFormatting>
  <conditionalFormatting sqref="H1194:H1202">
    <cfRule type="cellIs" dxfId="3588" priority="4535" stopIfTrue="1" operator="greaterThan">
      <formula>0</formula>
    </cfRule>
  </conditionalFormatting>
  <conditionalFormatting sqref="E1194:E1202">
    <cfRule type="cellIs" dxfId="3587" priority="4534" stopIfTrue="1" operator="greaterThan">
      <formula>0</formula>
    </cfRule>
  </conditionalFormatting>
  <conditionalFormatting sqref="K1211:K1216">
    <cfRule type="containsText" dxfId="3586" priority="4532" stopIfTrue="1" operator="containsText" text="NO CUMPLE">
      <formula>NOT(ISERROR(SEARCH("NO CUMPLE",K1211)))</formula>
    </cfRule>
    <cfRule type="containsText" dxfId="3585" priority="4533" stopIfTrue="1" operator="containsText" text="CUMPLE">
      <formula>NOT(ISERROR(SEARCH("CUMPLE",K1211)))</formula>
    </cfRule>
  </conditionalFormatting>
  <conditionalFormatting sqref="S1210">
    <cfRule type="cellIs" dxfId="3584" priority="4530" operator="greaterThanOrEqual">
      <formula>NUMMINCONT</formula>
    </cfRule>
    <cfRule type="cellIs" dxfId="3583" priority="4531" operator="lessThan">
      <formula>NUMMINCONT</formula>
    </cfRule>
  </conditionalFormatting>
  <conditionalFormatting sqref="T1197:V1202">
    <cfRule type="cellIs" dxfId="3582" priority="4528" stopIfTrue="1" operator="equal">
      <formula>"NO"</formula>
    </cfRule>
    <cfRule type="cellIs" dxfId="3581" priority="4529" stopIfTrue="1" operator="equal">
      <formula>"SI"</formula>
    </cfRule>
  </conditionalFormatting>
  <conditionalFormatting sqref="T1197:V1198">
    <cfRule type="cellIs" dxfId="3580" priority="4527" stopIfTrue="1" operator="equal">
      <formula>"NO APLICA"</formula>
    </cfRule>
  </conditionalFormatting>
  <conditionalFormatting sqref="T1199:U1202">
    <cfRule type="cellIs" dxfId="3579" priority="4526" stopIfTrue="1" operator="equal">
      <formula>"NO APLICA"</formula>
    </cfRule>
  </conditionalFormatting>
  <conditionalFormatting sqref="T1199:U1199">
    <cfRule type="cellIs" dxfId="3578" priority="4525" stopIfTrue="1" operator="equal">
      <formula>"NO APLICA"</formula>
    </cfRule>
  </conditionalFormatting>
  <conditionalFormatting sqref="V1199:V1202">
    <cfRule type="cellIs" dxfId="3577" priority="4524" stopIfTrue="1" operator="equal">
      <formula>"NO APLICA"</formula>
    </cfRule>
  </conditionalFormatting>
  <conditionalFormatting sqref="V1208">
    <cfRule type="cellIs" dxfId="3576" priority="4522" operator="equal">
      <formula>"CUMPLE"</formula>
    </cfRule>
    <cfRule type="cellIs" dxfId="3575" priority="4523" operator="equal">
      <formula>"NO CUMPLE"</formula>
    </cfRule>
  </conditionalFormatting>
  <conditionalFormatting sqref="V1208:V1210">
    <cfRule type="cellIs" dxfId="3574" priority="4521" operator="equal">
      <formula>"VERIFICAR"</formula>
    </cfRule>
  </conditionalFormatting>
  <conditionalFormatting sqref="T1203:V1203">
    <cfRule type="cellIs" dxfId="3573" priority="4519" stopIfTrue="1" operator="equal">
      <formula>"NO"</formula>
    </cfRule>
    <cfRule type="cellIs" dxfId="3572" priority="4520" stopIfTrue="1" operator="equal">
      <formula>"SI"</formula>
    </cfRule>
  </conditionalFormatting>
  <conditionalFormatting sqref="T1203:U1203">
    <cfRule type="cellIs" dxfId="3571" priority="4518" stopIfTrue="1" operator="equal">
      <formula>"NO APLICA"</formula>
    </cfRule>
  </conditionalFormatting>
  <conditionalFormatting sqref="V1203">
    <cfRule type="cellIs" dxfId="3570" priority="4517" stopIfTrue="1" operator="equal">
      <formula>"NO APLICA"</formula>
    </cfRule>
  </conditionalFormatting>
  <conditionalFormatting sqref="T1213">
    <cfRule type="cellIs" dxfId="3569" priority="4515" operator="equal">
      <formula>"CUMPLE"</formula>
    </cfRule>
    <cfRule type="cellIs" dxfId="3568" priority="4516" operator="equal">
      <formula>"NO CUMPLE"</formula>
    </cfRule>
  </conditionalFormatting>
  <conditionalFormatting sqref="T1213">
    <cfRule type="cellIs" dxfId="3567" priority="4514" operator="equal">
      <formula>"VERIFICAR"</formula>
    </cfRule>
  </conditionalFormatting>
  <conditionalFormatting sqref="H1217">
    <cfRule type="containsText" dxfId="3566" priority="4497" stopIfTrue="1" operator="containsText" text="NO CUMPLE">
      <formula>NOT(ISERROR(SEARCH("NO CUMPLE",H1217)))</formula>
    </cfRule>
    <cfRule type="containsText" dxfId="3565" priority="4498" stopIfTrue="1" operator="containsText" text="CUMPLE">
      <formula>NOT(ISERROR(SEARCH("CUMPLE",H1217)))</formula>
    </cfRule>
  </conditionalFormatting>
  <conditionalFormatting sqref="J1217">
    <cfRule type="containsText" dxfId="3564" priority="4495" stopIfTrue="1" operator="containsText" text="NO CUMPLE">
      <formula>NOT(ISERROR(SEARCH("NO CUMPLE",J1217)))</formula>
    </cfRule>
    <cfRule type="containsText" dxfId="3563" priority="4496" stopIfTrue="1" operator="containsText" text="CUMPLE">
      <formula>NOT(ISERROR(SEARCH("CUMPLE",J1217)))</formula>
    </cfRule>
  </conditionalFormatting>
  <conditionalFormatting sqref="O1216">
    <cfRule type="containsText" dxfId="3562" priority="4493" stopIfTrue="1" operator="containsText" text="NO CUMPLE">
      <formula>NOT(ISERROR(SEARCH("NO CUMPLE",O1216)))</formula>
    </cfRule>
    <cfRule type="containsText" dxfId="3561" priority="4494" stopIfTrue="1" operator="containsText" text="CUMPLE">
      <formula>NOT(ISERROR(SEARCH("CUMPLE",O1216)))</formula>
    </cfRule>
  </conditionalFormatting>
  <conditionalFormatting sqref="O1217:S1217">
    <cfRule type="cellIs" dxfId="3560" priority="4492" operator="equal">
      <formula>"EL PROPONENTE SE DEBE REQUERIR POR EXPERIENCIA MINIMA EXIGIDA"</formula>
    </cfRule>
  </conditionalFormatting>
  <conditionalFormatting sqref="J1194:J1203">
    <cfRule type="cellIs" dxfId="3559" priority="4491" stopIfTrue="1" operator="greaterThan">
      <formula>0</formula>
    </cfRule>
  </conditionalFormatting>
  <conditionalFormatting sqref="N1211:N1216">
    <cfRule type="cellIs" dxfId="3558" priority="4489" operator="equal">
      <formula>"NO"</formula>
    </cfRule>
    <cfRule type="cellIs" dxfId="3557" priority="4490" operator="between">
      <formula>"SI"</formula>
      <formula>"SI."</formula>
    </cfRule>
  </conditionalFormatting>
  <conditionalFormatting sqref="I1203">
    <cfRule type="cellIs" dxfId="3556" priority="4488" stopIfTrue="1" operator="greaterThan">
      <formula>0</formula>
    </cfRule>
  </conditionalFormatting>
  <conditionalFormatting sqref="K1197:L1203">
    <cfRule type="cellIs" dxfId="3555" priority="4486" operator="equal">
      <formula>0</formula>
    </cfRule>
    <cfRule type="cellIs" dxfId="3554" priority="4487" operator="notBetween">
      <formula>$Q$17</formula>
      <formula>$R$17</formula>
    </cfRule>
  </conditionalFormatting>
  <conditionalFormatting sqref="B1194:B1203">
    <cfRule type="cellIs" dxfId="3553" priority="4485" stopIfTrue="1" operator="greaterThan">
      <formula>0</formula>
    </cfRule>
  </conditionalFormatting>
  <conditionalFormatting sqref="T1194:V1196">
    <cfRule type="cellIs" dxfId="3552" priority="4483" stopIfTrue="1" operator="equal">
      <formula>"NO"</formula>
    </cfRule>
    <cfRule type="cellIs" dxfId="3551" priority="4484" stopIfTrue="1" operator="equal">
      <formula>"SI"</formula>
    </cfRule>
  </conditionalFormatting>
  <conditionalFormatting sqref="T1194:V1195">
    <cfRule type="cellIs" dxfId="3550" priority="4482" stopIfTrue="1" operator="equal">
      <formula>"NO APLICA"</formula>
    </cfRule>
  </conditionalFormatting>
  <conditionalFormatting sqref="T1196:U1196">
    <cfRule type="cellIs" dxfId="3549" priority="4481" stopIfTrue="1" operator="equal">
      <formula>"NO APLICA"</formula>
    </cfRule>
  </conditionalFormatting>
  <conditionalFormatting sqref="T1196:U1196">
    <cfRule type="cellIs" dxfId="3548" priority="4480" stopIfTrue="1" operator="equal">
      <formula>"NO APLICA"</formula>
    </cfRule>
  </conditionalFormatting>
  <conditionalFormatting sqref="V1196">
    <cfRule type="cellIs" dxfId="3547" priority="4479" stopIfTrue="1" operator="equal">
      <formula>"NO APLICA"</formula>
    </cfRule>
  </conditionalFormatting>
  <conditionalFormatting sqref="K1194:L1196">
    <cfRule type="cellIs" dxfId="3546" priority="4478" operator="notBetween">
      <formula>$Q$17</formula>
      <formula>$R$17</formula>
    </cfRule>
  </conditionalFormatting>
  <conditionalFormatting sqref="K1194:M1203 C1194:I1203 P1194:V1203">
    <cfRule type="cellIs" dxfId="3545" priority="4477" operator="equal">
      <formula>0</formula>
    </cfRule>
  </conditionalFormatting>
  <conditionalFormatting sqref="M1217">
    <cfRule type="cellIs" dxfId="3544" priority="4473" operator="notEqual">
      <formula>"NO CUMPLE"</formula>
    </cfRule>
    <cfRule type="containsText" dxfId="3543" priority="4474" stopIfTrue="1" operator="containsText" text="NO CUMPLE">
      <formula>NOT(ISERROR(SEARCH("NO CUMPLE",M1217)))</formula>
    </cfRule>
    <cfRule type="containsText" dxfId="3542" priority="4475" stopIfTrue="1" operator="containsText" text="CUMPLE">
      <formula>NOT(ISERROR(SEARCH("CUMPLE",M1217)))</formula>
    </cfRule>
  </conditionalFormatting>
  <conditionalFormatting sqref="M1211:M1216">
    <cfRule type="cellIs" dxfId="3541" priority="4471" stopIfTrue="1" operator="equal">
      <formula>"cumple"</formula>
    </cfRule>
    <cfRule type="containsText" dxfId="3540" priority="4472" stopIfTrue="1" operator="containsText" text="NO CUMPLE">
      <formula>NOT(ISERROR(SEARCH("NO CUMPLE",M1211)))</formula>
    </cfRule>
  </conditionalFormatting>
  <conditionalFormatting sqref="L1211:L1216">
    <cfRule type="cellIs" dxfId="3539" priority="4469" stopIfTrue="1" operator="equal">
      <formula>"cumple"</formula>
    </cfRule>
    <cfRule type="containsText" dxfId="3538" priority="4470" stopIfTrue="1" operator="containsText" text="NO CUMPLE">
      <formula>NOT(ISERROR(SEARCH("NO CUMPLE",L1211)))</formula>
    </cfRule>
  </conditionalFormatting>
  <conditionalFormatting sqref="K1217">
    <cfRule type="containsText" dxfId="3537" priority="4459" stopIfTrue="1" operator="containsText" text="NO CUMPLE">
      <formula>NOT(ISERROR(SEARCH("NO CUMPLE",K1217)))</formula>
    </cfRule>
    <cfRule type="containsText" dxfId="3536" priority="4460" stopIfTrue="1" operator="containsText" text="CUMPLE">
      <formula>NOT(ISERROR(SEARCH("CUMPLE",K1217)))</formula>
    </cfRule>
  </conditionalFormatting>
  <conditionalFormatting sqref="L1217">
    <cfRule type="containsText" dxfId="3535" priority="4457" stopIfTrue="1" operator="containsText" text="NO CUMPLE">
      <formula>NOT(ISERROR(SEARCH("NO CUMPLE",L1217)))</formula>
    </cfRule>
    <cfRule type="containsText" dxfId="3534" priority="4458" stopIfTrue="1" operator="containsText" text="CUMPLE">
      <formula>NOT(ISERROR(SEARCH("CUMPLE",L1217)))</formula>
    </cfRule>
  </conditionalFormatting>
  <conditionalFormatting sqref="P1210">
    <cfRule type="cellIs" dxfId="3533" priority="4455" operator="equal">
      <formula>"NO VÁLIDO"</formula>
    </cfRule>
    <cfRule type="cellIs" dxfId="3532" priority="4456" operator="equal">
      <formula>"VÁLIDO"</formula>
    </cfRule>
  </conditionalFormatting>
  <conditionalFormatting sqref="H1194:H1203">
    <cfRule type="cellIs" dxfId="3531" priority="4452" operator="equal">
      <formula>"NO"</formula>
    </cfRule>
    <cfRule type="cellIs" dxfId="3530" priority="4453" operator="equal">
      <formula>"SI"</formula>
    </cfRule>
  </conditionalFormatting>
  <conditionalFormatting sqref="Q1210">
    <cfRule type="cellIs" dxfId="3529" priority="4450" operator="greaterThanOrEqual">
      <formula>NUMMINCONT</formula>
    </cfRule>
    <cfRule type="cellIs" dxfId="3528" priority="4451" operator="lessThan">
      <formula>NUMMINCONT</formula>
    </cfRule>
  </conditionalFormatting>
  <conditionalFormatting sqref="U720">
    <cfRule type="cellIs" dxfId="3527" priority="4449" stopIfTrue="1" operator="equal">
      <formula>"NO APLICA"</formula>
    </cfRule>
  </conditionalFormatting>
  <conditionalFormatting sqref="R804:S804">
    <cfRule type="cellIs" dxfId="3526" priority="4448" operator="equal">
      <formula>"MAL"</formula>
    </cfRule>
  </conditionalFormatting>
  <conditionalFormatting sqref="R804:S804">
    <cfRule type="cellIs" dxfId="3525" priority="4447" operator="equal">
      <formula>"CORRECTO"</formula>
    </cfRule>
  </conditionalFormatting>
  <conditionalFormatting sqref="R804:S804">
    <cfRule type="cellIs" dxfId="3524" priority="4446" operator="equal">
      <formula>"MAL"</formula>
    </cfRule>
  </conditionalFormatting>
  <conditionalFormatting sqref="R804:S804">
    <cfRule type="cellIs" dxfId="3523" priority="4443" operator="equal">
      <formula>"CORRECTO"</formula>
    </cfRule>
    <cfRule type="cellIs" dxfId="3522" priority="4445" operator="equal">
      <formula>"CORRECTO"</formula>
    </cfRule>
  </conditionalFormatting>
  <conditionalFormatting sqref="R804:S804">
    <cfRule type="cellIs" dxfId="3521" priority="4444" operator="equal">
      <formula>"MAL"</formula>
    </cfRule>
  </conditionalFormatting>
  <conditionalFormatting sqref="R804:S804">
    <cfRule type="cellIs" dxfId="3520" priority="4442" stopIfTrue="1" operator="greaterThan">
      <formula>0</formula>
    </cfRule>
  </conditionalFormatting>
  <conditionalFormatting sqref="R804:S804">
    <cfRule type="cellIs" dxfId="3519" priority="4441" operator="equal">
      <formula>0</formula>
    </cfRule>
  </conditionalFormatting>
  <conditionalFormatting sqref="R864:S864">
    <cfRule type="cellIs" dxfId="3518" priority="4440" operator="equal">
      <formula>"MAL"</formula>
    </cfRule>
  </conditionalFormatting>
  <conditionalFormatting sqref="R864:S864">
    <cfRule type="cellIs" dxfId="3517" priority="4439" operator="equal">
      <formula>"CORRECTO"</formula>
    </cfRule>
  </conditionalFormatting>
  <conditionalFormatting sqref="R864:S864">
    <cfRule type="cellIs" dxfId="3516" priority="4438" operator="equal">
      <formula>"MAL"</formula>
    </cfRule>
  </conditionalFormatting>
  <conditionalFormatting sqref="R864:S864">
    <cfRule type="cellIs" dxfId="3515" priority="4435" operator="equal">
      <formula>"CORRECTO"</formula>
    </cfRule>
    <cfRule type="cellIs" dxfId="3514" priority="4437" operator="equal">
      <formula>"CORRECTO"</formula>
    </cfRule>
  </conditionalFormatting>
  <conditionalFormatting sqref="R864:S864">
    <cfRule type="cellIs" dxfId="3513" priority="4436" operator="equal">
      <formula>"MAL"</formula>
    </cfRule>
  </conditionalFormatting>
  <conditionalFormatting sqref="R864:S864">
    <cfRule type="cellIs" dxfId="3512" priority="4434" stopIfTrue="1" operator="greaterThan">
      <formula>0</formula>
    </cfRule>
  </conditionalFormatting>
  <conditionalFormatting sqref="R864:S864">
    <cfRule type="cellIs" dxfId="3511" priority="4433" operator="equal">
      <formula>0</formula>
    </cfRule>
  </conditionalFormatting>
  <conditionalFormatting sqref="R866:S866">
    <cfRule type="cellIs" dxfId="3510" priority="4432" operator="equal">
      <formula>"MAL"</formula>
    </cfRule>
  </conditionalFormatting>
  <conditionalFormatting sqref="R866:S866">
    <cfRule type="cellIs" dxfId="3509" priority="4431" operator="equal">
      <formula>"CORRECTO"</formula>
    </cfRule>
  </conditionalFormatting>
  <conditionalFormatting sqref="R866:S866">
    <cfRule type="cellIs" dxfId="3508" priority="4430" operator="equal">
      <formula>"MAL"</formula>
    </cfRule>
  </conditionalFormatting>
  <conditionalFormatting sqref="R866:S866">
    <cfRule type="cellIs" dxfId="3507" priority="4427" operator="equal">
      <formula>"CORRECTO"</formula>
    </cfRule>
    <cfRule type="cellIs" dxfId="3506" priority="4429" operator="equal">
      <formula>"CORRECTO"</formula>
    </cfRule>
  </conditionalFormatting>
  <conditionalFormatting sqref="R866:S866">
    <cfRule type="cellIs" dxfId="3505" priority="4428" operator="equal">
      <formula>"MAL"</formula>
    </cfRule>
  </conditionalFormatting>
  <conditionalFormatting sqref="R866:S866">
    <cfRule type="cellIs" dxfId="3504" priority="4426" stopIfTrue="1" operator="greaterThan">
      <formula>0</formula>
    </cfRule>
  </conditionalFormatting>
  <conditionalFormatting sqref="R866:S866">
    <cfRule type="cellIs" dxfId="3503" priority="4425" operator="equal">
      <formula>0</formula>
    </cfRule>
  </conditionalFormatting>
  <conditionalFormatting sqref="R895:S895">
    <cfRule type="cellIs" dxfId="3502" priority="4424" operator="equal">
      <formula>"MAL"</formula>
    </cfRule>
  </conditionalFormatting>
  <conditionalFormatting sqref="R895:S895">
    <cfRule type="cellIs" dxfId="3501" priority="4423" operator="equal">
      <formula>"CORRECTO"</formula>
    </cfRule>
  </conditionalFormatting>
  <conditionalFormatting sqref="R895:S895">
    <cfRule type="cellIs" dxfId="3500" priority="4422" operator="equal">
      <formula>"MAL"</formula>
    </cfRule>
  </conditionalFormatting>
  <conditionalFormatting sqref="R895:S895">
    <cfRule type="cellIs" dxfId="3499" priority="4419" operator="equal">
      <formula>"CORRECTO"</formula>
    </cfRule>
    <cfRule type="cellIs" dxfId="3498" priority="4421" operator="equal">
      <formula>"CORRECTO"</formula>
    </cfRule>
  </conditionalFormatting>
  <conditionalFormatting sqref="R895:S895">
    <cfRule type="cellIs" dxfId="3497" priority="4420" operator="equal">
      <formula>"MAL"</formula>
    </cfRule>
  </conditionalFormatting>
  <conditionalFormatting sqref="R895:S895">
    <cfRule type="cellIs" dxfId="3496" priority="4418" stopIfTrue="1" operator="greaterThan">
      <formula>0</formula>
    </cfRule>
  </conditionalFormatting>
  <conditionalFormatting sqref="R895:S895">
    <cfRule type="cellIs" dxfId="3495" priority="4417" operator="equal">
      <formula>0</formula>
    </cfRule>
  </conditionalFormatting>
  <conditionalFormatting sqref="R984:S984">
    <cfRule type="cellIs" dxfId="3494" priority="4416" operator="equal">
      <formula>"MAL"</formula>
    </cfRule>
  </conditionalFormatting>
  <conditionalFormatting sqref="R984:S984">
    <cfRule type="cellIs" dxfId="3493" priority="4415" operator="equal">
      <formula>"CORRECTO"</formula>
    </cfRule>
  </conditionalFormatting>
  <conditionalFormatting sqref="R984:S984">
    <cfRule type="cellIs" dxfId="3492" priority="4414" operator="equal">
      <formula>"MAL"</formula>
    </cfRule>
  </conditionalFormatting>
  <conditionalFormatting sqref="R984:S984">
    <cfRule type="cellIs" dxfId="3491" priority="4411" operator="equal">
      <formula>"CORRECTO"</formula>
    </cfRule>
    <cfRule type="cellIs" dxfId="3490" priority="4413" operator="equal">
      <formula>"CORRECTO"</formula>
    </cfRule>
  </conditionalFormatting>
  <conditionalFormatting sqref="R984:S984">
    <cfRule type="cellIs" dxfId="3489" priority="4412" operator="equal">
      <formula>"MAL"</formula>
    </cfRule>
  </conditionalFormatting>
  <conditionalFormatting sqref="R984:S984">
    <cfRule type="cellIs" dxfId="3488" priority="4410" stopIfTrue="1" operator="greaterThan">
      <formula>0</formula>
    </cfRule>
  </conditionalFormatting>
  <conditionalFormatting sqref="R984:S984">
    <cfRule type="cellIs" dxfId="3487" priority="4409" operator="equal">
      <formula>0</formula>
    </cfRule>
  </conditionalFormatting>
  <conditionalFormatting sqref="R1044:S1044">
    <cfRule type="cellIs" dxfId="3486" priority="4408" operator="equal">
      <formula>"MAL"</formula>
    </cfRule>
  </conditionalFormatting>
  <conditionalFormatting sqref="R1044:S1044">
    <cfRule type="cellIs" dxfId="3485" priority="4407" operator="equal">
      <formula>"CORRECTO"</formula>
    </cfRule>
  </conditionalFormatting>
  <conditionalFormatting sqref="R1044:S1044">
    <cfRule type="cellIs" dxfId="3484" priority="4406" operator="equal">
      <formula>"MAL"</formula>
    </cfRule>
  </conditionalFormatting>
  <conditionalFormatting sqref="R1044:S1044">
    <cfRule type="cellIs" dxfId="3483" priority="4403" operator="equal">
      <formula>"CORRECTO"</formula>
    </cfRule>
    <cfRule type="cellIs" dxfId="3482" priority="4405" operator="equal">
      <formula>"CORRECTO"</formula>
    </cfRule>
  </conditionalFormatting>
  <conditionalFormatting sqref="R1044:S1044">
    <cfRule type="cellIs" dxfId="3481" priority="4404" operator="equal">
      <formula>"MAL"</formula>
    </cfRule>
  </conditionalFormatting>
  <conditionalFormatting sqref="R1044:S1044">
    <cfRule type="cellIs" dxfId="3480" priority="4402" stopIfTrue="1" operator="greaterThan">
      <formula>0</formula>
    </cfRule>
  </conditionalFormatting>
  <conditionalFormatting sqref="R1044:S1044">
    <cfRule type="cellIs" dxfId="3479" priority="4401" operator="equal">
      <formula>0</formula>
    </cfRule>
  </conditionalFormatting>
  <conditionalFormatting sqref="R1134:S1134">
    <cfRule type="cellIs" dxfId="3478" priority="4400" operator="equal">
      <formula>"MAL"</formula>
    </cfRule>
  </conditionalFormatting>
  <conditionalFormatting sqref="R1134:S1134">
    <cfRule type="cellIs" dxfId="3477" priority="4399" operator="equal">
      <formula>"CORRECTO"</formula>
    </cfRule>
  </conditionalFormatting>
  <conditionalFormatting sqref="R1134:S1134">
    <cfRule type="cellIs" dxfId="3476" priority="4398" operator="equal">
      <formula>"MAL"</formula>
    </cfRule>
  </conditionalFormatting>
  <conditionalFormatting sqref="R1134:S1134">
    <cfRule type="cellIs" dxfId="3475" priority="4395" operator="equal">
      <formula>"CORRECTO"</formula>
    </cfRule>
    <cfRule type="cellIs" dxfId="3474" priority="4397" operator="equal">
      <formula>"CORRECTO"</formula>
    </cfRule>
  </conditionalFormatting>
  <conditionalFormatting sqref="R1134:S1134">
    <cfRule type="cellIs" dxfId="3473" priority="4396" operator="equal">
      <formula>"MAL"</formula>
    </cfRule>
  </conditionalFormatting>
  <conditionalFormatting sqref="R1134:S1134">
    <cfRule type="cellIs" dxfId="3472" priority="4394" stopIfTrue="1" operator="greaterThan">
      <formula>0</formula>
    </cfRule>
  </conditionalFormatting>
  <conditionalFormatting sqref="R1134:S1134">
    <cfRule type="cellIs" dxfId="3471" priority="4393" operator="equal">
      <formula>0</formula>
    </cfRule>
  </conditionalFormatting>
  <conditionalFormatting sqref="R1136:S1136">
    <cfRule type="cellIs" dxfId="3470" priority="4392" operator="equal">
      <formula>"MAL"</formula>
    </cfRule>
  </conditionalFormatting>
  <conditionalFormatting sqref="R1136:S1136">
    <cfRule type="cellIs" dxfId="3469" priority="4391" operator="equal">
      <formula>"CORRECTO"</formula>
    </cfRule>
  </conditionalFormatting>
  <conditionalFormatting sqref="R1136:S1136">
    <cfRule type="cellIs" dxfId="3468" priority="4390" operator="equal">
      <formula>"MAL"</formula>
    </cfRule>
  </conditionalFormatting>
  <conditionalFormatting sqref="R1136:S1136">
    <cfRule type="cellIs" dxfId="3467" priority="4387" operator="equal">
      <formula>"CORRECTO"</formula>
    </cfRule>
    <cfRule type="cellIs" dxfId="3466" priority="4389" operator="equal">
      <formula>"CORRECTO"</formula>
    </cfRule>
  </conditionalFormatting>
  <conditionalFormatting sqref="R1136:S1136">
    <cfRule type="cellIs" dxfId="3465" priority="4388" operator="equal">
      <formula>"MAL"</formula>
    </cfRule>
  </conditionalFormatting>
  <conditionalFormatting sqref="R1136:S1136">
    <cfRule type="cellIs" dxfId="3464" priority="4386" stopIfTrue="1" operator="greaterThan">
      <formula>0</formula>
    </cfRule>
  </conditionalFormatting>
  <conditionalFormatting sqref="R1136:S1136">
    <cfRule type="cellIs" dxfId="3463" priority="4385" operator="equal">
      <formula>0</formula>
    </cfRule>
  </conditionalFormatting>
  <conditionalFormatting sqref="R1138:S1138">
    <cfRule type="cellIs" dxfId="3462" priority="4384" operator="equal">
      <formula>"MAL"</formula>
    </cfRule>
  </conditionalFormatting>
  <conditionalFormatting sqref="R1138:S1138">
    <cfRule type="cellIs" dxfId="3461" priority="4383" operator="equal">
      <formula>"CORRECTO"</formula>
    </cfRule>
  </conditionalFormatting>
  <conditionalFormatting sqref="R1138:S1138">
    <cfRule type="cellIs" dxfId="3460" priority="4382" operator="equal">
      <formula>"MAL"</formula>
    </cfRule>
  </conditionalFormatting>
  <conditionalFormatting sqref="R1138:S1138">
    <cfRule type="cellIs" dxfId="3459" priority="4379" operator="equal">
      <formula>"CORRECTO"</formula>
    </cfRule>
    <cfRule type="cellIs" dxfId="3458" priority="4381" operator="equal">
      <formula>"CORRECTO"</formula>
    </cfRule>
  </conditionalFormatting>
  <conditionalFormatting sqref="R1138:S1138">
    <cfRule type="cellIs" dxfId="3457" priority="4380" operator="equal">
      <formula>"MAL"</formula>
    </cfRule>
  </conditionalFormatting>
  <conditionalFormatting sqref="R1138:S1138">
    <cfRule type="cellIs" dxfId="3456" priority="4378" stopIfTrue="1" operator="greaterThan">
      <formula>0</formula>
    </cfRule>
  </conditionalFormatting>
  <conditionalFormatting sqref="R1138:S1138">
    <cfRule type="cellIs" dxfId="3455" priority="4377" operator="equal">
      <formula>0</formula>
    </cfRule>
  </conditionalFormatting>
  <conditionalFormatting sqref="B1247:C1247 H1247:V1247 E1247 B1220:V1224 B1225:O1225 R1225:V1225 B1226:V1246">
    <cfRule type="cellIs" dxfId="3454" priority="4376" operator="equal">
      <formula>"MAL"</formula>
    </cfRule>
  </conditionalFormatting>
  <conditionalFormatting sqref="B1247:C1247 H1247:V1247 E1247 B1220:V1224 B1225:O1225 R1225:V1225 B1226:V1246">
    <cfRule type="cellIs" dxfId="3453" priority="4375" operator="equal">
      <formula>"CORRECTO"</formula>
    </cfRule>
  </conditionalFormatting>
  <conditionalFormatting sqref="B1247:C1247 H1247:V1247 E1247 B1220:V1224 B1225:O1225 R1225:V1225 B1226:V1246">
    <cfRule type="cellIs" dxfId="3452" priority="4374" operator="equal">
      <formula>"MAL"</formula>
    </cfRule>
  </conditionalFormatting>
  <conditionalFormatting sqref="B1247:C1247 H1247:V1247 E1247 B1220:V1224 B1225:O1225 R1225:V1225 B1226:V1246">
    <cfRule type="cellIs" dxfId="3451" priority="4371" operator="equal">
      <formula>"CORRECTO"</formula>
    </cfRule>
    <cfRule type="cellIs" dxfId="3450" priority="4373" operator="equal">
      <formula>"CORRECTO"</formula>
    </cfRule>
  </conditionalFormatting>
  <conditionalFormatting sqref="B1247:C1247 H1247:V1247 E1247 B1220:V1224 B1225:O1225 R1225:V1225 B1226:V1246">
    <cfRule type="cellIs" dxfId="3449" priority="4372" operator="equal">
      <formula>"MAL"</formula>
    </cfRule>
  </conditionalFormatting>
  <conditionalFormatting sqref="C1224:I1233 P1224:V1224 K1224:M1233 P1226:V1233 R1225:V1225">
    <cfRule type="cellIs" dxfId="3448" priority="4370" stopIfTrue="1" operator="greaterThan">
      <formula>0</formula>
    </cfRule>
  </conditionalFormatting>
  <conditionalFormatting sqref="D1227:D1232">
    <cfRule type="cellIs" dxfId="3447" priority="4369" stopIfTrue="1" operator="greaterThan">
      <formula>0</formula>
    </cfRule>
  </conditionalFormatting>
  <conditionalFormatting sqref="D1227:D1232 F1227:H1232">
    <cfRule type="cellIs" dxfId="3446" priority="4368" stopIfTrue="1" operator="greaterThan">
      <formula>0</formula>
    </cfRule>
  </conditionalFormatting>
  <conditionalFormatting sqref="H1224:H1232">
    <cfRule type="cellIs" dxfId="3445" priority="4367" stopIfTrue="1" operator="greaterThan">
      <formula>0</formula>
    </cfRule>
  </conditionalFormatting>
  <conditionalFormatting sqref="E1224:E1232">
    <cfRule type="cellIs" dxfId="3444" priority="4366" stopIfTrue="1" operator="greaterThan">
      <formula>0</formula>
    </cfRule>
  </conditionalFormatting>
  <conditionalFormatting sqref="K1241:K1246">
    <cfRule type="containsText" dxfId="3443" priority="4364" stopIfTrue="1" operator="containsText" text="NO CUMPLE">
      <formula>NOT(ISERROR(SEARCH("NO CUMPLE",K1241)))</formula>
    </cfRule>
    <cfRule type="containsText" dxfId="3442" priority="4365" stopIfTrue="1" operator="containsText" text="CUMPLE">
      <formula>NOT(ISERROR(SEARCH("CUMPLE",K1241)))</formula>
    </cfRule>
  </conditionalFormatting>
  <conditionalFormatting sqref="S1240">
    <cfRule type="cellIs" dxfId="3441" priority="4362" operator="greaterThanOrEqual">
      <formula>NUMMINCONT</formula>
    </cfRule>
    <cfRule type="cellIs" dxfId="3440" priority="4363" operator="lessThan">
      <formula>NUMMINCONT</formula>
    </cfRule>
  </conditionalFormatting>
  <conditionalFormatting sqref="T1227:V1232">
    <cfRule type="cellIs" dxfId="3439" priority="4360" stopIfTrue="1" operator="equal">
      <formula>"NO"</formula>
    </cfRule>
    <cfRule type="cellIs" dxfId="3438" priority="4361" stopIfTrue="1" operator="equal">
      <formula>"SI"</formula>
    </cfRule>
  </conditionalFormatting>
  <conditionalFormatting sqref="T1227:V1228">
    <cfRule type="cellIs" dxfId="3437" priority="4359" stopIfTrue="1" operator="equal">
      <formula>"NO APLICA"</formula>
    </cfRule>
  </conditionalFormatting>
  <conditionalFormatting sqref="T1229:U1232">
    <cfRule type="cellIs" dxfId="3436" priority="4358" stopIfTrue="1" operator="equal">
      <formula>"NO APLICA"</formula>
    </cfRule>
  </conditionalFormatting>
  <conditionalFormatting sqref="T1229:U1229">
    <cfRule type="cellIs" dxfId="3435" priority="4357" stopIfTrue="1" operator="equal">
      <formula>"NO APLICA"</formula>
    </cfRule>
  </conditionalFormatting>
  <conditionalFormatting sqref="V1229:V1232">
    <cfRule type="cellIs" dxfId="3434" priority="4356" stopIfTrue="1" operator="equal">
      <formula>"NO APLICA"</formula>
    </cfRule>
  </conditionalFormatting>
  <conditionalFormatting sqref="V1238">
    <cfRule type="cellIs" dxfId="3433" priority="4354" operator="equal">
      <formula>"CUMPLE"</formula>
    </cfRule>
    <cfRule type="cellIs" dxfId="3432" priority="4355" operator="equal">
      <formula>"NO CUMPLE"</formula>
    </cfRule>
  </conditionalFormatting>
  <conditionalFormatting sqref="V1238:V1240">
    <cfRule type="cellIs" dxfId="3431" priority="4353" operator="equal">
      <formula>"VERIFICAR"</formula>
    </cfRule>
  </conditionalFormatting>
  <conditionalFormatting sqref="T1233:V1233">
    <cfRule type="cellIs" dxfId="3430" priority="4351" stopIfTrue="1" operator="equal">
      <formula>"NO"</formula>
    </cfRule>
    <cfRule type="cellIs" dxfId="3429" priority="4352" stopIfTrue="1" operator="equal">
      <formula>"SI"</formula>
    </cfRule>
  </conditionalFormatting>
  <conditionalFormatting sqref="T1233:U1233">
    <cfRule type="cellIs" dxfId="3428" priority="4350" stopIfTrue="1" operator="equal">
      <formula>"NO APLICA"</formula>
    </cfRule>
  </conditionalFormatting>
  <conditionalFormatting sqref="V1233">
    <cfRule type="cellIs" dxfId="3427" priority="4349" stopIfTrue="1" operator="equal">
      <formula>"NO APLICA"</formula>
    </cfRule>
  </conditionalFormatting>
  <conditionalFormatting sqref="T1243">
    <cfRule type="cellIs" dxfId="3426" priority="4347" operator="equal">
      <formula>"CUMPLE"</formula>
    </cfRule>
    <cfRule type="cellIs" dxfId="3425" priority="4348" operator="equal">
      <formula>"NO CUMPLE"</formula>
    </cfRule>
  </conditionalFormatting>
  <conditionalFormatting sqref="T1243">
    <cfRule type="cellIs" dxfId="3424" priority="4346" operator="equal">
      <formula>"VERIFICAR"</formula>
    </cfRule>
  </conditionalFormatting>
  <conditionalFormatting sqref="H1247">
    <cfRule type="containsText" dxfId="3423" priority="4329" stopIfTrue="1" operator="containsText" text="NO CUMPLE">
      <formula>NOT(ISERROR(SEARCH("NO CUMPLE",H1247)))</formula>
    </cfRule>
    <cfRule type="containsText" dxfId="3422" priority="4330" stopIfTrue="1" operator="containsText" text="CUMPLE">
      <formula>NOT(ISERROR(SEARCH("CUMPLE",H1247)))</formula>
    </cfRule>
  </conditionalFormatting>
  <conditionalFormatting sqref="J1247">
    <cfRule type="containsText" dxfId="3421" priority="4327" stopIfTrue="1" operator="containsText" text="NO CUMPLE">
      <formula>NOT(ISERROR(SEARCH("NO CUMPLE",J1247)))</formula>
    </cfRule>
    <cfRule type="containsText" dxfId="3420" priority="4328" stopIfTrue="1" operator="containsText" text="CUMPLE">
      <formula>NOT(ISERROR(SEARCH("CUMPLE",J1247)))</formula>
    </cfRule>
  </conditionalFormatting>
  <conditionalFormatting sqref="O1246">
    <cfRule type="containsText" dxfId="3419" priority="4325" stopIfTrue="1" operator="containsText" text="NO CUMPLE">
      <formula>NOT(ISERROR(SEARCH("NO CUMPLE",O1246)))</formula>
    </cfRule>
    <cfRule type="containsText" dxfId="3418" priority="4326" stopIfTrue="1" operator="containsText" text="CUMPLE">
      <formula>NOT(ISERROR(SEARCH("CUMPLE",O1246)))</formula>
    </cfRule>
  </conditionalFormatting>
  <conditionalFormatting sqref="O1247:S1247">
    <cfRule type="cellIs" dxfId="3417" priority="4324" operator="equal">
      <formula>"EL PROPONENTE SE DEBE REQUERIR POR EXPERIENCIA MINIMA EXIGIDA"</formula>
    </cfRule>
  </conditionalFormatting>
  <conditionalFormatting sqref="J1224:J1233">
    <cfRule type="cellIs" dxfId="3416" priority="4323" stopIfTrue="1" operator="greaterThan">
      <formula>0</formula>
    </cfRule>
  </conditionalFormatting>
  <conditionalFormatting sqref="N1241:N1246">
    <cfRule type="cellIs" dxfId="3415" priority="4321" operator="equal">
      <formula>"NO"</formula>
    </cfRule>
    <cfRule type="cellIs" dxfId="3414" priority="4322" operator="between">
      <formula>"SI"</formula>
      <formula>"SI."</formula>
    </cfRule>
  </conditionalFormatting>
  <conditionalFormatting sqref="I1233">
    <cfRule type="cellIs" dxfId="3413" priority="4320" stopIfTrue="1" operator="greaterThan">
      <formula>0</formula>
    </cfRule>
  </conditionalFormatting>
  <conditionalFormatting sqref="K1227:L1233">
    <cfRule type="cellIs" dxfId="3412" priority="4318" operator="equal">
      <formula>0</formula>
    </cfRule>
    <cfRule type="cellIs" dxfId="3411" priority="4319" operator="notBetween">
      <formula>$Q$17</formula>
      <formula>$R$17</formula>
    </cfRule>
  </conditionalFormatting>
  <conditionalFormatting sqref="B1224:B1233">
    <cfRule type="cellIs" dxfId="3410" priority="4317" stopIfTrue="1" operator="greaterThan">
      <formula>0</formula>
    </cfRule>
  </conditionalFormatting>
  <conditionalFormatting sqref="T1224:V1226">
    <cfRule type="cellIs" dxfId="3409" priority="4315" stopIfTrue="1" operator="equal">
      <formula>"NO"</formula>
    </cfRule>
    <cfRule type="cellIs" dxfId="3408" priority="4316" stopIfTrue="1" operator="equal">
      <formula>"SI"</formula>
    </cfRule>
  </conditionalFormatting>
  <conditionalFormatting sqref="T1224:V1225">
    <cfRule type="cellIs" dxfId="3407" priority="4314" stopIfTrue="1" operator="equal">
      <formula>"NO APLICA"</formula>
    </cfRule>
  </conditionalFormatting>
  <conditionalFormatting sqref="T1226:U1226">
    <cfRule type="cellIs" dxfId="3406" priority="4313" stopIfTrue="1" operator="equal">
      <formula>"NO APLICA"</formula>
    </cfRule>
  </conditionalFormatting>
  <conditionalFormatting sqref="T1226:U1226">
    <cfRule type="cellIs" dxfId="3405" priority="4312" stopIfTrue="1" operator="equal">
      <formula>"NO APLICA"</formula>
    </cfRule>
  </conditionalFormatting>
  <conditionalFormatting sqref="V1226">
    <cfRule type="cellIs" dxfId="3404" priority="4311" stopIfTrue="1" operator="equal">
      <formula>"NO APLICA"</formula>
    </cfRule>
  </conditionalFormatting>
  <conditionalFormatting sqref="K1224:L1226">
    <cfRule type="cellIs" dxfId="3403" priority="4310" operator="notBetween">
      <formula>$Q$17</formula>
      <formula>$R$17</formula>
    </cfRule>
  </conditionalFormatting>
  <conditionalFormatting sqref="C1224:I1233 P1224:V1224 K1224:M1233 P1226:V1233 R1225:V1225">
    <cfRule type="cellIs" dxfId="3402" priority="4309" operator="equal">
      <formula>0</formula>
    </cfRule>
  </conditionalFormatting>
  <conditionalFormatting sqref="M1247">
    <cfRule type="cellIs" dxfId="3401" priority="4305" operator="notEqual">
      <formula>"NO CUMPLE"</formula>
    </cfRule>
    <cfRule type="containsText" dxfId="3400" priority="4306" stopIfTrue="1" operator="containsText" text="NO CUMPLE">
      <formula>NOT(ISERROR(SEARCH("NO CUMPLE",M1247)))</formula>
    </cfRule>
    <cfRule type="containsText" dxfId="3399" priority="4307" stopIfTrue="1" operator="containsText" text="CUMPLE">
      <formula>NOT(ISERROR(SEARCH("CUMPLE",M1247)))</formula>
    </cfRule>
  </conditionalFormatting>
  <conditionalFormatting sqref="M1241:M1246">
    <cfRule type="cellIs" dxfId="3398" priority="4303" stopIfTrue="1" operator="equal">
      <formula>"cumple"</formula>
    </cfRule>
    <cfRule type="containsText" dxfId="3397" priority="4304" stopIfTrue="1" operator="containsText" text="NO CUMPLE">
      <formula>NOT(ISERROR(SEARCH("NO CUMPLE",M1241)))</formula>
    </cfRule>
  </conditionalFormatting>
  <conditionalFormatting sqref="L1241:L1246">
    <cfRule type="cellIs" dxfId="3396" priority="4301" stopIfTrue="1" operator="equal">
      <formula>"cumple"</formula>
    </cfRule>
    <cfRule type="containsText" dxfId="3395" priority="4302" stopIfTrue="1" operator="containsText" text="NO CUMPLE">
      <formula>NOT(ISERROR(SEARCH("NO CUMPLE",L1241)))</formula>
    </cfRule>
  </conditionalFormatting>
  <conditionalFormatting sqref="K1247">
    <cfRule type="containsText" dxfId="3394" priority="4291" stopIfTrue="1" operator="containsText" text="NO CUMPLE">
      <formula>NOT(ISERROR(SEARCH("NO CUMPLE",K1247)))</formula>
    </cfRule>
    <cfRule type="containsText" dxfId="3393" priority="4292" stopIfTrue="1" operator="containsText" text="CUMPLE">
      <formula>NOT(ISERROR(SEARCH("CUMPLE",K1247)))</formula>
    </cfRule>
  </conditionalFormatting>
  <conditionalFormatting sqref="L1247">
    <cfRule type="containsText" dxfId="3392" priority="4289" stopIfTrue="1" operator="containsText" text="NO CUMPLE">
      <formula>NOT(ISERROR(SEARCH("NO CUMPLE",L1247)))</formula>
    </cfRule>
    <cfRule type="containsText" dxfId="3391" priority="4290" stopIfTrue="1" operator="containsText" text="CUMPLE">
      <formula>NOT(ISERROR(SEARCH("CUMPLE",L1247)))</formula>
    </cfRule>
  </conditionalFormatting>
  <conditionalFormatting sqref="P1240">
    <cfRule type="cellIs" dxfId="3390" priority="4287" operator="equal">
      <formula>"NO VÁLIDO"</formula>
    </cfRule>
    <cfRule type="cellIs" dxfId="3389" priority="4288" operator="equal">
      <formula>"VÁLIDO"</formula>
    </cfRule>
  </conditionalFormatting>
  <conditionalFormatting sqref="H1224:H1233">
    <cfRule type="cellIs" dxfId="3388" priority="4284" operator="equal">
      <formula>"NO"</formula>
    </cfRule>
    <cfRule type="cellIs" dxfId="3387" priority="4285" operator="equal">
      <formula>"SI"</formula>
    </cfRule>
  </conditionalFormatting>
  <conditionalFormatting sqref="Q1240">
    <cfRule type="cellIs" dxfId="3386" priority="4282" operator="greaterThanOrEqual">
      <formula>NUMMINCONT</formula>
    </cfRule>
    <cfRule type="cellIs" dxfId="3385" priority="4283" operator="lessThan">
      <formula>NUMMINCONT</formula>
    </cfRule>
  </conditionalFormatting>
  <conditionalFormatting sqref="B1277:C1277 H1277:V1277 E1277 B1250:V1253 B1261:V1276 B1254:O1260 R1254:V1260">
    <cfRule type="cellIs" dxfId="3384" priority="4281" operator="equal">
      <formula>"MAL"</formula>
    </cfRule>
  </conditionalFormatting>
  <conditionalFormatting sqref="B1277:C1277 H1277:V1277 E1277 B1250:V1253 B1261:V1276 B1254:O1260 R1254:V1260">
    <cfRule type="cellIs" dxfId="3383" priority="4280" operator="equal">
      <formula>"CORRECTO"</formula>
    </cfRule>
  </conditionalFormatting>
  <conditionalFormatting sqref="B1277:C1277 H1277:V1277 E1277 B1250:V1253 B1261:V1276 B1254:O1260 R1254:V1260">
    <cfRule type="cellIs" dxfId="3382" priority="4279" operator="equal">
      <formula>"MAL"</formula>
    </cfRule>
  </conditionalFormatting>
  <conditionalFormatting sqref="B1277:C1277 H1277:V1277 E1277 B1250:V1253 B1261:V1276 B1254:O1260 R1254:V1260">
    <cfRule type="cellIs" dxfId="3381" priority="4276" operator="equal">
      <formula>"CORRECTO"</formula>
    </cfRule>
    <cfRule type="cellIs" dxfId="3380" priority="4278" operator="equal">
      <formula>"CORRECTO"</formula>
    </cfRule>
  </conditionalFormatting>
  <conditionalFormatting sqref="B1277:C1277 H1277:V1277 E1277 B1250:V1253 B1261:V1276 B1254:O1260 R1254:V1260">
    <cfRule type="cellIs" dxfId="3379" priority="4277" operator="equal">
      <formula>"MAL"</formula>
    </cfRule>
  </conditionalFormatting>
  <conditionalFormatting sqref="C1254:I1263 K1254:M1263 P1261:V1263 R1254:V1260">
    <cfRule type="cellIs" dxfId="3378" priority="4275" stopIfTrue="1" operator="greaterThan">
      <formula>0</formula>
    </cfRule>
  </conditionalFormatting>
  <conditionalFormatting sqref="D1257:D1262">
    <cfRule type="cellIs" dxfId="3377" priority="4274" stopIfTrue="1" operator="greaterThan">
      <formula>0</formula>
    </cfRule>
  </conditionalFormatting>
  <conditionalFormatting sqref="D1257:D1262 F1257:H1262">
    <cfRule type="cellIs" dxfId="3376" priority="4273" stopIfTrue="1" operator="greaterThan">
      <formula>0</formula>
    </cfRule>
  </conditionalFormatting>
  <conditionalFormatting sqref="H1254:H1262">
    <cfRule type="cellIs" dxfId="3375" priority="4272" stopIfTrue="1" operator="greaterThan">
      <formula>0</formula>
    </cfRule>
  </conditionalFormatting>
  <conditionalFormatting sqref="E1254:E1262">
    <cfRule type="cellIs" dxfId="3374" priority="4271" stopIfTrue="1" operator="greaterThan">
      <formula>0</formula>
    </cfRule>
  </conditionalFormatting>
  <conditionalFormatting sqref="K1271:K1276">
    <cfRule type="containsText" dxfId="3373" priority="4269" stopIfTrue="1" operator="containsText" text="NO CUMPLE">
      <formula>NOT(ISERROR(SEARCH("NO CUMPLE",K1271)))</formula>
    </cfRule>
    <cfRule type="containsText" dxfId="3372" priority="4270" stopIfTrue="1" operator="containsText" text="CUMPLE">
      <formula>NOT(ISERROR(SEARCH("CUMPLE",K1271)))</formula>
    </cfRule>
  </conditionalFormatting>
  <conditionalFormatting sqref="S1270">
    <cfRule type="cellIs" dxfId="3371" priority="4267" operator="greaterThanOrEqual">
      <formula>NUMMINCONT</formula>
    </cfRule>
    <cfRule type="cellIs" dxfId="3370" priority="4268" operator="lessThan">
      <formula>NUMMINCONT</formula>
    </cfRule>
  </conditionalFormatting>
  <conditionalFormatting sqref="T1257:V1262">
    <cfRule type="cellIs" dxfId="3369" priority="4265" stopIfTrue="1" operator="equal">
      <formula>"NO"</formula>
    </cfRule>
    <cfRule type="cellIs" dxfId="3368" priority="4266" stopIfTrue="1" operator="equal">
      <formula>"SI"</formula>
    </cfRule>
  </conditionalFormatting>
  <conditionalFormatting sqref="T1257:V1258">
    <cfRule type="cellIs" dxfId="3367" priority="4264" stopIfTrue="1" operator="equal">
      <formula>"NO APLICA"</formula>
    </cfRule>
  </conditionalFormatting>
  <conditionalFormatting sqref="T1259:U1262">
    <cfRule type="cellIs" dxfId="3366" priority="4263" stopIfTrue="1" operator="equal">
      <formula>"NO APLICA"</formula>
    </cfRule>
  </conditionalFormatting>
  <conditionalFormatting sqref="T1259:U1259">
    <cfRule type="cellIs" dxfId="3365" priority="4262" stopIfTrue="1" operator="equal">
      <formula>"NO APLICA"</formula>
    </cfRule>
  </conditionalFormatting>
  <conditionalFormatting sqref="V1259:V1262">
    <cfRule type="cellIs" dxfId="3364" priority="4261" stopIfTrue="1" operator="equal">
      <formula>"NO APLICA"</formula>
    </cfRule>
  </conditionalFormatting>
  <conditionalFormatting sqref="V1268">
    <cfRule type="cellIs" dxfId="3363" priority="4259" operator="equal">
      <formula>"CUMPLE"</formula>
    </cfRule>
    <cfRule type="cellIs" dxfId="3362" priority="4260" operator="equal">
      <formula>"NO CUMPLE"</formula>
    </cfRule>
  </conditionalFormatting>
  <conditionalFormatting sqref="V1268:V1270">
    <cfRule type="cellIs" dxfId="3361" priority="4258" operator="equal">
      <formula>"VERIFICAR"</formula>
    </cfRule>
  </conditionalFormatting>
  <conditionalFormatting sqref="T1263:V1263">
    <cfRule type="cellIs" dxfId="3360" priority="4256" stopIfTrue="1" operator="equal">
      <formula>"NO"</formula>
    </cfRule>
    <cfRule type="cellIs" dxfId="3359" priority="4257" stopIfTrue="1" operator="equal">
      <formula>"SI"</formula>
    </cfRule>
  </conditionalFormatting>
  <conditionalFormatting sqref="T1263:U1263">
    <cfRule type="cellIs" dxfId="3358" priority="4255" stopIfTrue="1" operator="equal">
      <formula>"NO APLICA"</formula>
    </cfRule>
  </conditionalFormatting>
  <conditionalFormatting sqref="V1263">
    <cfRule type="cellIs" dxfId="3357" priority="4254" stopIfTrue="1" operator="equal">
      <formula>"NO APLICA"</formula>
    </cfRule>
  </conditionalFormatting>
  <conditionalFormatting sqref="T1273">
    <cfRule type="cellIs" dxfId="3356" priority="4252" operator="equal">
      <formula>"CUMPLE"</formula>
    </cfRule>
    <cfRule type="cellIs" dxfId="3355" priority="4253" operator="equal">
      <formula>"NO CUMPLE"</formula>
    </cfRule>
  </conditionalFormatting>
  <conditionalFormatting sqref="T1273">
    <cfRule type="cellIs" dxfId="3354" priority="4251" operator="equal">
      <formula>"VERIFICAR"</formula>
    </cfRule>
  </conditionalFormatting>
  <conditionalFormatting sqref="H1277">
    <cfRule type="containsText" dxfId="3353" priority="4234" stopIfTrue="1" operator="containsText" text="NO CUMPLE">
      <formula>NOT(ISERROR(SEARCH("NO CUMPLE",H1277)))</formula>
    </cfRule>
    <cfRule type="containsText" dxfId="3352" priority="4235" stopIfTrue="1" operator="containsText" text="CUMPLE">
      <formula>NOT(ISERROR(SEARCH("CUMPLE",H1277)))</formula>
    </cfRule>
  </conditionalFormatting>
  <conditionalFormatting sqref="J1277">
    <cfRule type="containsText" dxfId="3351" priority="4232" stopIfTrue="1" operator="containsText" text="NO CUMPLE">
      <formula>NOT(ISERROR(SEARCH("NO CUMPLE",J1277)))</formula>
    </cfRule>
    <cfRule type="containsText" dxfId="3350" priority="4233" stopIfTrue="1" operator="containsText" text="CUMPLE">
      <formula>NOT(ISERROR(SEARCH("CUMPLE",J1277)))</formula>
    </cfRule>
  </conditionalFormatting>
  <conditionalFormatting sqref="O1276">
    <cfRule type="containsText" dxfId="3349" priority="4230" stopIfTrue="1" operator="containsText" text="NO CUMPLE">
      <formula>NOT(ISERROR(SEARCH("NO CUMPLE",O1276)))</formula>
    </cfRule>
    <cfRule type="containsText" dxfId="3348" priority="4231" stopIfTrue="1" operator="containsText" text="CUMPLE">
      <formula>NOT(ISERROR(SEARCH("CUMPLE",O1276)))</formula>
    </cfRule>
  </conditionalFormatting>
  <conditionalFormatting sqref="O1277:S1277">
    <cfRule type="cellIs" dxfId="3347" priority="4229" operator="equal">
      <formula>"EL PROPONENTE SE DEBE REQUERIR POR EXPERIENCIA MINIMA EXIGIDA"</formula>
    </cfRule>
  </conditionalFormatting>
  <conditionalFormatting sqref="J1254:J1263">
    <cfRule type="cellIs" dxfId="3346" priority="4228" stopIfTrue="1" operator="greaterThan">
      <formula>0</formula>
    </cfRule>
  </conditionalFormatting>
  <conditionalFormatting sqref="N1271:N1276">
    <cfRule type="cellIs" dxfId="3345" priority="4226" operator="equal">
      <formula>"NO"</formula>
    </cfRule>
    <cfRule type="cellIs" dxfId="3344" priority="4227" operator="between">
      <formula>"SI"</formula>
      <formula>"SI."</formula>
    </cfRule>
  </conditionalFormatting>
  <conditionalFormatting sqref="I1263">
    <cfRule type="cellIs" dxfId="3343" priority="4225" stopIfTrue="1" operator="greaterThan">
      <formula>0</formula>
    </cfRule>
  </conditionalFormatting>
  <conditionalFormatting sqref="K1257:L1263">
    <cfRule type="cellIs" dxfId="3342" priority="4223" operator="equal">
      <formula>0</formula>
    </cfRule>
    <cfRule type="cellIs" dxfId="3341" priority="4224" operator="notBetween">
      <formula>$Q$17</formula>
      <formula>$R$17</formula>
    </cfRule>
  </conditionalFormatting>
  <conditionalFormatting sqref="B1254:B1263">
    <cfRule type="cellIs" dxfId="3340" priority="4222" stopIfTrue="1" operator="greaterThan">
      <formula>0</formula>
    </cfRule>
  </conditionalFormatting>
  <conditionalFormatting sqref="T1254:V1256">
    <cfRule type="cellIs" dxfId="3339" priority="4220" stopIfTrue="1" operator="equal">
      <formula>"NO"</formula>
    </cfRule>
    <cfRule type="cellIs" dxfId="3338" priority="4221" stopIfTrue="1" operator="equal">
      <formula>"SI"</formula>
    </cfRule>
  </conditionalFormatting>
  <conditionalFormatting sqref="T1254:V1255">
    <cfRule type="cellIs" dxfId="3337" priority="4219" stopIfTrue="1" operator="equal">
      <formula>"NO APLICA"</formula>
    </cfRule>
  </conditionalFormatting>
  <conditionalFormatting sqref="T1256:U1256">
    <cfRule type="cellIs" dxfId="3336" priority="4218" stopIfTrue="1" operator="equal">
      <formula>"NO APLICA"</formula>
    </cfRule>
  </conditionalFormatting>
  <conditionalFormatting sqref="T1256:U1256">
    <cfRule type="cellIs" dxfId="3335" priority="4217" stopIfTrue="1" operator="equal">
      <formula>"NO APLICA"</formula>
    </cfRule>
  </conditionalFormatting>
  <conditionalFormatting sqref="V1256">
    <cfRule type="cellIs" dxfId="3334" priority="4216" stopIfTrue="1" operator="equal">
      <formula>"NO APLICA"</formula>
    </cfRule>
  </conditionalFormatting>
  <conditionalFormatting sqref="K1254:L1256">
    <cfRule type="cellIs" dxfId="3333" priority="4215" operator="notBetween">
      <formula>$Q$17</formula>
      <formula>$R$17</formula>
    </cfRule>
  </conditionalFormatting>
  <conditionalFormatting sqref="C1254:I1263 K1254:M1263 P1261:V1263 R1254:V1260">
    <cfRule type="cellIs" dxfId="3332" priority="4214" operator="equal">
      <formula>0</formula>
    </cfRule>
  </conditionalFormatting>
  <conditionalFormatting sqref="M1277">
    <cfRule type="cellIs" dxfId="3331" priority="4210" operator="notEqual">
      <formula>"NO CUMPLE"</formula>
    </cfRule>
    <cfRule type="containsText" dxfId="3330" priority="4211" stopIfTrue="1" operator="containsText" text="NO CUMPLE">
      <formula>NOT(ISERROR(SEARCH("NO CUMPLE",M1277)))</formula>
    </cfRule>
    <cfRule type="containsText" dxfId="3329" priority="4212" stopIfTrue="1" operator="containsText" text="CUMPLE">
      <formula>NOT(ISERROR(SEARCH("CUMPLE",M1277)))</formula>
    </cfRule>
  </conditionalFormatting>
  <conditionalFormatting sqref="M1271:M1276">
    <cfRule type="cellIs" dxfId="3328" priority="4208" stopIfTrue="1" operator="equal">
      <formula>"cumple"</formula>
    </cfRule>
    <cfRule type="containsText" dxfId="3327" priority="4209" stopIfTrue="1" operator="containsText" text="NO CUMPLE">
      <formula>NOT(ISERROR(SEARCH("NO CUMPLE",M1271)))</formula>
    </cfRule>
  </conditionalFormatting>
  <conditionalFormatting sqref="L1271:L1276">
    <cfRule type="cellIs" dxfId="3326" priority="4206" stopIfTrue="1" operator="equal">
      <formula>"cumple"</formula>
    </cfRule>
    <cfRule type="containsText" dxfId="3325" priority="4207" stopIfTrue="1" operator="containsText" text="NO CUMPLE">
      <formula>NOT(ISERROR(SEARCH("NO CUMPLE",L1271)))</formula>
    </cfRule>
  </conditionalFormatting>
  <conditionalFormatting sqref="K1277">
    <cfRule type="containsText" dxfId="3324" priority="4196" stopIfTrue="1" operator="containsText" text="NO CUMPLE">
      <formula>NOT(ISERROR(SEARCH("NO CUMPLE",K1277)))</formula>
    </cfRule>
    <cfRule type="containsText" dxfId="3323" priority="4197" stopIfTrue="1" operator="containsText" text="CUMPLE">
      <formula>NOT(ISERROR(SEARCH("CUMPLE",K1277)))</formula>
    </cfRule>
  </conditionalFormatting>
  <conditionalFormatting sqref="L1277">
    <cfRule type="containsText" dxfId="3322" priority="4194" stopIfTrue="1" operator="containsText" text="NO CUMPLE">
      <formula>NOT(ISERROR(SEARCH("NO CUMPLE",L1277)))</formula>
    </cfRule>
    <cfRule type="containsText" dxfId="3321" priority="4195" stopIfTrue="1" operator="containsText" text="CUMPLE">
      <formula>NOT(ISERROR(SEARCH("CUMPLE",L1277)))</formula>
    </cfRule>
  </conditionalFormatting>
  <conditionalFormatting sqref="P1270">
    <cfRule type="cellIs" dxfId="3320" priority="4192" operator="equal">
      <formula>"NO VÁLIDO"</formula>
    </cfRule>
    <cfRule type="cellIs" dxfId="3319" priority="4193" operator="equal">
      <formula>"VÁLIDO"</formula>
    </cfRule>
  </conditionalFormatting>
  <conditionalFormatting sqref="H1254:H1263">
    <cfRule type="cellIs" dxfId="3318" priority="4189" operator="equal">
      <formula>"NO"</formula>
    </cfRule>
    <cfRule type="cellIs" dxfId="3317" priority="4190" operator="equal">
      <formula>"SI"</formula>
    </cfRule>
  </conditionalFormatting>
  <conditionalFormatting sqref="Q1270">
    <cfRule type="cellIs" dxfId="3316" priority="4187" operator="greaterThanOrEqual">
      <formula>NUMMINCONT</formula>
    </cfRule>
    <cfRule type="cellIs" dxfId="3315" priority="4188" operator="lessThan">
      <formula>NUMMINCONT</formula>
    </cfRule>
  </conditionalFormatting>
  <conditionalFormatting sqref="B1307:C1307 H1307:V1307 E1307 B1280:V1283 B1284:O1289 R1284:V1289 B1290:V1306">
    <cfRule type="cellIs" dxfId="3314" priority="4186" operator="equal">
      <formula>"MAL"</formula>
    </cfRule>
  </conditionalFormatting>
  <conditionalFormatting sqref="B1307:C1307 H1307:V1307 E1307 B1280:V1283 B1284:O1289 R1284:V1289 B1290:V1306">
    <cfRule type="cellIs" dxfId="3313" priority="4185" operator="equal">
      <formula>"CORRECTO"</formula>
    </cfRule>
  </conditionalFormatting>
  <conditionalFormatting sqref="B1307:C1307 H1307:V1307 E1307 B1280:V1283 B1284:O1289 R1284:V1289 B1290:V1306">
    <cfRule type="cellIs" dxfId="3312" priority="4184" operator="equal">
      <formula>"MAL"</formula>
    </cfRule>
  </conditionalFormatting>
  <conditionalFormatting sqref="B1307:C1307 H1307:V1307 E1307 B1280:V1283 B1284:O1289 R1284:V1289 B1290:V1306">
    <cfRule type="cellIs" dxfId="3311" priority="4181" operator="equal">
      <formula>"CORRECTO"</formula>
    </cfRule>
    <cfRule type="cellIs" dxfId="3310" priority="4183" operator="equal">
      <formula>"CORRECTO"</formula>
    </cfRule>
  </conditionalFormatting>
  <conditionalFormatting sqref="B1307:C1307 H1307:V1307 E1307 B1280:V1283 B1284:O1289 R1284:V1289 B1290:V1306">
    <cfRule type="cellIs" dxfId="3309" priority="4182" operator="equal">
      <formula>"MAL"</formula>
    </cfRule>
  </conditionalFormatting>
  <conditionalFormatting sqref="C1284:I1293 P1290:V1293 K1284:M1293 R1284:V1289">
    <cfRule type="cellIs" dxfId="3308" priority="4180" stopIfTrue="1" operator="greaterThan">
      <formula>0</formula>
    </cfRule>
  </conditionalFormatting>
  <conditionalFormatting sqref="D1287:D1292">
    <cfRule type="cellIs" dxfId="3307" priority="4179" stopIfTrue="1" operator="greaterThan">
      <formula>0</formula>
    </cfRule>
  </conditionalFormatting>
  <conditionalFormatting sqref="D1287:D1292 F1287:H1292">
    <cfRule type="cellIs" dxfId="3306" priority="4178" stopIfTrue="1" operator="greaterThan">
      <formula>0</formula>
    </cfRule>
  </conditionalFormatting>
  <conditionalFormatting sqref="H1284:H1292">
    <cfRule type="cellIs" dxfId="3305" priority="4177" stopIfTrue="1" operator="greaterThan">
      <formula>0</formula>
    </cfRule>
  </conditionalFormatting>
  <conditionalFormatting sqref="E1284:E1292">
    <cfRule type="cellIs" dxfId="3304" priority="4176" stopIfTrue="1" operator="greaterThan">
      <formula>0</formula>
    </cfRule>
  </conditionalFormatting>
  <conditionalFormatting sqref="K1301:K1306">
    <cfRule type="containsText" dxfId="3303" priority="4174" stopIfTrue="1" operator="containsText" text="NO CUMPLE">
      <formula>NOT(ISERROR(SEARCH("NO CUMPLE",K1301)))</formula>
    </cfRule>
    <cfRule type="containsText" dxfId="3302" priority="4175" stopIfTrue="1" operator="containsText" text="CUMPLE">
      <formula>NOT(ISERROR(SEARCH("CUMPLE",K1301)))</formula>
    </cfRule>
  </conditionalFormatting>
  <conditionalFormatting sqref="S1300">
    <cfRule type="cellIs" dxfId="3301" priority="4172" operator="greaterThanOrEqual">
      <formula>NUMMINCONT</formula>
    </cfRule>
    <cfRule type="cellIs" dxfId="3300" priority="4173" operator="lessThan">
      <formula>NUMMINCONT</formula>
    </cfRule>
  </conditionalFormatting>
  <conditionalFormatting sqref="T1287:V1292">
    <cfRule type="cellIs" dxfId="3299" priority="4170" stopIfTrue="1" operator="equal">
      <formula>"NO"</formula>
    </cfRule>
    <cfRule type="cellIs" dxfId="3298" priority="4171" stopIfTrue="1" operator="equal">
      <formula>"SI"</formula>
    </cfRule>
  </conditionalFormatting>
  <conditionalFormatting sqref="T1287:V1288">
    <cfRule type="cellIs" dxfId="3297" priority="4169" stopIfTrue="1" operator="equal">
      <formula>"NO APLICA"</formula>
    </cfRule>
  </conditionalFormatting>
  <conditionalFormatting sqref="T1289:U1292">
    <cfRule type="cellIs" dxfId="3296" priority="4168" stopIfTrue="1" operator="equal">
      <formula>"NO APLICA"</formula>
    </cfRule>
  </conditionalFormatting>
  <conditionalFormatting sqref="T1289:U1289">
    <cfRule type="cellIs" dxfId="3295" priority="4167" stopIfTrue="1" operator="equal">
      <formula>"NO APLICA"</formula>
    </cfRule>
  </conditionalFormatting>
  <conditionalFormatting sqref="V1289:V1292">
    <cfRule type="cellIs" dxfId="3294" priority="4166" stopIfTrue="1" operator="equal">
      <formula>"NO APLICA"</formula>
    </cfRule>
  </conditionalFormatting>
  <conditionalFormatting sqref="V1298">
    <cfRule type="cellIs" dxfId="3293" priority="4164" operator="equal">
      <formula>"CUMPLE"</formula>
    </cfRule>
    <cfRule type="cellIs" dxfId="3292" priority="4165" operator="equal">
      <formula>"NO CUMPLE"</formula>
    </cfRule>
  </conditionalFormatting>
  <conditionalFormatting sqref="V1298:V1300">
    <cfRule type="cellIs" dxfId="3291" priority="4163" operator="equal">
      <formula>"VERIFICAR"</formula>
    </cfRule>
  </conditionalFormatting>
  <conditionalFormatting sqref="T1293:V1293">
    <cfRule type="cellIs" dxfId="3290" priority="4161" stopIfTrue="1" operator="equal">
      <formula>"NO"</formula>
    </cfRule>
    <cfRule type="cellIs" dxfId="3289" priority="4162" stopIfTrue="1" operator="equal">
      <formula>"SI"</formula>
    </cfRule>
  </conditionalFormatting>
  <conditionalFormatting sqref="T1293:U1293">
    <cfRule type="cellIs" dxfId="3288" priority="4160" stopIfTrue="1" operator="equal">
      <formula>"NO APLICA"</formula>
    </cfRule>
  </conditionalFormatting>
  <conditionalFormatting sqref="V1293">
    <cfRule type="cellIs" dxfId="3287" priority="4159" stopIfTrue="1" operator="equal">
      <formula>"NO APLICA"</formula>
    </cfRule>
  </conditionalFormatting>
  <conditionalFormatting sqref="T1303">
    <cfRule type="cellIs" dxfId="3286" priority="4157" operator="equal">
      <formula>"CUMPLE"</formula>
    </cfRule>
    <cfRule type="cellIs" dxfId="3285" priority="4158" operator="equal">
      <formula>"NO CUMPLE"</formula>
    </cfRule>
  </conditionalFormatting>
  <conditionalFormatting sqref="T1303">
    <cfRule type="cellIs" dxfId="3284" priority="4156" operator="equal">
      <formula>"VERIFICAR"</formula>
    </cfRule>
  </conditionalFormatting>
  <conditionalFormatting sqref="H1307">
    <cfRule type="containsText" dxfId="3283" priority="4139" stopIfTrue="1" operator="containsText" text="NO CUMPLE">
      <formula>NOT(ISERROR(SEARCH("NO CUMPLE",H1307)))</formula>
    </cfRule>
    <cfRule type="containsText" dxfId="3282" priority="4140" stopIfTrue="1" operator="containsText" text="CUMPLE">
      <formula>NOT(ISERROR(SEARCH("CUMPLE",H1307)))</formula>
    </cfRule>
  </conditionalFormatting>
  <conditionalFormatting sqref="J1307">
    <cfRule type="containsText" dxfId="3281" priority="4137" stopIfTrue="1" operator="containsText" text="NO CUMPLE">
      <formula>NOT(ISERROR(SEARCH("NO CUMPLE",J1307)))</formula>
    </cfRule>
    <cfRule type="containsText" dxfId="3280" priority="4138" stopIfTrue="1" operator="containsText" text="CUMPLE">
      <formula>NOT(ISERROR(SEARCH("CUMPLE",J1307)))</formula>
    </cfRule>
  </conditionalFormatting>
  <conditionalFormatting sqref="O1306">
    <cfRule type="containsText" dxfId="3279" priority="4135" stopIfTrue="1" operator="containsText" text="NO CUMPLE">
      <formula>NOT(ISERROR(SEARCH("NO CUMPLE",O1306)))</formula>
    </cfRule>
    <cfRule type="containsText" dxfId="3278" priority="4136" stopIfTrue="1" operator="containsText" text="CUMPLE">
      <formula>NOT(ISERROR(SEARCH("CUMPLE",O1306)))</formula>
    </cfRule>
  </conditionalFormatting>
  <conditionalFormatting sqref="O1307:S1307">
    <cfRule type="cellIs" dxfId="3277" priority="4134" operator="equal">
      <formula>"EL PROPONENTE SE DEBE REQUERIR POR EXPERIENCIA MINIMA EXIGIDA"</formula>
    </cfRule>
  </conditionalFormatting>
  <conditionalFormatting sqref="J1284:J1293">
    <cfRule type="cellIs" dxfId="3276" priority="4133" stopIfTrue="1" operator="greaterThan">
      <formula>0</formula>
    </cfRule>
  </conditionalFormatting>
  <conditionalFormatting sqref="N1301:N1306">
    <cfRule type="cellIs" dxfId="3275" priority="4131" operator="equal">
      <formula>"NO"</formula>
    </cfRule>
    <cfRule type="cellIs" dxfId="3274" priority="4132" operator="between">
      <formula>"SI"</formula>
      <formula>"SI."</formula>
    </cfRule>
  </conditionalFormatting>
  <conditionalFormatting sqref="I1293">
    <cfRule type="cellIs" dxfId="3273" priority="4130" stopIfTrue="1" operator="greaterThan">
      <formula>0</formula>
    </cfRule>
  </conditionalFormatting>
  <conditionalFormatting sqref="K1287:L1293">
    <cfRule type="cellIs" dxfId="3272" priority="4128" operator="equal">
      <formula>0</formula>
    </cfRule>
    <cfRule type="cellIs" dxfId="3271" priority="4129" operator="notBetween">
      <formula>$Q$17</formula>
      <formula>$R$17</formula>
    </cfRule>
  </conditionalFormatting>
  <conditionalFormatting sqref="B1284:B1293">
    <cfRule type="cellIs" dxfId="3270" priority="4127" stopIfTrue="1" operator="greaterThan">
      <formula>0</formula>
    </cfRule>
  </conditionalFormatting>
  <conditionalFormatting sqref="T1284:V1286">
    <cfRule type="cellIs" dxfId="3269" priority="4125" stopIfTrue="1" operator="equal">
      <formula>"NO"</formula>
    </cfRule>
    <cfRule type="cellIs" dxfId="3268" priority="4126" stopIfTrue="1" operator="equal">
      <formula>"SI"</formula>
    </cfRule>
  </conditionalFormatting>
  <conditionalFormatting sqref="T1284:V1285">
    <cfRule type="cellIs" dxfId="3267" priority="4124" stopIfTrue="1" operator="equal">
      <formula>"NO APLICA"</formula>
    </cfRule>
  </conditionalFormatting>
  <conditionalFormatting sqref="T1286:U1286">
    <cfRule type="cellIs" dxfId="3266" priority="4123" stopIfTrue="1" operator="equal">
      <formula>"NO APLICA"</formula>
    </cfRule>
  </conditionalFormatting>
  <conditionalFormatting sqref="T1286:U1286">
    <cfRule type="cellIs" dxfId="3265" priority="4122" stopIfTrue="1" operator="equal">
      <formula>"NO APLICA"</formula>
    </cfRule>
  </conditionalFormatting>
  <conditionalFormatting sqref="V1286">
    <cfRule type="cellIs" dxfId="3264" priority="4121" stopIfTrue="1" operator="equal">
      <formula>"NO APLICA"</formula>
    </cfRule>
  </conditionalFormatting>
  <conditionalFormatting sqref="K1284:L1286">
    <cfRule type="cellIs" dxfId="3263" priority="4120" operator="notBetween">
      <formula>$Q$17</formula>
      <formula>$R$17</formula>
    </cfRule>
  </conditionalFormatting>
  <conditionalFormatting sqref="C1284:I1293 P1290:V1293 K1284:M1293 R1284:V1289">
    <cfRule type="cellIs" dxfId="3262" priority="4119" operator="equal">
      <formula>0</formula>
    </cfRule>
  </conditionalFormatting>
  <conditionalFormatting sqref="M1307">
    <cfRule type="cellIs" dxfId="3261" priority="4115" operator="notEqual">
      <formula>"NO CUMPLE"</formula>
    </cfRule>
    <cfRule type="containsText" dxfId="3260" priority="4116" stopIfTrue="1" operator="containsText" text="NO CUMPLE">
      <formula>NOT(ISERROR(SEARCH("NO CUMPLE",M1307)))</formula>
    </cfRule>
    <cfRule type="containsText" dxfId="3259" priority="4117" stopIfTrue="1" operator="containsText" text="CUMPLE">
      <formula>NOT(ISERROR(SEARCH("CUMPLE",M1307)))</formula>
    </cfRule>
  </conditionalFormatting>
  <conditionalFormatting sqref="M1301:M1306">
    <cfRule type="cellIs" dxfId="3258" priority="4113" stopIfTrue="1" operator="equal">
      <formula>"cumple"</formula>
    </cfRule>
    <cfRule type="containsText" dxfId="3257" priority="4114" stopIfTrue="1" operator="containsText" text="NO CUMPLE">
      <formula>NOT(ISERROR(SEARCH("NO CUMPLE",M1301)))</formula>
    </cfRule>
  </conditionalFormatting>
  <conditionalFormatting sqref="L1301:L1306">
    <cfRule type="cellIs" dxfId="3256" priority="4111" stopIfTrue="1" operator="equal">
      <formula>"cumple"</formula>
    </cfRule>
    <cfRule type="containsText" dxfId="3255" priority="4112" stopIfTrue="1" operator="containsText" text="NO CUMPLE">
      <formula>NOT(ISERROR(SEARCH("NO CUMPLE",L1301)))</formula>
    </cfRule>
  </conditionalFormatting>
  <conditionalFormatting sqref="K1307">
    <cfRule type="containsText" dxfId="3254" priority="4101" stopIfTrue="1" operator="containsText" text="NO CUMPLE">
      <formula>NOT(ISERROR(SEARCH("NO CUMPLE",K1307)))</formula>
    </cfRule>
    <cfRule type="containsText" dxfId="3253" priority="4102" stopIfTrue="1" operator="containsText" text="CUMPLE">
      <formula>NOT(ISERROR(SEARCH("CUMPLE",K1307)))</formula>
    </cfRule>
  </conditionalFormatting>
  <conditionalFormatting sqref="L1307">
    <cfRule type="containsText" dxfId="3252" priority="4099" stopIfTrue="1" operator="containsText" text="NO CUMPLE">
      <formula>NOT(ISERROR(SEARCH("NO CUMPLE",L1307)))</formula>
    </cfRule>
    <cfRule type="containsText" dxfId="3251" priority="4100" stopIfTrue="1" operator="containsText" text="CUMPLE">
      <formula>NOT(ISERROR(SEARCH("CUMPLE",L1307)))</formula>
    </cfRule>
  </conditionalFormatting>
  <conditionalFormatting sqref="P1300">
    <cfRule type="cellIs" dxfId="3250" priority="4097" operator="equal">
      <formula>"NO VÁLIDO"</formula>
    </cfRule>
    <cfRule type="cellIs" dxfId="3249" priority="4098" operator="equal">
      <formula>"VÁLIDO"</formula>
    </cfRule>
  </conditionalFormatting>
  <conditionalFormatting sqref="H1284:H1293">
    <cfRule type="cellIs" dxfId="3248" priority="4094" operator="equal">
      <formula>"NO"</formula>
    </cfRule>
    <cfRule type="cellIs" dxfId="3247" priority="4095" operator="equal">
      <formula>"SI"</formula>
    </cfRule>
  </conditionalFormatting>
  <conditionalFormatting sqref="Q1300">
    <cfRule type="cellIs" dxfId="3246" priority="4092" operator="greaterThanOrEqual">
      <formula>NUMMINCONT</formula>
    </cfRule>
    <cfRule type="cellIs" dxfId="3245" priority="4093" operator="lessThan">
      <formula>NUMMINCONT</formula>
    </cfRule>
  </conditionalFormatting>
  <conditionalFormatting sqref="B1337:C1337 H1337:V1337 E1337 B1310:V1313 B1315:V1336 B1314:O1314 R1314:V1314">
    <cfRule type="cellIs" dxfId="3244" priority="4091" operator="equal">
      <formula>"MAL"</formula>
    </cfRule>
  </conditionalFormatting>
  <conditionalFormatting sqref="B1337:C1337 H1337:V1337 E1337 B1310:V1313 B1315:V1336 B1314:O1314 R1314:V1314">
    <cfRule type="cellIs" dxfId="3243" priority="4090" operator="equal">
      <formula>"CORRECTO"</formula>
    </cfRule>
  </conditionalFormatting>
  <conditionalFormatting sqref="B1337:C1337 H1337:V1337 E1337 B1310:V1313 B1315:V1336 B1314:O1314 R1314:V1314">
    <cfRule type="cellIs" dxfId="3242" priority="4089" operator="equal">
      <formula>"MAL"</formula>
    </cfRule>
  </conditionalFormatting>
  <conditionalFormatting sqref="B1337:C1337 H1337:V1337 E1337 B1310:V1313 B1315:V1336 B1314:O1314 R1314:V1314">
    <cfRule type="cellIs" dxfId="3241" priority="4086" operator="equal">
      <formula>"CORRECTO"</formula>
    </cfRule>
    <cfRule type="cellIs" dxfId="3240" priority="4088" operator="equal">
      <formula>"CORRECTO"</formula>
    </cfRule>
  </conditionalFormatting>
  <conditionalFormatting sqref="B1337:C1337 H1337:V1337 E1337 B1310:V1313 B1315:V1336 B1314:O1314 R1314:V1314">
    <cfRule type="cellIs" dxfId="3239" priority="4087" operator="equal">
      <formula>"MAL"</formula>
    </cfRule>
  </conditionalFormatting>
  <conditionalFormatting sqref="C1314:I1323 P1315:V1323 K1314:M1323 R1314:V1314">
    <cfRule type="cellIs" dxfId="3238" priority="4085" stopIfTrue="1" operator="greaterThan">
      <formula>0</formula>
    </cfRule>
  </conditionalFormatting>
  <conditionalFormatting sqref="D1317:D1322">
    <cfRule type="cellIs" dxfId="3237" priority="4084" stopIfTrue="1" operator="greaterThan">
      <formula>0</formula>
    </cfRule>
  </conditionalFormatting>
  <conditionalFormatting sqref="D1317:D1322 F1317:H1322">
    <cfRule type="cellIs" dxfId="3236" priority="4083" stopIfTrue="1" operator="greaterThan">
      <formula>0</formula>
    </cfRule>
  </conditionalFormatting>
  <conditionalFormatting sqref="H1314:H1322">
    <cfRule type="cellIs" dxfId="3235" priority="4082" stopIfTrue="1" operator="greaterThan">
      <formula>0</formula>
    </cfRule>
  </conditionalFormatting>
  <conditionalFormatting sqref="E1314:E1322">
    <cfRule type="cellIs" dxfId="3234" priority="4081" stopIfTrue="1" operator="greaterThan">
      <formula>0</formula>
    </cfRule>
  </conditionalFormatting>
  <conditionalFormatting sqref="K1331:K1336">
    <cfRule type="containsText" dxfId="3233" priority="4079" stopIfTrue="1" operator="containsText" text="NO CUMPLE">
      <formula>NOT(ISERROR(SEARCH("NO CUMPLE",K1331)))</formula>
    </cfRule>
    <cfRule type="containsText" dxfId="3232" priority="4080" stopIfTrue="1" operator="containsText" text="CUMPLE">
      <formula>NOT(ISERROR(SEARCH("CUMPLE",K1331)))</formula>
    </cfRule>
  </conditionalFormatting>
  <conditionalFormatting sqref="S1330">
    <cfRule type="cellIs" dxfId="3231" priority="4077" operator="greaterThanOrEqual">
      <formula>NUMMINCONT</formula>
    </cfRule>
    <cfRule type="cellIs" dxfId="3230" priority="4078" operator="lessThan">
      <formula>NUMMINCONT</formula>
    </cfRule>
  </conditionalFormatting>
  <conditionalFormatting sqref="T1317:V1322">
    <cfRule type="cellIs" dxfId="3229" priority="4075" stopIfTrue="1" operator="equal">
      <formula>"NO"</formula>
    </cfRule>
    <cfRule type="cellIs" dxfId="3228" priority="4076" stopIfTrue="1" operator="equal">
      <formula>"SI"</formula>
    </cfRule>
  </conditionalFormatting>
  <conditionalFormatting sqref="T1317:V1318">
    <cfRule type="cellIs" dxfId="3227" priority="4074" stopIfTrue="1" operator="equal">
      <formula>"NO APLICA"</formula>
    </cfRule>
  </conditionalFormatting>
  <conditionalFormatting sqref="T1319:U1322">
    <cfRule type="cellIs" dxfId="3226" priority="4073" stopIfTrue="1" operator="equal">
      <formula>"NO APLICA"</formula>
    </cfRule>
  </conditionalFormatting>
  <conditionalFormatting sqref="T1319:U1319">
    <cfRule type="cellIs" dxfId="3225" priority="4072" stopIfTrue="1" operator="equal">
      <formula>"NO APLICA"</formula>
    </cfRule>
  </conditionalFormatting>
  <conditionalFormatting sqref="V1319:V1322">
    <cfRule type="cellIs" dxfId="3224" priority="4071" stopIfTrue="1" operator="equal">
      <formula>"NO APLICA"</formula>
    </cfRule>
  </conditionalFormatting>
  <conditionalFormatting sqref="V1328">
    <cfRule type="cellIs" dxfId="3223" priority="4069" operator="equal">
      <formula>"CUMPLE"</formula>
    </cfRule>
    <cfRule type="cellIs" dxfId="3222" priority="4070" operator="equal">
      <formula>"NO CUMPLE"</formula>
    </cfRule>
  </conditionalFormatting>
  <conditionalFormatting sqref="V1328:V1330">
    <cfRule type="cellIs" dxfId="3221" priority="4068" operator="equal">
      <formula>"VERIFICAR"</formula>
    </cfRule>
  </conditionalFormatting>
  <conditionalFormatting sqref="T1323:V1323">
    <cfRule type="cellIs" dxfId="3220" priority="4066" stopIfTrue="1" operator="equal">
      <formula>"NO"</formula>
    </cfRule>
    <cfRule type="cellIs" dxfId="3219" priority="4067" stopIfTrue="1" operator="equal">
      <formula>"SI"</formula>
    </cfRule>
  </conditionalFormatting>
  <conditionalFormatting sqref="T1323:U1323">
    <cfRule type="cellIs" dxfId="3218" priority="4065" stopIfTrue="1" operator="equal">
      <formula>"NO APLICA"</formula>
    </cfRule>
  </conditionalFormatting>
  <conditionalFormatting sqref="V1323">
    <cfRule type="cellIs" dxfId="3217" priority="4064" stopIfTrue="1" operator="equal">
      <formula>"NO APLICA"</formula>
    </cfRule>
  </conditionalFormatting>
  <conditionalFormatting sqref="T1333">
    <cfRule type="cellIs" dxfId="3216" priority="4062" operator="equal">
      <formula>"CUMPLE"</formula>
    </cfRule>
    <cfRule type="cellIs" dxfId="3215" priority="4063" operator="equal">
      <formula>"NO CUMPLE"</formula>
    </cfRule>
  </conditionalFormatting>
  <conditionalFormatting sqref="T1333">
    <cfRule type="cellIs" dxfId="3214" priority="4061" operator="equal">
      <formula>"VERIFICAR"</formula>
    </cfRule>
  </conditionalFormatting>
  <conditionalFormatting sqref="H1337">
    <cfRule type="containsText" dxfId="3213" priority="4044" stopIfTrue="1" operator="containsText" text="NO CUMPLE">
      <formula>NOT(ISERROR(SEARCH("NO CUMPLE",H1337)))</formula>
    </cfRule>
    <cfRule type="containsText" dxfId="3212" priority="4045" stopIfTrue="1" operator="containsText" text="CUMPLE">
      <formula>NOT(ISERROR(SEARCH("CUMPLE",H1337)))</formula>
    </cfRule>
  </conditionalFormatting>
  <conditionalFormatting sqref="J1337">
    <cfRule type="containsText" dxfId="3211" priority="4042" stopIfTrue="1" operator="containsText" text="NO CUMPLE">
      <formula>NOT(ISERROR(SEARCH("NO CUMPLE",J1337)))</formula>
    </cfRule>
    <cfRule type="containsText" dxfId="3210" priority="4043" stopIfTrue="1" operator="containsText" text="CUMPLE">
      <formula>NOT(ISERROR(SEARCH("CUMPLE",J1337)))</formula>
    </cfRule>
  </conditionalFormatting>
  <conditionalFormatting sqref="O1336">
    <cfRule type="containsText" dxfId="3209" priority="4040" stopIfTrue="1" operator="containsText" text="NO CUMPLE">
      <formula>NOT(ISERROR(SEARCH("NO CUMPLE",O1336)))</formula>
    </cfRule>
    <cfRule type="containsText" dxfId="3208" priority="4041" stopIfTrue="1" operator="containsText" text="CUMPLE">
      <formula>NOT(ISERROR(SEARCH("CUMPLE",O1336)))</formula>
    </cfRule>
  </conditionalFormatting>
  <conditionalFormatting sqref="O1337:S1337">
    <cfRule type="cellIs" dxfId="3207" priority="4039" operator="equal">
      <formula>"EL PROPONENTE SE DEBE REQUERIR POR EXPERIENCIA MINIMA EXIGIDA"</formula>
    </cfRule>
  </conditionalFormatting>
  <conditionalFormatting sqref="J1314:J1323">
    <cfRule type="cellIs" dxfId="3206" priority="4038" stopIfTrue="1" operator="greaterThan">
      <formula>0</formula>
    </cfRule>
  </conditionalFormatting>
  <conditionalFormatting sqref="N1331:N1336">
    <cfRule type="cellIs" dxfId="3205" priority="4036" operator="equal">
      <formula>"NO"</formula>
    </cfRule>
    <cfRule type="cellIs" dxfId="3204" priority="4037" operator="between">
      <formula>"SI"</formula>
      <formula>"SI."</formula>
    </cfRule>
  </conditionalFormatting>
  <conditionalFormatting sqref="I1323">
    <cfRule type="cellIs" dxfId="3203" priority="4035" stopIfTrue="1" operator="greaterThan">
      <formula>0</formula>
    </cfRule>
  </conditionalFormatting>
  <conditionalFormatting sqref="K1317:L1323">
    <cfRule type="cellIs" dxfId="3202" priority="4033" operator="equal">
      <formula>0</formula>
    </cfRule>
    <cfRule type="cellIs" dxfId="3201" priority="4034" operator="notBetween">
      <formula>$Q$17</formula>
      <formula>$R$17</formula>
    </cfRule>
  </conditionalFormatting>
  <conditionalFormatting sqref="B1314:B1323">
    <cfRule type="cellIs" dxfId="3200" priority="4032" stopIfTrue="1" operator="greaterThan">
      <formula>0</formula>
    </cfRule>
  </conditionalFormatting>
  <conditionalFormatting sqref="T1314:V1316">
    <cfRule type="cellIs" dxfId="3199" priority="4030" stopIfTrue="1" operator="equal">
      <formula>"NO"</formula>
    </cfRule>
    <cfRule type="cellIs" dxfId="3198" priority="4031" stopIfTrue="1" operator="equal">
      <formula>"SI"</formula>
    </cfRule>
  </conditionalFormatting>
  <conditionalFormatting sqref="T1314:V1315">
    <cfRule type="cellIs" dxfId="3197" priority="4029" stopIfTrue="1" operator="equal">
      <formula>"NO APLICA"</formula>
    </cfRule>
  </conditionalFormatting>
  <conditionalFormatting sqref="T1316:U1316">
    <cfRule type="cellIs" dxfId="3196" priority="4028" stopIfTrue="1" operator="equal">
      <formula>"NO APLICA"</formula>
    </cfRule>
  </conditionalFormatting>
  <conditionalFormatting sqref="T1316:U1316">
    <cfRule type="cellIs" dxfId="3195" priority="4027" stopIfTrue="1" operator="equal">
      <formula>"NO APLICA"</formula>
    </cfRule>
  </conditionalFormatting>
  <conditionalFormatting sqref="V1316">
    <cfRule type="cellIs" dxfId="3194" priority="4026" stopIfTrue="1" operator="equal">
      <formula>"NO APLICA"</formula>
    </cfRule>
  </conditionalFormatting>
  <conditionalFormatting sqref="K1314:L1316">
    <cfRule type="cellIs" dxfId="3193" priority="4025" operator="notBetween">
      <formula>$Q$17</formula>
      <formula>$R$17</formula>
    </cfRule>
  </conditionalFormatting>
  <conditionalFormatting sqref="C1314:I1323 P1315:V1323 K1314:M1323 R1314:V1314">
    <cfRule type="cellIs" dxfId="3192" priority="4024" operator="equal">
      <formula>0</formula>
    </cfRule>
  </conditionalFormatting>
  <conditionalFormatting sqref="M1337">
    <cfRule type="cellIs" dxfId="3191" priority="4020" operator="notEqual">
      <formula>"NO CUMPLE"</formula>
    </cfRule>
    <cfRule type="containsText" dxfId="3190" priority="4021" stopIfTrue="1" operator="containsText" text="NO CUMPLE">
      <formula>NOT(ISERROR(SEARCH("NO CUMPLE",M1337)))</formula>
    </cfRule>
    <cfRule type="containsText" dxfId="3189" priority="4022" stopIfTrue="1" operator="containsText" text="CUMPLE">
      <formula>NOT(ISERROR(SEARCH("CUMPLE",M1337)))</formula>
    </cfRule>
  </conditionalFormatting>
  <conditionalFormatting sqref="M1331:M1336">
    <cfRule type="cellIs" dxfId="3188" priority="4018" stopIfTrue="1" operator="equal">
      <formula>"cumple"</formula>
    </cfRule>
    <cfRule type="containsText" dxfId="3187" priority="4019" stopIfTrue="1" operator="containsText" text="NO CUMPLE">
      <formula>NOT(ISERROR(SEARCH("NO CUMPLE",M1331)))</formula>
    </cfRule>
  </conditionalFormatting>
  <conditionalFormatting sqref="L1331:L1336">
    <cfRule type="cellIs" dxfId="3186" priority="4016" stopIfTrue="1" operator="equal">
      <formula>"cumple"</formula>
    </cfRule>
    <cfRule type="containsText" dxfId="3185" priority="4017" stopIfTrue="1" operator="containsText" text="NO CUMPLE">
      <formula>NOT(ISERROR(SEARCH("NO CUMPLE",L1331)))</formula>
    </cfRule>
  </conditionalFormatting>
  <conditionalFormatting sqref="K1337">
    <cfRule type="containsText" dxfId="3184" priority="4006" stopIfTrue="1" operator="containsText" text="NO CUMPLE">
      <formula>NOT(ISERROR(SEARCH("NO CUMPLE",K1337)))</formula>
    </cfRule>
    <cfRule type="containsText" dxfId="3183" priority="4007" stopIfTrue="1" operator="containsText" text="CUMPLE">
      <formula>NOT(ISERROR(SEARCH("CUMPLE",K1337)))</formula>
    </cfRule>
  </conditionalFormatting>
  <conditionalFormatting sqref="L1337">
    <cfRule type="containsText" dxfId="3182" priority="4004" stopIfTrue="1" operator="containsText" text="NO CUMPLE">
      <formula>NOT(ISERROR(SEARCH("NO CUMPLE",L1337)))</formula>
    </cfRule>
    <cfRule type="containsText" dxfId="3181" priority="4005" stopIfTrue="1" operator="containsText" text="CUMPLE">
      <formula>NOT(ISERROR(SEARCH("CUMPLE",L1337)))</formula>
    </cfRule>
  </conditionalFormatting>
  <conditionalFormatting sqref="P1330">
    <cfRule type="cellIs" dxfId="3180" priority="4002" operator="equal">
      <formula>"NO VÁLIDO"</formula>
    </cfRule>
    <cfRule type="cellIs" dxfId="3179" priority="4003" operator="equal">
      <formula>"VÁLIDO"</formula>
    </cfRule>
  </conditionalFormatting>
  <conditionalFormatting sqref="H1314:H1323">
    <cfRule type="cellIs" dxfId="3178" priority="3999" operator="equal">
      <formula>"NO"</formula>
    </cfRule>
    <cfRule type="cellIs" dxfId="3177" priority="4000" operator="equal">
      <formula>"SI"</formula>
    </cfRule>
  </conditionalFormatting>
  <conditionalFormatting sqref="Q1330">
    <cfRule type="cellIs" dxfId="3176" priority="3997" operator="greaterThanOrEqual">
      <formula>NUMMINCONT</formula>
    </cfRule>
    <cfRule type="cellIs" dxfId="3175" priority="3998" operator="lessThan">
      <formula>NUMMINCONT</formula>
    </cfRule>
  </conditionalFormatting>
  <conditionalFormatting sqref="B1367:C1367 H1367:V1367 E1367 B1340:V1343 B1346:V1366 B1344:O1345 R1344:V1345">
    <cfRule type="cellIs" dxfId="3174" priority="3996" operator="equal">
      <formula>"MAL"</formula>
    </cfRule>
  </conditionalFormatting>
  <conditionalFormatting sqref="B1367:C1367 H1367:V1367 E1367 B1340:V1343 B1346:V1366 B1344:O1345 R1344:V1345">
    <cfRule type="cellIs" dxfId="3173" priority="3995" operator="equal">
      <formula>"CORRECTO"</formula>
    </cfRule>
  </conditionalFormatting>
  <conditionalFormatting sqref="B1367:C1367 H1367:V1367 E1367 B1340:V1343 B1346:V1366 B1344:O1345 R1344:V1345">
    <cfRule type="cellIs" dxfId="3172" priority="3994" operator="equal">
      <formula>"MAL"</formula>
    </cfRule>
  </conditionalFormatting>
  <conditionalFormatting sqref="B1367:C1367 H1367:V1367 E1367 B1340:V1343 B1346:V1366 B1344:O1345 R1344:V1345">
    <cfRule type="cellIs" dxfId="3171" priority="3991" operator="equal">
      <formula>"CORRECTO"</formula>
    </cfRule>
    <cfRule type="cellIs" dxfId="3170" priority="3993" operator="equal">
      <formula>"CORRECTO"</formula>
    </cfRule>
  </conditionalFormatting>
  <conditionalFormatting sqref="B1367:C1367 H1367:V1367 E1367 B1340:V1343 B1346:V1366 B1344:O1345 R1344:V1345">
    <cfRule type="cellIs" dxfId="3169" priority="3992" operator="equal">
      <formula>"MAL"</formula>
    </cfRule>
  </conditionalFormatting>
  <conditionalFormatting sqref="C1344:I1353 P1346:V1353 K1344:M1353 R1344:V1345">
    <cfRule type="cellIs" dxfId="3168" priority="3990" stopIfTrue="1" operator="greaterThan">
      <formula>0</formula>
    </cfRule>
  </conditionalFormatting>
  <conditionalFormatting sqref="D1347:D1352">
    <cfRule type="cellIs" dxfId="3167" priority="3989" stopIfTrue="1" operator="greaterThan">
      <formula>0</formula>
    </cfRule>
  </conditionalFormatting>
  <conditionalFormatting sqref="D1347:D1352 F1347:H1352">
    <cfRule type="cellIs" dxfId="3166" priority="3988" stopIfTrue="1" operator="greaterThan">
      <formula>0</formula>
    </cfRule>
  </conditionalFormatting>
  <conditionalFormatting sqref="H1344:H1352">
    <cfRule type="cellIs" dxfId="3165" priority="3987" stopIfTrue="1" operator="greaterThan">
      <formula>0</formula>
    </cfRule>
  </conditionalFormatting>
  <conditionalFormatting sqref="E1344:E1352">
    <cfRule type="cellIs" dxfId="3164" priority="3986" stopIfTrue="1" operator="greaterThan">
      <formula>0</formula>
    </cfRule>
  </conditionalFormatting>
  <conditionalFormatting sqref="K1361:K1366">
    <cfRule type="containsText" dxfId="3163" priority="3984" stopIfTrue="1" operator="containsText" text="NO CUMPLE">
      <formula>NOT(ISERROR(SEARCH("NO CUMPLE",K1361)))</formula>
    </cfRule>
    <cfRule type="containsText" dxfId="3162" priority="3985" stopIfTrue="1" operator="containsText" text="CUMPLE">
      <formula>NOT(ISERROR(SEARCH("CUMPLE",K1361)))</formula>
    </cfRule>
  </conditionalFormatting>
  <conditionalFormatting sqref="S1360">
    <cfRule type="cellIs" dxfId="3161" priority="3982" operator="greaterThanOrEqual">
      <formula>NUMMINCONT</formula>
    </cfRule>
    <cfRule type="cellIs" dxfId="3160" priority="3983" operator="lessThan">
      <formula>NUMMINCONT</formula>
    </cfRule>
  </conditionalFormatting>
  <conditionalFormatting sqref="T1347:V1352">
    <cfRule type="cellIs" dxfId="3159" priority="3980" stopIfTrue="1" operator="equal">
      <formula>"NO"</formula>
    </cfRule>
    <cfRule type="cellIs" dxfId="3158" priority="3981" stopIfTrue="1" operator="equal">
      <formula>"SI"</formula>
    </cfRule>
  </conditionalFormatting>
  <conditionalFormatting sqref="T1347:V1348">
    <cfRule type="cellIs" dxfId="3157" priority="3979" stopIfTrue="1" operator="equal">
      <formula>"NO APLICA"</formula>
    </cfRule>
  </conditionalFormatting>
  <conditionalFormatting sqref="T1349:U1352">
    <cfRule type="cellIs" dxfId="3156" priority="3978" stopIfTrue="1" operator="equal">
      <formula>"NO APLICA"</formula>
    </cfRule>
  </conditionalFormatting>
  <conditionalFormatting sqref="T1349:U1349">
    <cfRule type="cellIs" dxfId="3155" priority="3977" stopIfTrue="1" operator="equal">
      <formula>"NO APLICA"</formula>
    </cfRule>
  </conditionalFormatting>
  <conditionalFormatting sqref="V1349:V1352">
    <cfRule type="cellIs" dxfId="3154" priority="3976" stopIfTrue="1" operator="equal">
      <formula>"NO APLICA"</formula>
    </cfRule>
  </conditionalFormatting>
  <conditionalFormatting sqref="V1358">
    <cfRule type="cellIs" dxfId="3153" priority="3974" operator="equal">
      <formula>"CUMPLE"</formula>
    </cfRule>
    <cfRule type="cellIs" dxfId="3152" priority="3975" operator="equal">
      <formula>"NO CUMPLE"</formula>
    </cfRule>
  </conditionalFormatting>
  <conditionalFormatting sqref="V1358:V1360">
    <cfRule type="cellIs" dxfId="3151" priority="3973" operator="equal">
      <formula>"VERIFICAR"</formula>
    </cfRule>
  </conditionalFormatting>
  <conditionalFormatting sqref="T1353:V1353">
    <cfRule type="cellIs" dxfId="3150" priority="3971" stopIfTrue="1" operator="equal">
      <formula>"NO"</formula>
    </cfRule>
    <cfRule type="cellIs" dxfId="3149" priority="3972" stopIfTrue="1" operator="equal">
      <formula>"SI"</formula>
    </cfRule>
  </conditionalFormatting>
  <conditionalFormatting sqref="T1353:U1353">
    <cfRule type="cellIs" dxfId="3148" priority="3970" stopIfTrue="1" operator="equal">
      <formula>"NO APLICA"</formula>
    </cfRule>
  </conditionalFormatting>
  <conditionalFormatting sqref="V1353">
    <cfRule type="cellIs" dxfId="3147" priority="3969" stopIfTrue="1" operator="equal">
      <formula>"NO APLICA"</formula>
    </cfRule>
  </conditionalFormatting>
  <conditionalFormatting sqref="T1363">
    <cfRule type="cellIs" dxfId="3146" priority="3967" operator="equal">
      <formula>"CUMPLE"</formula>
    </cfRule>
    <cfRule type="cellIs" dxfId="3145" priority="3968" operator="equal">
      <formula>"NO CUMPLE"</formula>
    </cfRule>
  </conditionalFormatting>
  <conditionalFormatting sqref="T1363">
    <cfRule type="cellIs" dxfId="3144" priority="3966" operator="equal">
      <formula>"VERIFICAR"</formula>
    </cfRule>
  </conditionalFormatting>
  <conditionalFormatting sqref="H1367">
    <cfRule type="containsText" dxfId="3143" priority="3949" stopIfTrue="1" operator="containsText" text="NO CUMPLE">
      <formula>NOT(ISERROR(SEARCH("NO CUMPLE",H1367)))</formula>
    </cfRule>
    <cfRule type="containsText" dxfId="3142" priority="3950" stopIfTrue="1" operator="containsText" text="CUMPLE">
      <formula>NOT(ISERROR(SEARCH("CUMPLE",H1367)))</formula>
    </cfRule>
  </conditionalFormatting>
  <conditionalFormatting sqref="J1367">
    <cfRule type="containsText" dxfId="3141" priority="3947" stopIfTrue="1" operator="containsText" text="NO CUMPLE">
      <formula>NOT(ISERROR(SEARCH("NO CUMPLE",J1367)))</formula>
    </cfRule>
    <cfRule type="containsText" dxfId="3140" priority="3948" stopIfTrue="1" operator="containsText" text="CUMPLE">
      <formula>NOT(ISERROR(SEARCH("CUMPLE",J1367)))</formula>
    </cfRule>
  </conditionalFormatting>
  <conditionalFormatting sqref="O1366">
    <cfRule type="containsText" dxfId="3139" priority="3945" stopIfTrue="1" operator="containsText" text="NO CUMPLE">
      <formula>NOT(ISERROR(SEARCH("NO CUMPLE",O1366)))</formula>
    </cfRule>
    <cfRule type="containsText" dxfId="3138" priority="3946" stopIfTrue="1" operator="containsText" text="CUMPLE">
      <formula>NOT(ISERROR(SEARCH("CUMPLE",O1366)))</formula>
    </cfRule>
  </conditionalFormatting>
  <conditionalFormatting sqref="O1367:S1367">
    <cfRule type="cellIs" dxfId="3137" priority="3944" operator="equal">
      <formula>"EL PROPONENTE SE DEBE REQUERIR POR EXPERIENCIA MINIMA EXIGIDA"</formula>
    </cfRule>
  </conditionalFormatting>
  <conditionalFormatting sqref="J1344:J1353">
    <cfRule type="cellIs" dxfId="3136" priority="3943" stopIfTrue="1" operator="greaterThan">
      <formula>0</formula>
    </cfRule>
  </conditionalFormatting>
  <conditionalFormatting sqref="N1361:N1366">
    <cfRule type="cellIs" dxfId="3135" priority="3941" operator="equal">
      <formula>"NO"</formula>
    </cfRule>
    <cfRule type="cellIs" dxfId="3134" priority="3942" operator="between">
      <formula>"SI"</formula>
      <formula>"SI."</formula>
    </cfRule>
  </conditionalFormatting>
  <conditionalFormatting sqref="I1353">
    <cfRule type="cellIs" dxfId="3133" priority="3940" stopIfTrue="1" operator="greaterThan">
      <formula>0</formula>
    </cfRule>
  </conditionalFormatting>
  <conditionalFormatting sqref="K1347:L1353">
    <cfRule type="cellIs" dxfId="3132" priority="3938" operator="equal">
      <formula>0</formula>
    </cfRule>
    <cfRule type="cellIs" dxfId="3131" priority="3939" operator="notBetween">
      <formula>$Q$17</formula>
      <formula>$R$17</formula>
    </cfRule>
  </conditionalFormatting>
  <conditionalFormatting sqref="B1344:B1353">
    <cfRule type="cellIs" dxfId="3130" priority="3937" stopIfTrue="1" operator="greaterThan">
      <formula>0</formula>
    </cfRule>
  </conditionalFormatting>
  <conditionalFormatting sqref="T1344:V1346">
    <cfRule type="cellIs" dxfId="3129" priority="3935" stopIfTrue="1" operator="equal">
      <formula>"NO"</formula>
    </cfRule>
    <cfRule type="cellIs" dxfId="3128" priority="3936" stopIfTrue="1" operator="equal">
      <formula>"SI"</formula>
    </cfRule>
  </conditionalFormatting>
  <conditionalFormatting sqref="T1344:V1345">
    <cfRule type="cellIs" dxfId="3127" priority="3934" stopIfTrue="1" operator="equal">
      <formula>"NO APLICA"</formula>
    </cfRule>
  </conditionalFormatting>
  <conditionalFormatting sqref="T1346:U1346">
    <cfRule type="cellIs" dxfId="3126" priority="3933" stopIfTrue="1" operator="equal">
      <formula>"NO APLICA"</formula>
    </cfRule>
  </conditionalFormatting>
  <conditionalFormatting sqref="T1346:U1346">
    <cfRule type="cellIs" dxfId="3125" priority="3932" stopIfTrue="1" operator="equal">
      <formula>"NO APLICA"</formula>
    </cfRule>
  </conditionalFormatting>
  <conditionalFormatting sqref="V1346">
    <cfRule type="cellIs" dxfId="3124" priority="3931" stopIfTrue="1" operator="equal">
      <formula>"NO APLICA"</formula>
    </cfRule>
  </conditionalFormatting>
  <conditionalFormatting sqref="K1344:L1346">
    <cfRule type="cellIs" dxfId="3123" priority="3930" operator="notBetween">
      <formula>$Q$17</formula>
      <formula>$R$17</formula>
    </cfRule>
  </conditionalFormatting>
  <conditionalFormatting sqref="C1344:I1353 P1346:V1353 K1344:M1353 R1344:V1345">
    <cfRule type="cellIs" dxfId="3122" priority="3929" operator="equal">
      <formula>0</formula>
    </cfRule>
  </conditionalFormatting>
  <conditionalFormatting sqref="M1367">
    <cfRule type="cellIs" dxfId="3121" priority="3925" operator="notEqual">
      <formula>"NO CUMPLE"</formula>
    </cfRule>
    <cfRule type="containsText" dxfId="3120" priority="3926" stopIfTrue="1" operator="containsText" text="NO CUMPLE">
      <formula>NOT(ISERROR(SEARCH("NO CUMPLE",M1367)))</formula>
    </cfRule>
    <cfRule type="containsText" dxfId="3119" priority="3927" stopIfTrue="1" operator="containsText" text="CUMPLE">
      <formula>NOT(ISERROR(SEARCH("CUMPLE",M1367)))</formula>
    </cfRule>
  </conditionalFormatting>
  <conditionalFormatting sqref="M1361:M1366">
    <cfRule type="cellIs" dxfId="3118" priority="3923" stopIfTrue="1" operator="equal">
      <formula>"cumple"</formula>
    </cfRule>
    <cfRule type="containsText" dxfId="3117" priority="3924" stopIfTrue="1" operator="containsText" text="NO CUMPLE">
      <formula>NOT(ISERROR(SEARCH("NO CUMPLE",M1361)))</formula>
    </cfRule>
  </conditionalFormatting>
  <conditionalFormatting sqref="L1361:L1366">
    <cfRule type="cellIs" dxfId="3116" priority="3921" stopIfTrue="1" operator="equal">
      <formula>"cumple"</formula>
    </cfRule>
    <cfRule type="containsText" dxfId="3115" priority="3922" stopIfTrue="1" operator="containsText" text="NO CUMPLE">
      <formula>NOT(ISERROR(SEARCH("NO CUMPLE",L1361)))</formula>
    </cfRule>
  </conditionalFormatting>
  <conditionalFormatting sqref="K1367">
    <cfRule type="containsText" dxfId="3114" priority="3911" stopIfTrue="1" operator="containsText" text="NO CUMPLE">
      <formula>NOT(ISERROR(SEARCH("NO CUMPLE",K1367)))</formula>
    </cfRule>
    <cfRule type="containsText" dxfId="3113" priority="3912" stopIfTrue="1" operator="containsText" text="CUMPLE">
      <formula>NOT(ISERROR(SEARCH("CUMPLE",K1367)))</formula>
    </cfRule>
  </conditionalFormatting>
  <conditionalFormatting sqref="L1367">
    <cfRule type="containsText" dxfId="3112" priority="3909" stopIfTrue="1" operator="containsText" text="NO CUMPLE">
      <formula>NOT(ISERROR(SEARCH("NO CUMPLE",L1367)))</formula>
    </cfRule>
    <cfRule type="containsText" dxfId="3111" priority="3910" stopIfTrue="1" operator="containsText" text="CUMPLE">
      <formula>NOT(ISERROR(SEARCH("CUMPLE",L1367)))</formula>
    </cfRule>
  </conditionalFormatting>
  <conditionalFormatting sqref="P1360">
    <cfRule type="cellIs" dxfId="3110" priority="3907" operator="equal">
      <formula>"NO VÁLIDO"</formula>
    </cfRule>
    <cfRule type="cellIs" dxfId="3109" priority="3908" operator="equal">
      <formula>"VÁLIDO"</formula>
    </cfRule>
  </conditionalFormatting>
  <conditionalFormatting sqref="H1344:H1353">
    <cfRule type="cellIs" dxfId="3108" priority="3904" operator="equal">
      <formula>"NO"</formula>
    </cfRule>
    <cfRule type="cellIs" dxfId="3107" priority="3905" operator="equal">
      <formula>"SI"</formula>
    </cfRule>
  </conditionalFormatting>
  <conditionalFormatting sqref="Q1360">
    <cfRule type="cellIs" dxfId="3106" priority="3902" operator="greaterThanOrEqual">
      <formula>NUMMINCONT</formula>
    </cfRule>
    <cfRule type="cellIs" dxfId="3105" priority="3903" operator="lessThan">
      <formula>NUMMINCONT</formula>
    </cfRule>
  </conditionalFormatting>
  <conditionalFormatting sqref="B1397:C1397 H1397:V1397 E1397 B1370:V1373 B1378:V1396 B1374:O1377 R1374:V1377">
    <cfRule type="cellIs" dxfId="3104" priority="3901" operator="equal">
      <formula>"MAL"</formula>
    </cfRule>
  </conditionalFormatting>
  <conditionalFormatting sqref="B1397:C1397 H1397:V1397 E1397 B1370:V1373 B1378:V1396 B1374:O1377 R1374:V1377">
    <cfRule type="cellIs" dxfId="3103" priority="3900" operator="equal">
      <formula>"CORRECTO"</formula>
    </cfRule>
  </conditionalFormatting>
  <conditionalFormatting sqref="B1397:C1397 H1397:V1397 E1397 B1370:V1373 B1378:V1396 B1374:O1377 R1374:V1377">
    <cfRule type="cellIs" dxfId="3102" priority="3899" operator="equal">
      <formula>"MAL"</formula>
    </cfRule>
  </conditionalFormatting>
  <conditionalFormatting sqref="B1397:C1397 H1397:V1397 E1397 B1370:V1373 B1378:V1396 B1374:O1377 R1374:V1377">
    <cfRule type="cellIs" dxfId="3101" priority="3896" operator="equal">
      <formula>"CORRECTO"</formula>
    </cfRule>
    <cfRule type="cellIs" dxfId="3100" priority="3898" operator="equal">
      <formula>"CORRECTO"</formula>
    </cfRule>
  </conditionalFormatting>
  <conditionalFormatting sqref="B1397:C1397 H1397:V1397 E1397 B1370:V1373 B1378:V1396 B1374:O1377 R1374:V1377">
    <cfRule type="cellIs" dxfId="3099" priority="3897" operator="equal">
      <formula>"MAL"</formula>
    </cfRule>
  </conditionalFormatting>
  <conditionalFormatting sqref="C1374:I1383 K1374:M1383 P1378:V1383 R1374:V1377">
    <cfRule type="cellIs" dxfId="3098" priority="3895" stopIfTrue="1" operator="greaterThan">
      <formula>0</formula>
    </cfRule>
  </conditionalFormatting>
  <conditionalFormatting sqref="D1377:D1382">
    <cfRule type="cellIs" dxfId="3097" priority="3894" stopIfTrue="1" operator="greaterThan">
      <formula>0</formula>
    </cfRule>
  </conditionalFormatting>
  <conditionalFormatting sqref="D1377:D1382 F1377:H1382">
    <cfRule type="cellIs" dxfId="3096" priority="3893" stopIfTrue="1" operator="greaterThan">
      <formula>0</formula>
    </cfRule>
  </conditionalFormatting>
  <conditionalFormatting sqref="H1374:H1382">
    <cfRule type="cellIs" dxfId="3095" priority="3892" stopIfTrue="1" operator="greaterThan">
      <formula>0</formula>
    </cfRule>
  </conditionalFormatting>
  <conditionalFormatting sqref="E1374:E1382">
    <cfRule type="cellIs" dxfId="3094" priority="3891" stopIfTrue="1" operator="greaterThan">
      <formula>0</formula>
    </cfRule>
  </conditionalFormatting>
  <conditionalFormatting sqref="K1391:K1396">
    <cfRule type="containsText" dxfId="3093" priority="3889" stopIfTrue="1" operator="containsText" text="NO CUMPLE">
      <formula>NOT(ISERROR(SEARCH("NO CUMPLE",K1391)))</formula>
    </cfRule>
    <cfRule type="containsText" dxfId="3092" priority="3890" stopIfTrue="1" operator="containsText" text="CUMPLE">
      <formula>NOT(ISERROR(SEARCH("CUMPLE",K1391)))</formula>
    </cfRule>
  </conditionalFormatting>
  <conditionalFormatting sqref="S1390">
    <cfRule type="cellIs" dxfId="3091" priority="3887" operator="greaterThanOrEqual">
      <formula>NUMMINCONT</formula>
    </cfRule>
    <cfRule type="cellIs" dxfId="3090" priority="3888" operator="lessThan">
      <formula>NUMMINCONT</formula>
    </cfRule>
  </conditionalFormatting>
  <conditionalFormatting sqref="T1377:V1382">
    <cfRule type="cellIs" dxfId="3089" priority="3885" stopIfTrue="1" operator="equal">
      <formula>"NO"</formula>
    </cfRule>
    <cfRule type="cellIs" dxfId="3088" priority="3886" stopIfTrue="1" operator="equal">
      <formula>"SI"</formula>
    </cfRule>
  </conditionalFormatting>
  <conditionalFormatting sqref="T1377:V1378">
    <cfRule type="cellIs" dxfId="3087" priority="3884" stopIfTrue="1" operator="equal">
      <formula>"NO APLICA"</formula>
    </cfRule>
  </conditionalFormatting>
  <conditionalFormatting sqref="T1379:U1382">
    <cfRule type="cellIs" dxfId="3086" priority="3883" stopIfTrue="1" operator="equal">
      <formula>"NO APLICA"</formula>
    </cfRule>
  </conditionalFormatting>
  <conditionalFormatting sqref="T1379:U1379">
    <cfRule type="cellIs" dxfId="3085" priority="3882" stopIfTrue="1" operator="equal">
      <formula>"NO APLICA"</formula>
    </cfRule>
  </conditionalFormatting>
  <conditionalFormatting sqref="V1379:V1382">
    <cfRule type="cellIs" dxfId="3084" priority="3881" stopIfTrue="1" operator="equal">
      <formula>"NO APLICA"</formula>
    </cfRule>
  </conditionalFormatting>
  <conditionalFormatting sqref="V1388">
    <cfRule type="cellIs" dxfId="3083" priority="3879" operator="equal">
      <formula>"CUMPLE"</formula>
    </cfRule>
    <cfRule type="cellIs" dxfId="3082" priority="3880" operator="equal">
      <formula>"NO CUMPLE"</formula>
    </cfRule>
  </conditionalFormatting>
  <conditionalFormatting sqref="V1388:V1390">
    <cfRule type="cellIs" dxfId="3081" priority="3878" operator="equal">
      <formula>"VERIFICAR"</formula>
    </cfRule>
  </conditionalFormatting>
  <conditionalFormatting sqref="T1383:V1383">
    <cfRule type="cellIs" dxfId="3080" priority="3876" stopIfTrue="1" operator="equal">
      <formula>"NO"</formula>
    </cfRule>
    <cfRule type="cellIs" dxfId="3079" priority="3877" stopIfTrue="1" operator="equal">
      <formula>"SI"</formula>
    </cfRule>
  </conditionalFormatting>
  <conditionalFormatting sqref="T1383:U1383">
    <cfRule type="cellIs" dxfId="3078" priority="3875" stopIfTrue="1" operator="equal">
      <formula>"NO APLICA"</formula>
    </cfRule>
  </conditionalFormatting>
  <conditionalFormatting sqref="V1383">
    <cfRule type="cellIs" dxfId="3077" priority="3874" stopIfTrue="1" operator="equal">
      <formula>"NO APLICA"</formula>
    </cfRule>
  </conditionalFormatting>
  <conditionalFormatting sqref="T1393">
    <cfRule type="cellIs" dxfId="3076" priority="3872" operator="equal">
      <formula>"CUMPLE"</formula>
    </cfRule>
    <cfRule type="cellIs" dxfId="3075" priority="3873" operator="equal">
      <formula>"NO CUMPLE"</formula>
    </cfRule>
  </conditionalFormatting>
  <conditionalFormatting sqref="T1393">
    <cfRule type="cellIs" dxfId="3074" priority="3871" operator="equal">
      <formula>"VERIFICAR"</formula>
    </cfRule>
  </conditionalFormatting>
  <conditionalFormatting sqref="H1397">
    <cfRule type="containsText" dxfId="3073" priority="3854" stopIfTrue="1" operator="containsText" text="NO CUMPLE">
      <formula>NOT(ISERROR(SEARCH("NO CUMPLE",H1397)))</formula>
    </cfRule>
    <cfRule type="containsText" dxfId="3072" priority="3855" stopIfTrue="1" operator="containsText" text="CUMPLE">
      <formula>NOT(ISERROR(SEARCH("CUMPLE",H1397)))</formula>
    </cfRule>
  </conditionalFormatting>
  <conditionalFormatting sqref="J1397">
    <cfRule type="containsText" dxfId="3071" priority="3852" stopIfTrue="1" operator="containsText" text="NO CUMPLE">
      <formula>NOT(ISERROR(SEARCH("NO CUMPLE",J1397)))</formula>
    </cfRule>
    <cfRule type="containsText" dxfId="3070" priority="3853" stopIfTrue="1" operator="containsText" text="CUMPLE">
      <formula>NOT(ISERROR(SEARCH("CUMPLE",J1397)))</formula>
    </cfRule>
  </conditionalFormatting>
  <conditionalFormatting sqref="O1396">
    <cfRule type="containsText" dxfId="3069" priority="3850" stopIfTrue="1" operator="containsText" text="NO CUMPLE">
      <formula>NOT(ISERROR(SEARCH("NO CUMPLE",O1396)))</formula>
    </cfRule>
    <cfRule type="containsText" dxfId="3068" priority="3851" stopIfTrue="1" operator="containsText" text="CUMPLE">
      <formula>NOT(ISERROR(SEARCH("CUMPLE",O1396)))</formula>
    </cfRule>
  </conditionalFormatting>
  <conditionalFormatting sqref="O1397:S1397">
    <cfRule type="cellIs" dxfId="3067" priority="3849" operator="equal">
      <formula>"EL PROPONENTE SE DEBE REQUERIR POR EXPERIENCIA MINIMA EXIGIDA"</formula>
    </cfRule>
  </conditionalFormatting>
  <conditionalFormatting sqref="J1374:J1383">
    <cfRule type="cellIs" dxfId="3066" priority="3848" stopIfTrue="1" operator="greaterThan">
      <formula>0</formula>
    </cfRule>
  </conditionalFormatting>
  <conditionalFormatting sqref="N1391:N1396">
    <cfRule type="cellIs" dxfId="3065" priority="3846" operator="equal">
      <formula>"NO"</formula>
    </cfRule>
    <cfRule type="cellIs" dxfId="3064" priority="3847" operator="between">
      <formula>"SI"</formula>
      <formula>"SI."</formula>
    </cfRule>
  </conditionalFormatting>
  <conditionalFormatting sqref="I1383">
    <cfRule type="cellIs" dxfId="3063" priority="3845" stopIfTrue="1" operator="greaterThan">
      <formula>0</formula>
    </cfRule>
  </conditionalFormatting>
  <conditionalFormatting sqref="K1377:L1383">
    <cfRule type="cellIs" dxfId="3062" priority="3843" operator="equal">
      <formula>0</formula>
    </cfRule>
    <cfRule type="cellIs" dxfId="3061" priority="3844" operator="notBetween">
      <formula>$Q$17</formula>
      <formula>$R$17</formula>
    </cfRule>
  </conditionalFormatting>
  <conditionalFormatting sqref="B1374:B1383">
    <cfRule type="cellIs" dxfId="3060" priority="3842" stopIfTrue="1" operator="greaterThan">
      <formula>0</formula>
    </cfRule>
  </conditionalFormatting>
  <conditionalFormatting sqref="T1374:V1376">
    <cfRule type="cellIs" dxfId="3059" priority="3840" stopIfTrue="1" operator="equal">
      <formula>"NO"</formula>
    </cfRule>
    <cfRule type="cellIs" dxfId="3058" priority="3841" stopIfTrue="1" operator="equal">
      <formula>"SI"</formula>
    </cfRule>
  </conditionalFormatting>
  <conditionalFormatting sqref="T1374:V1375">
    <cfRule type="cellIs" dxfId="3057" priority="3839" stopIfTrue="1" operator="equal">
      <formula>"NO APLICA"</formula>
    </cfRule>
  </conditionalFormatting>
  <conditionalFormatting sqref="T1376:U1376">
    <cfRule type="cellIs" dxfId="3056" priority="3838" stopIfTrue="1" operator="equal">
      <formula>"NO APLICA"</formula>
    </cfRule>
  </conditionalFormatting>
  <conditionalFormatting sqref="T1376:U1376">
    <cfRule type="cellIs" dxfId="3055" priority="3837" stopIfTrue="1" operator="equal">
      <formula>"NO APLICA"</formula>
    </cfRule>
  </conditionalFormatting>
  <conditionalFormatting sqref="V1376">
    <cfRule type="cellIs" dxfId="3054" priority="3836" stopIfTrue="1" operator="equal">
      <formula>"NO APLICA"</formula>
    </cfRule>
  </conditionalFormatting>
  <conditionalFormatting sqref="K1374:L1376">
    <cfRule type="cellIs" dxfId="3053" priority="3835" operator="notBetween">
      <formula>$Q$17</formula>
      <formula>$R$17</formula>
    </cfRule>
  </conditionalFormatting>
  <conditionalFormatting sqref="C1374:I1383 K1374:M1383 P1378:V1383 R1374:V1377">
    <cfRule type="cellIs" dxfId="3052" priority="3834" operator="equal">
      <formula>0</formula>
    </cfRule>
  </conditionalFormatting>
  <conditionalFormatting sqref="M1397">
    <cfRule type="cellIs" dxfId="3051" priority="3830" operator="notEqual">
      <formula>"NO CUMPLE"</formula>
    </cfRule>
    <cfRule type="containsText" dxfId="3050" priority="3831" stopIfTrue="1" operator="containsText" text="NO CUMPLE">
      <formula>NOT(ISERROR(SEARCH("NO CUMPLE",M1397)))</formula>
    </cfRule>
    <cfRule type="containsText" dxfId="3049" priority="3832" stopIfTrue="1" operator="containsText" text="CUMPLE">
      <formula>NOT(ISERROR(SEARCH("CUMPLE",M1397)))</formula>
    </cfRule>
  </conditionalFormatting>
  <conditionalFormatting sqref="M1391:M1396">
    <cfRule type="cellIs" dxfId="3048" priority="3828" stopIfTrue="1" operator="equal">
      <formula>"cumple"</formula>
    </cfRule>
    <cfRule type="containsText" dxfId="3047" priority="3829" stopIfTrue="1" operator="containsText" text="NO CUMPLE">
      <formula>NOT(ISERROR(SEARCH("NO CUMPLE",M1391)))</formula>
    </cfRule>
  </conditionalFormatting>
  <conditionalFormatting sqref="L1391:L1396">
    <cfRule type="cellIs" dxfId="3046" priority="3826" stopIfTrue="1" operator="equal">
      <formula>"cumple"</formula>
    </cfRule>
    <cfRule type="containsText" dxfId="3045" priority="3827" stopIfTrue="1" operator="containsText" text="NO CUMPLE">
      <formula>NOT(ISERROR(SEARCH("NO CUMPLE",L1391)))</formula>
    </cfRule>
  </conditionalFormatting>
  <conditionalFormatting sqref="K1397">
    <cfRule type="containsText" dxfId="3044" priority="3816" stopIfTrue="1" operator="containsText" text="NO CUMPLE">
      <formula>NOT(ISERROR(SEARCH("NO CUMPLE",K1397)))</formula>
    </cfRule>
    <cfRule type="containsText" dxfId="3043" priority="3817" stopIfTrue="1" operator="containsText" text="CUMPLE">
      <formula>NOT(ISERROR(SEARCH("CUMPLE",K1397)))</formula>
    </cfRule>
  </conditionalFormatting>
  <conditionalFormatting sqref="L1397">
    <cfRule type="containsText" dxfId="3042" priority="3814" stopIfTrue="1" operator="containsText" text="NO CUMPLE">
      <formula>NOT(ISERROR(SEARCH("NO CUMPLE",L1397)))</formula>
    </cfRule>
    <cfRule type="containsText" dxfId="3041" priority="3815" stopIfTrue="1" operator="containsText" text="CUMPLE">
      <formula>NOT(ISERROR(SEARCH("CUMPLE",L1397)))</formula>
    </cfRule>
  </conditionalFormatting>
  <conditionalFormatting sqref="P1390">
    <cfRule type="cellIs" dxfId="3040" priority="3812" operator="equal">
      <formula>"NO VÁLIDO"</formula>
    </cfRule>
    <cfRule type="cellIs" dxfId="3039" priority="3813" operator="equal">
      <formula>"VÁLIDO"</formula>
    </cfRule>
  </conditionalFormatting>
  <conditionalFormatting sqref="H1374:H1383">
    <cfRule type="cellIs" dxfId="3038" priority="3809" operator="equal">
      <formula>"NO"</formula>
    </cfRule>
    <cfRule type="cellIs" dxfId="3037" priority="3810" operator="equal">
      <formula>"SI"</formula>
    </cfRule>
  </conditionalFormatting>
  <conditionalFormatting sqref="Q1390">
    <cfRule type="cellIs" dxfId="3036" priority="3807" operator="greaterThanOrEqual">
      <formula>NUMMINCONT</formula>
    </cfRule>
    <cfRule type="cellIs" dxfId="3035" priority="3808" operator="lessThan">
      <formula>NUMMINCONT</formula>
    </cfRule>
  </conditionalFormatting>
  <conditionalFormatting sqref="B1427:C1427 H1427:V1427 E1427 B1400:V1404 F1405:G1405 R1405:V1405 I1405:O1405 B1406:V1426">
    <cfRule type="cellIs" dxfId="3034" priority="3806" operator="equal">
      <formula>"MAL"</formula>
    </cfRule>
  </conditionalFormatting>
  <conditionalFormatting sqref="B1427:C1427 H1427:V1427 E1427 B1400:V1404 F1405:G1405 R1405:V1405 I1405:O1405 B1406:V1426">
    <cfRule type="cellIs" dxfId="3033" priority="3805" operator="equal">
      <formula>"CORRECTO"</formula>
    </cfRule>
  </conditionalFormatting>
  <conditionalFormatting sqref="B1427:C1427 H1427:V1427 E1427 B1400:V1404 F1405:G1405 R1405:V1405 I1405:O1405 B1406:V1426">
    <cfRule type="cellIs" dxfId="3032" priority="3804" operator="equal">
      <formula>"MAL"</formula>
    </cfRule>
  </conditionalFormatting>
  <conditionalFormatting sqref="B1427:C1427 H1427:V1427 E1427 B1400:V1404 F1405:G1405 R1405:V1405 I1405:O1405 B1406:V1426">
    <cfRule type="cellIs" dxfId="3031" priority="3801" operator="equal">
      <formula>"CORRECTO"</formula>
    </cfRule>
    <cfRule type="cellIs" dxfId="3030" priority="3803" operator="equal">
      <formula>"CORRECTO"</formula>
    </cfRule>
  </conditionalFormatting>
  <conditionalFormatting sqref="B1427:C1427 H1427:V1427 E1427 B1400:V1404 F1405:G1405 R1405:V1405 I1405:O1405 B1406:V1426">
    <cfRule type="cellIs" dxfId="3029" priority="3802" operator="equal">
      <formula>"MAL"</formula>
    </cfRule>
  </conditionalFormatting>
  <conditionalFormatting sqref="C1404:I1404 C1406:I1413 F1405:G1405 K1404:M1413 P1404:V1404 P1406:V1413 R1405:V1405 I1405">
    <cfRule type="cellIs" dxfId="3028" priority="3800" stopIfTrue="1" operator="greaterThan">
      <formula>0</formula>
    </cfRule>
  </conditionalFormatting>
  <conditionalFormatting sqref="D1407:D1412">
    <cfRule type="cellIs" dxfId="3027" priority="3799" stopIfTrue="1" operator="greaterThan">
      <formula>0</formula>
    </cfRule>
  </conditionalFormatting>
  <conditionalFormatting sqref="D1407:D1412 F1407:H1412">
    <cfRule type="cellIs" dxfId="3026" priority="3798" stopIfTrue="1" operator="greaterThan">
      <formula>0</formula>
    </cfRule>
  </conditionalFormatting>
  <conditionalFormatting sqref="H1404 H1406:H1412">
    <cfRule type="cellIs" dxfId="3025" priority="3797" stopIfTrue="1" operator="greaterThan">
      <formula>0</formula>
    </cfRule>
  </conditionalFormatting>
  <conditionalFormatting sqref="E1404 E1406:E1412">
    <cfRule type="cellIs" dxfId="3024" priority="3796" stopIfTrue="1" operator="greaterThan">
      <formula>0</formula>
    </cfRule>
  </conditionalFormatting>
  <conditionalFormatting sqref="K1421:K1426">
    <cfRule type="containsText" dxfId="3023" priority="3794" stopIfTrue="1" operator="containsText" text="NO CUMPLE">
      <formula>NOT(ISERROR(SEARCH("NO CUMPLE",K1421)))</formula>
    </cfRule>
    <cfRule type="containsText" dxfId="3022" priority="3795" stopIfTrue="1" operator="containsText" text="CUMPLE">
      <formula>NOT(ISERROR(SEARCH("CUMPLE",K1421)))</formula>
    </cfRule>
  </conditionalFormatting>
  <conditionalFormatting sqref="S1420">
    <cfRule type="cellIs" dxfId="3021" priority="3792" operator="greaterThanOrEqual">
      <formula>NUMMINCONT</formula>
    </cfRule>
    <cfRule type="cellIs" dxfId="3020" priority="3793" operator="lessThan">
      <formula>NUMMINCONT</formula>
    </cfRule>
  </conditionalFormatting>
  <conditionalFormatting sqref="T1407:V1412">
    <cfRule type="cellIs" dxfId="3019" priority="3790" stopIfTrue="1" operator="equal">
      <formula>"NO"</formula>
    </cfRule>
    <cfRule type="cellIs" dxfId="3018" priority="3791" stopIfTrue="1" operator="equal">
      <formula>"SI"</formula>
    </cfRule>
  </conditionalFormatting>
  <conditionalFormatting sqref="T1407:V1408">
    <cfRule type="cellIs" dxfId="3017" priority="3789" stopIfTrue="1" operator="equal">
      <formula>"NO APLICA"</formula>
    </cfRule>
  </conditionalFormatting>
  <conditionalFormatting sqref="T1409:U1412">
    <cfRule type="cellIs" dxfId="3016" priority="3788" stopIfTrue="1" operator="equal">
      <formula>"NO APLICA"</formula>
    </cfRule>
  </conditionalFormatting>
  <conditionalFormatting sqref="T1409:U1409">
    <cfRule type="cellIs" dxfId="3015" priority="3787" stopIfTrue="1" operator="equal">
      <formula>"NO APLICA"</formula>
    </cfRule>
  </conditionalFormatting>
  <conditionalFormatting sqref="V1409:V1412">
    <cfRule type="cellIs" dxfId="3014" priority="3786" stopIfTrue="1" operator="equal">
      <formula>"NO APLICA"</formula>
    </cfRule>
  </conditionalFormatting>
  <conditionalFormatting sqref="V1418">
    <cfRule type="cellIs" dxfId="3013" priority="3784" operator="equal">
      <formula>"CUMPLE"</formula>
    </cfRule>
    <cfRule type="cellIs" dxfId="3012" priority="3785" operator="equal">
      <formula>"NO CUMPLE"</formula>
    </cfRule>
  </conditionalFormatting>
  <conditionalFormatting sqref="V1418:V1420">
    <cfRule type="cellIs" dxfId="3011" priority="3783" operator="equal">
      <formula>"VERIFICAR"</formula>
    </cfRule>
  </conditionalFormatting>
  <conditionalFormatting sqref="T1413:V1413">
    <cfRule type="cellIs" dxfId="3010" priority="3781" stopIfTrue="1" operator="equal">
      <formula>"NO"</formula>
    </cfRule>
    <cfRule type="cellIs" dxfId="3009" priority="3782" stopIfTrue="1" operator="equal">
      <formula>"SI"</formula>
    </cfRule>
  </conditionalFormatting>
  <conditionalFormatting sqref="T1413:U1413">
    <cfRule type="cellIs" dxfId="3008" priority="3780" stopIfTrue="1" operator="equal">
      <formula>"NO APLICA"</formula>
    </cfRule>
  </conditionalFormatting>
  <conditionalFormatting sqref="V1413">
    <cfRule type="cellIs" dxfId="3007" priority="3779" stopIfTrue="1" operator="equal">
      <formula>"NO APLICA"</formula>
    </cfRule>
  </conditionalFormatting>
  <conditionalFormatting sqref="T1423">
    <cfRule type="cellIs" dxfId="3006" priority="3777" operator="equal">
      <formula>"CUMPLE"</formula>
    </cfRule>
    <cfRule type="cellIs" dxfId="3005" priority="3778" operator="equal">
      <formula>"NO CUMPLE"</formula>
    </cfRule>
  </conditionalFormatting>
  <conditionalFormatting sqref="T1423">
    <cfRule type="cellIs" dxfId="3004" priority="3776" operator="equal">
      <formula>"VERIFICAR"</formula>
    </cfRule>
  </conditionalFormatting>
  <conditionalFormatting sqref="H1427">
    <cfRule type="containsText" dxfId="3003" priority="3759" stopIfTrue="1" operator="containsText" text="NO CUMPLE">
      <formula>NOT(ISERROR(SEARCH("NO CUMPLE",H1427)))</formula>
    </cfRule>
    <cfRule type="containsText" dxfId="3002" priority="3760" stopIfTrue="1" operator="containsText" text="CUMPLE">
      <formula>NOT(ISERROR(SEARCH("CUMPLE",H1427)))</formula>
    </cfRule>
  </conditionalFormatting>
  <conditionalFormatting sqref="J1427">
    <cfRule type="containsText" dxfId="3001" priority="3757" stopIfTrue="1" operator="containsText" text="NO CUMPLE">
      <formula>NOT(ISERROR(SEARCH("NO CUMPLE",J1427)))</formula>
    </cfRule>
    <cfRule type="containsText" dxfId="3000" priority="3758" stopIfTrue="1" operator="containsText" text="CUMPLE">
      <formula>NOT(ISERROR(SEARCH("CUMPLE",J1427)))</formula>
    </cfRule>
  </conditionalFormatting>
  <conditionalFormatting sqref="O1426">
    <cfRule type="containsText" dxfId="2999" priority="3755" stopIfTrue="1" operator="containsText" text="NO CUMPLE">
      <formula>NOT(ISERROR(SEARCH("NO CUMPLE",O1426)))</formula>
    </cfRule>
    <cfRule type="containsText" dxfId="2998" priority="3756" stopIfTrue="1" operator="containsText" text="CUMPLE">
      <formula>NOT(ISERROR(SEARCH("CUMPLE",O1426)))</formula>
    </cfRule>
  </conditionalFormatting>
  <conditionalFormatting sqref="O1427:S1427">
    <cfRule type="cellIs" dxfId="2997" priority="3754" operator="equal">
      <formula>"EL PROPONENTE SE DEBE REQUERIR POR EXPERIENCIA MINIMA EXIGIDA"</formula>
    </cfRule>
  </conditionalFormatting>
  <conditionalFormatting sqref="J1404:J1413">
    <cfRule type="cellIs" dxfId="2996" priority="3753" stopIfTrue="1" operator="greaterThan">
      <formula>0</formula>
    </cfRule>
  </conditionalFormatting>
  <conditionalFormatting sqref="N1421:N1426">
    <cfRule type="cellIs" dxfId="2995" priority="3751" operator="equal">
      <formula>"NO"</formula>
    </cfRule>
    <cfRule type="cellIs" dxfId="2994" priority="3752" operator="between">
      <formula>"SI"</formula>
      <formula>"SI."</formula>
    </cfRule>
  </conditionalFormatting>
  <conditionalFormatting sqref="I1413">
    <cfRule type="cellIs" dxfId="2993" priority="3750" stopIfTrue="1" operator="greaterThan">
      <formula>0</formula>
    </cfRule>
  </conditionalFormatting>
  <conditionalFormatting sqref="K1407:L1413">
    <cfRule type="cellIs" dxfId="2992" priority="3748" operator="equal">
      <formula>0</formula>
    </cfRule>
    <cfRule type="cellIs" dxfId="2991" priority="3749" operator="notBetween">
      <formula>$Q$17</formula>
      <formula>$R$17</formula>
    </cfRule>
  </conditionalFormatting>
  <conditionalFormatting sqref="B1404 B1406:B1413">
    <cfRule type="cellIs" dxfId="2990" priority="3747" stopIfTrue="1" operator="greaterThan">
      <formula>0</formula>
    </cfRule>
  </conditionalFormatting>
  <conditionalFormatting sqref="T1404:V1406">
    <cfRule type="cellIs" dxfId="2989" priority="3745" stopIfTrue="1" operator="equal">
      <formula>"NO"</formula>
    </cfRule>
    <cfRule type="cellIs" dxfId="2988" priority="3746" stopIfTrue="1" operator="equal">
      <formula>"SI"</formula>
    </cfRule>
  </conditionalFormatting>
  <conditionalFormatting sqref="T1404:V1405">
    <cfRule type="cellIs" dxfId="2987" priority="3744" stopIfTrue="1" operator="equal">
      <formula>"NO APLICA"</formula>
    </cfRule>
  </conditionalFormatting>
  <conditionalFormatting sqref="T1406:U1406">
    <cfRule type="cellIs" dxfId="2986" priority="3743" stopIfTrue="1" operator="equal">
      <formula>"NO APLICA"</formula>
    </cfRule>
  </conditionalFormatting>
  <conditionalFormatting sqref="T1406:U1406">
    <cfRule type="cellIs" dxfId="2985" priority="3742" stopIfTrue="1" operator="equal">
      <formula>"NO APLICA"</formula>
    </cfRule>
  </conditionalFormatting>
  <conditionalFormatting sqref="V1406">
    <cfRule type="cellIs" dxfId="2984" priority="3741" stopIfTrue="1" operator="equal">
      <formula>"NO APLICA"</formula>
    </cfRule>
  </conditionalFormatting>
  <conditionalFormatting sqref="K1404:L1406">
    <cfRule type="cellIs" dxfId="2983" priority="3740" operator="notBetween">
      <formula>$Q$17</formula>
      <formula>$R$17</formula>
    </cfRule>
  </conditionalFormatting>
  <conditionalFormatting sqref="C1404:I1404 C1406:I1413 F1405:G1405 K1404:M1413 P1404:V1404 P1406:V1413 R1405:V1405 I1405">
    <cfRule type="cellIs" dxfId="2982" priority="3739" operator="equal">
      <formula>0</formula>
    </cfRule>
  </conditionalFormatting>
  <conditionalFormatting sqref="M1427">
    <cfRule type="cellIs" dxfId="2981" priority="3735" operator="notEqual">
      <formula>"NO CUMPLE"</formula>
    </cfRule>
    <cfRule type="containsText" dxfId="2980" priority="3736" stopIfTrue="1" operator="containsText" text="NO CUMPLE">
      <formula>NOT(ISERROR(SEARCH("NO CUMPLE",M1427)))</formula>
    </cfRule>
    <cfRule type="containsText" dxfId="2979" priority="3737" stopIfTrue="1" operator="containsText" text="CUMPLE">
      <formula>NOT(ISERROR(SEARCH("CUMPLE",M1427)))</formula>
    </cfRule>
  </conditionalFormatting>
  <conditionalFormatting sqref="M1421:M1426">
    <cfRule type="cellIs" dxfId="2978" priority="3733" stopIfTrue="1" operator="equal">
      <formula>"cumple"</formula>
    </cfRule>
    <cfRule type="containsText" dxfId="2977" priority="3734" stopIfTrue="1" operator="containsText" text="NO CUMPLE">
      <formula>NOT(ISERROR(SEARCH("NO CUMPLE",M1421)))</formula>
    </cfRule>
  </conditionalFormatting>
  <conditionalFormatting sqref="L1421:L1426">
    <cfRule type="cellIs" dxfId="2976" priority="3731" stopIfTrue="1" operator="equal">
      <formula>"cumple"</formula>
    </cfRule>
    <cfRule type="containsText" dxfId="2975" priority="3732" stopIfTrue="1" operator="containsText" text="NO CUMPLE">
      <formula>NOT(ISERROR(SEARCH("NO CUMPLE",L1421)))</formula>
    </cfRule>
  </conditionalFormatting>
  <conditionalFormatting sqref="K1427">
    <cfRule type="containsText" dxfId="2974" priority="3721" stopIfTrue="1" operator="containsText" text="NO CUMPLE">
      <formula>NOT(ISERROR(SEARCH("NO CUMPLE",K1427)))</formula>
    </cfRule>
    <cfRule type="containsText" dxfId="2973" priority="3722" stopIfTrue="1" operator="containsText" text="CUMPLE">
      <formula>NOT(ISERROR(SEARCH("CUMPLE",K1427)))</formula>
    </cfRule>
  </conditionalFormatting>
  <conditionalFormatting sqref="L1427">
    <cfRule type="containsText" dxfId="2972" priority="3719" stopIfTrue="1" operator="containsText" text="NO CUMPLE">
      <formula>NOT(ISERROR(SEARCH("NO CUMPLE",L1427)))</formula>
    </cfRule>
    <cfRule type="containsText" dxfId="2971" priority="3720" stopIfTrue="1" operator="containsText" text="CUMPLE">
      <formula>NOT(ISERROR(SEARCH("CUMPLE",L1427)))</formula>
    </cfRule>
  </conditionalFormatting>
  <conditionalFormatting sqref="P1420">
    <cfRule type="cellIs" dxfId="2970" priority="3717" operator="equal">
      <formula>"NO VÁLIDO"</formula>
    </cfRule>
    <cfRule type="cellIs" dxfId="2969" priority="3718" operator="equal">
      <formula>"VÁLIDO"</formula>
    </cfRule>
  </conditionalFormatting>
  <conditionalFormatting sqref="H1404 H1406:H1413">
    <cfRule type="cellIs" dxfId="2968" priority="3714" operator="equal">
      <formula>"NO"</formula>
    </cfRule>
    <cfRule type="cellIs" dxfId="2967" priority="3715" operator="equal">
      <formula>"SI"</formula>
    </cfRule>
  </conditionalFormatting>
  <conditionalFormatting sqref="Q1420">
    <cfRule type="cellIs" dxfId="2966" priority="3712" operator="greaterThanOrEqual">
      <formula>NUMMINCONT</formula>
    </cfRule>
    <cfRule type="cellIs" dxfId="2965" priority="3713" operator="lessThan">
      <formula>NUMMINCONT</formula>
    </cfRule>
  </conditionalFormatting>
  <conditionalFormatting sqref="B1457:C1457 H1457:V1457 E1457 B1430:V1433 B1439:V1456 B1434:O1438 R1434:V1438">
    <cfRule type="cellIs" dxfId="2964" priority="3711" operator="equal">
      <formula>"MAL"</formula>
    </cfRule>
  </conditionalFormatting>
  <conditionalFormatting sqref="B1457:C1457 H1457:V1457 E1457 B1430:V1433 B1439:V1456 B1434:O1438 R1434:V1438">
    <cfRule type="cellIs" dxfId="2963" priority="3710" operator="equal">
      <formula>"CORRECTO"</formula>
    </cfRule>
  </conditionalFormatting>
  <conditionalFormatting sqref="B1457:C1457 H1457:V1457 E1457 B1430:V1433 B1439:V1456 B1434:O1438 R1434:V1438">
    <cfRule type="cellIs" dxfId="2962" priority="3709" operator="equal">
      <formula>"MAL"</formula>
    </cfRule>
  </conditionalFormatting>
  <conditionalFormatting sqref="B1457:C1457 H1457:V1457 E1457 B1430:V1433 B1439:V1456 B1434:O1438 R1434:V1438">
    <cfRule type="cellIs" dxfId="2961" priority="3706" operator="equal">
      <formula>"CORRECTO"</formula>
    </cfRule>
    <cfRule type="cellIs" dxfId="2960" priority="3708" operator="equal">
      <formula>"CORRECTO"</formula>
    </cfRule>
  </conditionalFormatting>
  <conditionalFormatting sqref="B1457:C1457 H1457:V1457 E1457 B1430:V1433 B1439:V1456 B1434:O1438 R1434:V1438">
    <cfRule type="cellIs" dxfId="2959" priority="3707" operator="equal">
      <formula>"MAL"</formula>
    </cfRule>
  </conditionalFormatting>
  <conditionalFormatting sqref="C1434:I1443 P1439:V1443 K1434:M1443 R1434:V1438">
    <cfRule type="cellIs" dxfId="2958" priority="3705" stopIfTrue="1" operator="greaterThan">
      <formula>0</formula>
    </cfRule>
  </conditionalFormatting>
  <conditionalFormatting sqref="D1437:D1442">
    <cfRule type="cellIs" dxfId="2957" priority="3704" stopIfTrue="1" operator="greaterThan">
      <formula>0</formula>
    </cfRule>
  </conditionalFormatting>
  <conditionalFormatting sqref="D1437:D1442 F1437:H1442">
    <cfRule type="cellIs" dxfId="2956" priority="3703" stopIfTrue="1" operator="greaterThan">
      <formula>0</formula>
    </cfRule>
  </conditionalFormatting>
  <conditionalFormatting sqref="H1434:H1442">
    <cfRule type="cellIs" dxfId="2955" priority="3702" stopIfTrue="1" operator="greaterThan">
      <formula>0</formula>
    </cfRule>
  </conditionalFormatting>
  <conditionalFormatting sqref="E1434:E1442">
    <cfRule type="cellIs" dxfId="2954" priority="3701" stopIfTrue="1" operator="greaterThan">
      <formula>0</formula>
    </cfRule>
  </conditionalFormatting>
  <conditionalFormatting sqref="K1451:K1456">
    <cfRule type="containsText" dxfId="2953" priority="3699" stopIfTrue="1" operator="containsText" text="NO CUMPLE">
      <formula>NOT(ISERROR(SEARCH("NO CUMPLE",K1451)))</formula>
    </cfRule>
    <cfRule type="containsText" dxfId="2952" priority="3700" stopIfTrue="1" operator="containsText" text="CUMPLE">
      <formula>NOT(ISERROR(SEARCH("CUMPLE",K1451)))</formula>
    </cfRule>
  </conditionalFormatting>
  <conditionalFormatting sqref="S1450">
    <cfRule type="cellIs" dxfId="2951" priority="3697" operator="greaterThanOrEqual">
      <formula>NUMMINCONT</formula>
    </cfRule>
    <cfRule type="cellIs" dxfId="2950" priority="3698" operator="lessThan">
      <formula>NUMMINCONT</formula>
    </cfRule>
  </conditionalFormatting>
  <conditionalFormatting sqref="T1437:V1442">
    <cfRule type="cellIs" dxfId="2949" priority="3695" stopIfTrue="1" operator="equal">
      <formula>"NO"</formula>
    </cfRule>
    <cfRule type="cellIs" dxfId="2948" priority="3696" stopIfTrue="1" operator="equal">
      <formula>"SI"</formula>
    </cfRule>
  </conditionalFormatting>
  <conditionalFormatting sqref="T1437:V1438">
    <cfRule type="cellIs" dxfId="2947" priority="3694" stopIfTrue="1" operator="equal">
      <formula>"NO APLICA"</formula>
    </cfRule>
  </conditionalFormatting>
  <conditionalFormatting sqref="T1439:U1442">
    <cfRule type="cellIs" dxfId="2946" priority="3693" stopIfTrue="1" operator="equal">
      <formula>"NO APLICA"</formula>
    </cfRule>
  </conditionalFormatting>
  <conditionalFormatting sqref="T1439:U1439">
    <cfRule type="cellIs" dxfId="2945" priority="3692" stopIfTrue="1" operator="equal">
      <formula>"NO APLICA"</formula>
    </cfRule>
  </conditionalFormatting>
  <conditionalFormatting sqref="V1439:V1442">
    <cfRule type="cellIs" dxfId="2944" priority="3691" stopIfTrue="1" operator="equal">
      <formula>"NO APLICA"</formula>
    </cfRule>
  </conditionalFormatting>
  <conditionalFormatting sqref="V1448">
    <cfRule type="cellIs" dxfId="2943" priority="3689" operator="equal">
      <formula>"CUMPLE"</formula>
    </cfRule>
    <cfRule type="cellIs" dxfId="2942" priority="3690" operator="equal">
      <formula>"NO CUMPLE"</formula>
    </cfRule>
  </conditionalFormatting>
  <conditionalFormatting sqref="V1448:V1450">
    <cfRule type="cellIs" dxfId="2941" priority="3688" operator="equal">
      <formula>"VERIFICAR"</formula>
    </cfRule>
  </conditionalFormatting>
  <conditionalFormatting sqref="T1443:V1443">
    <cfRule type="cellIs" dxfId="2940" priority="3686" stopIfTrue="1" operator="equal">
      <formula>"NO"</formula>
    </cfRule>
    <cfRule type="cellIs" dxfId="2939" priority="3687" stopIfTrue="1" operator="equal">
      <formula>"SI"</formula>
    </cfRule>
  </conditionalFormatting>
  <conditionalFormatting sqref="T1443:U1443">
    <cfRule type="cellIs" dxfId="2938" priority="3685" stopIfTrue="1" operator="equal">
      <formula>"NO APLICA"</formula>
    </cfRule>
  </conditionalFormatting>
  <conditionalFormatting sqref="V1443">
    <cfRule type="cellIs" dxfId="2937" priority="3684" stopIfTrue="1" operator="equal">
      <formula>"NO APLICA"</formula>
    </cfRule>
  </conditionalFormatting>
  <conditionalFormatting sqref="T1453">
    <cfRule type="cellIs" dxfId="2936" priority="3682" operator="equal">
      <formula>"CUMPLE"</formula>
    </cfRule>
    <cfRule type="cellIs" dxfId="2935" priority="3683" operator="equal">
      <formula>"NO CUMPLE"</formula>
    </cfRule>
  </conditionalFormatting>
  <conditionalFormatting sqref="T1453">
    <cfRule type="cellIs" dxfId="2934" priority="3681" operator="equal">
      <formula>"VERIFICAR"</formula>
    </cfRule>
  </conditionalFormatting>
  <conditionalFormatting sqref="H1457">
    <cfRule type="containsText" dxfId="2933" priority="3664" stopIfTrue="1" operator="containsText" text="NO CUMPLE">
      <formula>NOT(ISERROR(SEARCH("NO CUMPLE",H1457)))</formula>
    </cfRule>
    <cfRule type="containsText" dxfId="2932" priority="3665" stopIfTrue="1" operator="containsText" text="CUMPLE">
      <formula>NOT(ISERROR(SEARCH("CUMPLE",H1457)))</formula>
    </cfRule>
  </conditionalFormatting>
  <conditionalFormatting sqref="J1457">
    <cfRule type="containsText" dxfId="2931" priority="3662" stopIfTrue="1" operator="containsText" text="NO CUMPLE">
      <formula>NOT(ISERROR(SEARCH("NO CUMPLE",J1457)))</formula>
    </cfRule>
    <cfRule type="containsText" dxfId="2930" priority="3663" stopIfTrue="1" operator="containsText" text="CUMPLE">
      <formula>NOT(ISERROR(SEARCH("CUMPLE",J1457)))</formula>
    </cfRule>
  </conditionalFormatting>
  <conditionalFormatting sqref="O1456">
    <cfRule type="containsText" dxfId="2929" priority="3660" stopIfTrue="1" operator="containsText" text="NO CUMPLE">
      <formula>NOT(ISERROR(SEARCH("NO CUMPLE",O1456)))</formula>
    </cfRule>
    <cfRule type="containsText" dxfId="2928" priority="3661" stopIfTrue="1" operator="containsText" text="CUMPLE">
      <formula>NOT(ISERROR(SEARCH("CUMPLE",O1456)))</formula>
    </cfRule>
  </conditionalFormatting>
  <conditionalFormatting sqref="O1457:S1457">
    <cfRule type="cellIs" dxfId="2927" priority="3659" operator="equal">
      <formula>"EL PROPONENTE SE DEBE REQUERIR POR EXPERIENCIA MINIMA EXIGIDA"</formula>
    </cfRule>
  </conditionalFormatting>
  <conditionalFormatting sqref="J1434:J1443">
    <cfRule type="cellIs" dxfId="2926" priority="3658" stopIfTrue="1" operator="greaterThan">
      <formula>0</formula>
    </cfRule>
  </conditionalFormatting>
  <conditionalFormatting sqref="N1451:N1456">
    <cfRule type="cellIs" dxfId="2925" priority="3656" operator="equal">
      <formula>"NO"</formula>
    </cfRule>
    <cfRule type="cellIs" dxfId="2924" priority="3657" operator="between">
      <formula>"SI"</formula>
      <formula>"SI."</formula>
    </cfRule>
  </conditionalFormatting>
  <conditionalFormatting sqref="I1443">
    <cfRule type="cellIs" dxfId="2923" priority="3655" stopIfTrue="1" operator="greaterThan">
      <formula>0</formula>
    </cfRule>
  </conditionalFormatting>
  <conditionalFormatting sqref="K1437:L1443">
    <cfRule type="cellIs" dxfId="2922" priority="3653" operator="equal">
      <formula>0</formula>
    </cfRule>
    <cfRule type="cellIs" dxfId="2921" priority="3654" operator="notBetween">
      <formula>$Q$17</formula>
      <formula>$R$17</formula>
    </cfRule>
  </conditionalFormatting>
  <conditionalFormatting sqref="B1434:B1443">
    <cfRule type="cellIs" dxfId="2920" priority="3652" stopIfTrue="1" operator="greaterThan">
      <formula>0</formula>
    </cfRule>
  </conditionalFormatting>
  <conditionalFormatting sqref="T1434:V1436">
    <cfRule type="cellIs" dxfId="2919" priority="3650" stopIfTrue="1" operator="equal">
      <formula>"NO"</formula>
    </cfRule>
    <cfRule type="cellIs" dxfId="2918" priority="3651" stopIfTrue="1" operator="equal">
      <formula>"SI"</formula>
    </cfRule>
  </conditionalFormatting>
  <conditionalFormatting sqref="T1434:V1435">
    <cfRule type="cellIs" dxfId="2917" priority="3649" stopIfTrue="1" operator="equal">
      <formula>"NO APLICA"</formula>
    </cfRule>
  </conditionalFormatting>
  <conditionalFormatting sqref="T1436:U1436">
    <cfRule type="cellIs" dxfId="2916" priority="3648" stopIfTrue="1" operator="equal">
      <formula>"NO APLICA"</formula>
    </cfRule>
  </conditionalFormatting>
  <conditionalFormatting sqref="T1436:U1436">
    <cfRule type="cellIs" dxfId="2915" priority="3647" stopIfTrue="1" operator="equal">
      <formula>"NO APLICA"</formula>
    </cfRule>
  </conditionalFormatting>
  <conditionalFormatting sqref="V1436">
    <cfRule type="cellIs" dxfId="2914" priority="3646" stopIfTrue="1" operator="equal">
      <formula>"NO APLICA"</formula>
    </cfRule>
  </conditionalFormatting>
  <conditionalFormatting sqref="K1434:L1436">
    <cfRule type="cellIs" dxfId="2913" priority="3645" operator="notBetween">
      <formula>$Q$17</formula>
      <formula>$R$17</formula>
    </cfRule>
  </conditionalFormatting>
  <conditionalFormatting sqref="C1434:I1443 P1439:V1443 K1434:M1443 R1434:V1438">
    <cfRule type="cellIs" dxfId="2912" priority="3644" operator="equal">
      <formula>0</formula>
    </cfRule>
  </conditionalFormatting>
  <conditionalFormatting sqref="M1457">
    <cfRule type="cellIs" dxfId="2911" priority="3640" operator="notEqual">
      <formula>"NO CUMPLE"</formula>
    </cfRule>
    <cfRule type="containsText" dxfId="2910" priority="3641" stopIfTrue="1" operator="containsText" text="NO CUMPLE">
      <formula>NOT(ISERROR(SEARCH("NO CUMPLE",M1457)))</formula>
    </cfRule>
    <cfRule type="containsText" dxfId="2909" priority="3642" stopIfTrue="1" operator="containsText" text="CUMPLE">
      <formula>NOT(ISERROR(SEARCH("CUMPLE",M1457)))</formula>
    </cfRule>
  </conditionalFormatting>
  <conditionalFormatting sqref="M1451:M1456">
    <cfRule type="cellIs" dxfId="2908" priority="3638" stopIfTrue="1" operator="equal">
      <formula>"cumple"</formula>
    </cfRule>
    <cfRule type="containsText" dxfId="2907" priority="3639" stopIfTrue="1" operator="containsText" text="NO CUMPLE">
      <formula>NOT(ISERROR(SEARCH("NO CUMPLE",M1451)))</formula>
    </cfRule>
  </conditionalFormatting>
  <conditionalFormatting sqref="L1451:L1456">
    <cfRule type="cellIs" dxfId="2906" priority="3636" stopIfTrue="1" operator="equal">
      <formula>"cumple"</formula>
    </cfRule>
    <cfRule type="containsText" dxfId="2905" priority="3637" stopIfTrue="1" operator="containsText" text="NO CUMPLE">
      <formula>NOT(ISERROR(SEARCH("NO CUMPLE",L1451)))</formula>
    </cfRule>
  </conditionalFormatting>
  <conditionalFormatting sqref="K1457">
    <cfRule type="containsText" dxfId="2904" priority="3626" stopIfTrue="1" operator="containsText" text="NO CUMPLE">
      <formula>NOT(ISERROR(SEARCH("NO CUMPLE",K1457)))</formula>
    </cfRule>
    <cfRule type="containsText" dxfId="2903" priority="3627" stopIfTrue="1" operator="containsText" text="CUMPLE">
      <formula>NOT(ISERROR(SEARCH("CUMPLE",K1457)))</formula>
    </cfRule>
  </conditionalFormatting>
  <conditionalFormatting sqref="L1457">
    <cfRule type="containsText" dxfId="2902" priority="3624" stopIfTrue="1" operator="containsText" text="NO CUMPLE">
      <formula>NOT(ISERROR(SEARCH("NO CUMPLE",L1457)))</formula>
    </cfRule>
    <cfRule type="containsText" dxfId="2901" priority="3625" stopIfTrue="1" operator="containsText" text="CUMPLE">
      <formula>NOT(ISERROR(SEARCH("CUMPLE",L1457)))</formula>
    </cfRule>
  </conditionalFormatting>
  <conditionalFormatting sqref="P1450">
    <cfRule type="cellIs" dxfId="2900" priority="3622" operator="equal">
      <formula>"NO VÁLIDO"</formula>
    </cfRule>
    <cfRule type="cellIs" dxfId="2899" priority="3623" operator="equal">
      <formula>"VÁLIDO"</formula>
    </cfRule>
  </conditionalFormatting>
  <conditionalFormatting sqref="H1434:H1443">
    <cfRule type="cellIs" dxfId="2898" priority="3619" operator="equal">
      <formula>"NO"</formula>
    </cfRule>
    <cfRule type="cellIs" dxfId="2897" priority="3620" operator="equal">
      <formula>"SI"</formula>
    </cfRule>
  </conditionalFormatting>
  <conditionalFormatting sqref="Q1450">
    <cfRule type="cellIs" dxfId="2896" priority="3617" operator="greaterThanOrEqual">
      <formula>NUMMINCONT</formula>
    </cfRule>
    <cfRule type="cellIs" dxfId="2895" priority="3618" operator="lessThan">
      <formula>NUMMINCONT</formula>
    </cfRule>
  </conditionalFormatting>
  <conditionalFormatting sqref="B1487:C1487 H1487:V1487 E1487 B1460:V1463 B1469:V1486 B1464:O1468 R1464:V1468">
    <cfRule type="cellIs" dxfId="2894" priority="3616" operator="equal">
      <formula>"MAL"</formula>
    </cfRule>
  </conditionalFormatting>
  <conditionalFormatting sqref="B1487:C1487 H1487:V1487 E1487 B1460:V1463 B1469:V1486 B1464:O1468 R1464:V1468">
    <cfRule type="cellIs" dxfId="2893" priority="3615" operator="equal">
      <formula>"CORRECTO"</formula>
    </cfRule>
  </conditionalFormatting>
  <conditionalFormatting sqref="B1487:C1487 H1487:V1487 E1487 B1460:V1463 B1469:V1486 B1464:O1468 R1464:V1468">
    <cfRule type="cellIs" dxfId="2892" priority="3614" operator="equal">
      <formula>"MAL"</formula>
    </cfRule>
  </conditionalFormatting>
  <conditionalFormatting sqref="B1487:C1487 H1487:V1487 E1487 B1460:V1463 B1469:V1486 B1464:O1468 R1464:V1468">
    <cfRule type="cellIs" dxfId="2891" priority="3611" operator="equal">
      <formula>"CORRECTO"</formula>
    </cfRule>
    <cfRule type="cellIs" dxfId="2890" priority="3613" operator="equal">
      <formula>"CORRECTO"</formula>
    </cfRule>
  </conditionalFormatting>
  <conditionalFormatting sqref="B1487:C1487 H1487:V1487 E1487 B1460:V1463 B1469:V1486 B1464:O1468 R1464:V1468">
    <cfRule type="cellIs" dxfId="2889" priority="3612" operator="equal">
      <formula>"MAL"</formula>
    </cfRule>
  </conditionalFormatting>
  <conditionalFormatting sqref="C1464:I1473 P1469:V1473 K1464:M1473 R1464:V1468">
    <cfRule type="cellIs" dxfId="2888" priority="3610" stopIfTrue="1" operator="greaterThan">
      <formula>0</formula>
    </cfRule>
  </conditionalFormatting>
  <conditionalFormatting sqref="D1467:D1472">
    <cfRule type="cellIs" dxfId="2887" priority="3609" stopIfTrue="1" operator="greaterThan">
      <formula>0</formula>
    </cfRule>
  </conditionalFormatting>
  <conditionalFormatting sqref="D1467:D1472 F1467:H1472">
    <cfRule type="cellIs" dxfId="2886" priority="3608" stopIfTrue="1" operator="greaterThan">
      <formula>0</formula>
    </cfRule>
  </conditionalFormatting>
  <conditionalFormatting sqref="H1464:H1472">
    <cfRule type="cellIs" dxfId="2885" priority="3607" stopIfTrue="1" operator="greaterThan">
      <formula>0</formula>
    </cfRule>
  </conditionalFormatting>
  <conditionalFormatting sqref="E1464:E1472">
    <cfRule type="cellIs" dxfId="2884" priority="3606" stopIfTrue="1" operator="greaterThan">
      <formula>0</formula>
    </cfRule>
  </conditionalFormatting>
  <conditionalFormatting sqref="K1481:K1486">
    <cfRule type="containsText" dxfId="2883" priority="3604" stopIfTrue="1" operator="containsText" text="NO CUMPLE">
      <formula>NOT(ISERROR(SEARCH("NO CUMPLE",K1481)))</formula>
    </cfRule>
    <cfRule type="containsText" dxfId="2882" priority="3605" stopIfTrue="1" operator="containsText" text="CUMPLE">
      <formula>NOT(ISERROR(SEARCH("CUMPLE",K1481)))</formula>
    </cfRule>
  </conditionalFormatting>
  <conditionalFormatting sqref="S1480">
    <cfRule type="cellIs" dxfId="2881" priority="3602" operator="greaterThanOrEqual">
      <formula>NUMMINCONT</formula>
    </cfRule>
    <cfRule type="cellIs" dxfId="2880" priority="3603" operator="lessThan">
      <formula>NUMMINCONT</formula>
    </cfRule>
  </conditionalFormatting>
  <conditionalFormatting sqref="T1467:V1472">
    <cfRule type="cellIs" dxfId="2879" priority="3600" stopIfTrue="1" operator="equal">
      <formula>"NO"</formula>
    </cfRule>
    <cfRule type="cellIs" dxfId="2878" priority="3601" stopIfTrue="1" operator="equal">
      <formula>"SI"</formula>
    </cfRule>
  </conditionalFormatting>
  <conditionalFormatting sqref="T1467:V1468">
    <cfRule type="cellIs" dxfId="2877" priority="3599" stopIfTrue="1" operator="equal">
      <formula>"NO APLICA"</formula>
    </cfRule>
  </conditionalFormatting>
  <conditionalFormatting sqref="T1469:U1472">
    <cfRule type="cellIs" dxfId="2876" priority="3598" stopIfTrue="1" operator="equal">
      <formula>"NO APLICA"</formula>
    </cfRule>
  </conditionalFormatting>
  <conditionalFormatting sqref="T1469:U1469">
    <cfRule type="cellIs" dxfId="2875" priority="3597" stopIfTrue="1" operator="equal">
      <formula>"NO APLICA"</formula>
    </cfRule>
  </conditionalFormatting>
  <conditionalFormatting sqref="V1469:V1472">
    <cfRule type="cellIs" dxfId="2874" priority="3596" stopIfTrue="1" operator="equal">
      <formula>"NO APLICA"</formula>
    </cfRule>
  </conditionalFormatting>
  <conditionalFormatting sqref="V1478">
    <cfRule type="cellIs" dxfId="2873" priority="3594" operator="equal">
      <formula>"CUMPLE"</formula>
    </cfRule>
    <cfRule type="cellIs" dxfId="2872" priority="3595" operator="equal">
      <formula>"NO CUMPLE"</formula>
    </cfRule>
  </conditionalFormatting>
  <conditionalFormatting sqref="V1478:V1480">
    <cfRule type="cellIs" dxfId="2871" priority="3593" operator="equal">
      <formula>"VERIFICAR"</formula>
    </cfRule>
  </conditionalFormatting>
  <conditionalFormatting sqref="T1473:V1473">
    <cfRule type="cellIs" dxfId="2870" priority="3591" stopIfTrue="1" operator="equal">
      <formula>"NO"</formula>
    </cfRule>
    <cfRule type="cellIs" dxfId="2869" priority="3592" stopIfTrue="1" operator="equal">
      <formula>"SI"</formula>
    </cfRule>
  </conditionalFormatting>
  <conditionalFormatting sqref="T1473:U1473">
    <cfRule type="cellIs" dxfId="2868" priority="3590" stopIfTrue="1" operator="equal">
      <formula>"NO APLICA"</formula>
    </cfRule>
  </conditionalFormatting>
  <conditionalFormatting sqref="V1473">
    <cfRule type="cellIs" dxfId="2867" priority="3589" stopIfTrue="1" operator="equal">
      <formula>"NO APLICA"</formula>
    </cfRule>
  </conditionalFormatting>
  <conditionalFormatting sqref="T1483">
    <cfRule type="cellIs" dxfId="2866" priority="3587" operator="equal">
      <formula>"CUMPLE"</formula>
    </cfRule>
    <cfRule type="cellIs" dxfId="2865" priority="3588" operator="equal">
      <formula>"NO CUMPLE"</formula>
    </cfRule>
  </conditionalFormatting>
  <conditionalFormatting sqref="T1483">
    <cfRule type="cellIs" dxfId="2864" priority="3586" operator="equal">
      <formula>"VERIFICAR"</formula>
    </cfRule>
  </conditionalFormatting>
  <conditionalFormatting sqref="H1487">
    <cfRule type="containsText" dxfId="2863" priority="3569" stopIfTrue="1" operator="containsText" text="NO CUMPLE">
      <formula>NOT(ISERROR(SEARCH("NO CUMPLE",H1487)))</formula>
    </cfRule>
    <cfRule type="containsText" dxfId="2862" priority="3570" stopIfTrue="1" operator="containsText" text="CUMPLE">
      <formula>NOT(ISERROR(SEARCH("CUMPLE",H1487)))</formula>
    </cfRule>
  </conditionalFormatting>
  <conditionalFormatting sqref="J1487">
    <cfRule type="containsText" dxfId="2861" priority="3567" stopIfTrue="1" operator="containsText" text="NO CUMPLE">
      <formula>NOT(ISERROR(SEARCH("NO CUMPLE",J1487)))</formula>
    </cfRule>
    <cfRule type="containsText" dxfId="2860" priority="3568" stopIfTrue="1" operator="containsText" text="CUMPLE">
      <formula>NOT(ISERROR(SEARCH("CUMPLE",J1487)))</formula>
    </cfRule>
  </conditionalFormatting>
  <conditionalFormatting sqref="O1486">
    <cfRule type="containsText" dxfId="2859" priority="3565" stopIfTrue="1" operator="containsText" text="NO CUMPLE">
      <formula>NOT(ISERROR(SEARCH("NO CUMPLE",O1486)))</formula>
    </cfRule>
    <cfRule type="containsText" dxfId="2858" priority="3566" stopIfTrue="1" operator="containsText" text="CUMPLE">
      <formula>NOT(ISERROR(SEARCH("CUMPLE",O1486)))</formula>
    </cfRule>
  </conditionalFormatting>
  <conditionalFormatting sqref="O1487:S1487">
    <cfRule type="cellIs" dxfId="2857" priority="3564" operator="equal">
      <formula>"EL PROPONENTE SE DEBE REQUERIR POR EXPERIENCIA MINIMA EXIGIDA"</formula>
    </cfRule>
  </conditionalFormatting>
  <conditionalFormatting sqref="J1464:J1473">
    <cfRule type="cellIs" dxfId="2856" priority="3563" stopIfTrue="1" operator="greaterThan">
      <formula>0</formula>
    </cfRule>
  </conditionalFormatting>
  <conditionalFormatting sqref="N1481:N1486">
    <cfRule type="cellIs" dxfId="2855" priority="3561" operator="equal">
      <formula>"NO"</formula>
    </cfRule>
    <cfRule type="cellIs" dxfId="2854" priority="3562" operator="between">
      <formula>"SI"</formula>
      <formula>"SI."</formula>
    </cfRule>
  </conditionalFormatting>
  <conditionalFormatting sqref="I1473">
    <cfRule type="cellIs" dxfId="2853" priority="3560" stopIfTrue="1" operator="greaterThan">
      <formula>0</formula>
    </cfRule>
  </conditionalFormatting>
  <conditionalFormatting sqref="K1467:L1473">
    <cfRule type="cellIs" dxfId="2852" priority="3558" operator="equal">
      <formula>0</formula>
    </cfRule>
    <cfRule type="cellIs" dxfId="2851" priority="3559" operator="notBetween">
      <formula>$Q$17</formula>
      <formula>$R$17</formula>
    </cfRule>
  </conditionalFormatting>
  <conditionalFormatting sqref="B1464:B1473">
    <cfRule type="cellIs" dxfId="2850" priority="3557" stopIfTrue="1" operator="greaterThan">
      <formula>0</formula>
    </cfRule>
  </conditionalFormatting>
  <conditionalFormatting sqref="T1464:V1466">
    <cfRule type="cellIs" dxfId="2849" priority="3555" stopIfTrue="1" operator="equal">
      <formula>"NO"</formula>
    </cfRule>
    <cfRule type="cellIs" dxfId="2848" priority="3556" stopIfTrue="1" operator="equal">
      <formula>"SI"</formula>
    </cfRule>
  </conditionalFormatting>
  <conditionalFormatting sqref="T1464:V1465">
    <cfRule type="cellIs" dxfId="2847" priority="3554" stopIfTrue="1" operator="equal">
      <formula>"NO APLICA"</formula>
    </cfRule>
  </conditionalFormatting>
  <conditionalFormatting sqref="T1466:U1466">
    <cfRule type="cellIs" dxfId="2846" priority="3553" stopIfTrue="1" operator="equal">
      <formula>"NO APLICA"</formula>
    </cfRule>
  </conditionalFormatting>
  <conditionalFormatting sqref="T1466:U1466">
    <cfRule type="cellIs" dxfId="2845" priority="3552" stopIfTrue="1" operator="equal">
      <formula>"NO APLICA"</formula>
    </cfRule>
  </conditionalFormatting>
  <conditionalFormatting sqref="V1466">
    <cfRule type="cellIs" dxfId="2844" priority="3551" stopIfTrue="1" operator="equal">
      <formula>"NO APLICA"</formula>
    </cfRule>
  </conditionalFormatting>
  <conditionalFormatting sqref="K1464:L1466">
    <cfRule type="cellIs" dxfId="2843" priority="3550" operator="notBetween">
      <formula>$Q$17</formula>
      <formula>$R$17</formula>
    </cfRule>
  </conditionalFormatting>
  <conditionalFormatting sqref="C1464:I1473 P1469:V1473 K1464:M1473 R1464:V1468">
    <cfRule type="cellIs" dxfId="2842" priority="3549" operator="equal">
      <formula>0</formula>
    </cfRule>
  </conditionalFormatting>
  <conditionalFormatting sqref="M1487">
    <cfRule type="cellIs" dxfId="2841" priority="3545" operator="notEqual">
      <formula>"NO CUMPLE"</formula>
    </cfRule>
    <cfRule type="containsText" dxfId="2840" priority="3546" stopIfTrue="1" operator="containsText" text="NO CUMPLE">
      <formula>NOT(ISERROR(SEARCH("NO CUMPLE",M1487)))</formula>
    </cfRule>
    <cfRule type="containsText" dxfId="2839" priority="3547" stopIfTrue="1" operator="containsText" text="CUMPLE">
      <formula>NOT(ISERROR(SEARCH("CUMPLE",M1487)))</formula>
    </cfRule>
  </conditionalFormatting>
  <conditionalFormatting sqref="M1481:M1486">
    <cfRule type="cellIs" dxfId="2838" priority="3543" stopIfTrue="1" operator="equal">
      <formula>"cumple"</formula>
    </cfRule>
    <cfRule type="containsText" dxfId="2837" priority="3544" stopIfTrue="1" operator="containsText" text="NO CUMPLE">
      <formula>NOT(ISERROR(SEARCH("NO CUMPLE",M1481)))</formula>
    </cfRule>
  </conditionalFormatting>
  <conditionalFormatting sqref="L1481:L1486">
    <cfRule type="cellIs" dxfId="2836" priority="3541" stopIfTrue="1" operator="equal">
      <formula>"cumple"</formula>
    </cfRule>
    <cfRule type="containsText" dxfId="2835" priority="3542" stopIfTrue="1" operator="containsText" text="NO CUMPLE">
      <formula>NOT(ISERROR(SEARCH("NO CUMPLE",L1481)))</formula>
    </cfRule>
  </conditionalFormatting>
  <conditionalFormatting sqref="K1487">
    <cfRule type="containsText" dxfId="2834" priority="3531" stopIfTrue="1" operator="containsText" text="NO CUMPLE">
      <formula>NOT(ISERROR(SEARCH("NO CUMPLE",K1487)))</formula>
    </cfRule>
    <cfRule type="containsText" dxfId="2833" priority="3532" stopIfTrue="1" operator="containsText" text="CUMPLE">
      <formula>NOT(ISERROR(SEARCH("CUMPLE",K1487)))</formula>
    </cfRule>
  </conditionalFormatting>
  <conditionalFormatting sqref="L1487">
    <cfRule type="containsText" dxfId="2832" priority="3529" stopIfTrue="1" operator="containsText" text="NO CUMPLE">
      <formula>NOT(ISERROR(SEARCH("NO CUMPLE",L1487)))</formula>
    </cfRule>
    <cfRule type="containsText" dxfId="2831" priority="3530" stopIfTrue="1" operator="containsText" text="CUMPLE">
      <formula>NOT(ISERROR(SEARCH("CUMPLE",L1487)))</formula>
    </cfRule>
  </conditionalFormatting>
  <conditionalFormatting sqref="P1480">
    <cfRule type="cellIs" dxfId="2830" priority="3527" operator="equal">
      <formula>"NO VÁLIDO"</formula>
    </cfRule>
    <cfRule type="cellIs" dxfId="2829" priority="3528" operator="equal">
      <formula>"VÁLIDO"</formula>
    </cfRule>
  </conditionalFormatting>
  <conditionalFormatting sqref="H1464:H1473">
    <cfRule type="cellIs" dxfId="2828" priority="3524" operator="equal">
      <formula>"NO"</formula>
    </cfRule>
    <cfRule type="cellIs" dxfId="2827" priority="3525" operator="equal">
      <formula>"SI"</formula>
    </cfRule>
  </conditionalFormatting>
  <conditionalFormatting sqref="Q1480">
    <cfRule type="cellIs" dxfId="2826" priority="3522" operator="greaterThanOrEqual">
      <formula>NUMMINCONT</formula>
    </cfRule>
    <cfRule type="cellIs" dxfId="2825" priority="3523" operator="lessThan">
      <formula>NUMMINCONT</formula>
    </cfRule>
  </conditionalFormatting>
  <conditionalFormatting sqref="B1517:C1517 H1517:V1517 E1517 B1490:V1493 B1499:V1516 B1494:O1498 R1494:V1498">
    <cfRule type="cellIs" dxfId="2824" priority="3521" operator="equal">
      <formula>"MAL"</formula>
    </cfRule>
  </conditionalFormatting>
  <conditionalFormatting sqref="B1517:C1517 H1517:V1517 E1517 B1490:V1493 B1499:V1516 B1494:O1498 R1494:V1498">
    <cfRule type="cellIs" dxfId="2823" priority="3520" operator="equal">
      <formula>"CORRECTO"</formula>
    </cfRule>
  </conditionalFormatting>
  <conditionalFormatting sqref="B1517:C1517 H1517:V1517 E1517 B1490:V1493 B1499:V1516 B1494:O1498 R1494:V1498">
    <cfRule type="cellIs" dxfId="2822" priority="3519" operator="equal">
      <formula>"MAL"</formula>
    </cfRule>
  </conditionalFormatting>
  <conditionalFormatting sqref="B1517:C1517 H1517:V1517 E1517 B1490:V1493 B1499:V1516 B1494:O1498 R1494:V1498">
    <cfRule type="cellIs" dxfId="2821" priority="3516" operator="equal">
      <formula>"CORRECTO"</formula>
    </cfRule>
    <cfRule type="cellIs" dxfId="2820" priority="3518" operator="equal">
      <formula>"CORRECTO"</formula>
    </cfRule>
  </conditionalFormatting>
  <conditionalFormatting sqref="B1517:C1517 H1517:V1517 E1517 B1490:V1493 B1499:V1516 B1494:O1498 R1494:V1498">
    <cfRule type="cellIs" dxfId="2819" priority="3517" operator="equal">
      <formula>"MAL"</formula>
    </cfRule>
  </conditionalFormatting>
  <conditionalFormatting sqref="C1494:I1503 K1494:M1503 P1499:V1503 R1494:V1498">
    <cfRule type="cellIs" dxfId="2818" priority="3515" stopIfTrue="1" operator="greaterThan">
      <formula>0</formula>
    </cfRule>
  </conditionalFormatting>
  <conditionalFormatting sqref="D1497:D1502">
    <cfRule type="cellIs" dxfId="2817" priority="3514" stopIfTrue="1" operator="greaterThan">
      <formula>0</formula>
    </cfRule>
  </conditionalFormatting>
  <conditionalFormatting sqref="D1497:D1502 F1497:H1502">
    <cfRule type="cellIs" dxfId="2816" priority="3513" stopIfTrue="1" operator="greaterThan">
      <formula>0</formula>
    </cfRule>
  </conditionalFormatting>
  <conditionalFormatting sqref="H1494:H1502">
    <cfRule type="cellIs" dxfId="2815" priority="3512" stopIfTrue="1" operator="greaterThan">
      <formula>0</formula>
    </cfRule>
  </conditionalFormatting>
  <conditionalFormatting sqref="E1494:E1502">
    <cfRule type="cellIs" dxfId="2814" priority="3511" stopIfTrue="1" operator="greaterThan">
      <formula>0</formula>
    </cfRule>
  </conditionalFormatting>
  <conditionalFormatting sqref="K1511:K1516">
    <cfRule type="containsText" dxfId="2813" priority="3509" stopIfTrue="1" operator="containsText" text="NO CUMPLE">
      <formula>NOT(ISERROR(SEARCH("NO CUMPLE",K1511)))</formula>
    </cfRule>
    <cfRule type="containsText" dxfId="2812" priority="3510" stopIfTrue="1" operator="containsText" text="CUMPLE">
      <formula>NOT(ISERROR(SEARCH("CUMPLE",K1511)))</formula>
    </cfRule>
  </conditionalFormatting>
  <conditionalFormatting sqref="S1510">
    <cfRule type="cellIs" dxfId="2811" priority="3507" operator="greaterThanOrEqual">
      <formula>NUMMINCONT</formula>
    </cfRule>
    <cfRule type="cellIs" dxfId="2810" priority="3508" operator="lessThan">
      <formula>NUMMINCONT</formula>
    </cfRule>
  </conditionalFormatting>
  <conditionalFormatting sqref="T1497:V1502">
    <cfRule type="cellIs" dxfId="2809" priority="3505" stopIfTrue="1" operator="equal">
      <formula>"NO"</formula>
    </cfRule>
    <cfRule type="cellIs" dxfId="2808" priority="3506" stopIfTrue="1" operator="equal">
      <formula>"SI"</formula>
    </cfRule>
  </conditionalFormatting>
  <conditionalFormatting sqref="T1497:V1498">
    <cfRule type="cellIs" dxfId="2807" priority="3504" stopIfTrue="1" operator="equal">
      <formula>"NO APLICA"</formula>
    </cfRule>
  </conditionalFormatting>
  <conditionalFormatting sqref="T1499:U1502">
    <cfRule type="cellIs" dxfId="2806" priority="3503" stopIfTrue="1" operator="equal">
      <formula>"NO APLICA"</formula>
    </cfRule>
  </conditionalFormatting>
  <conditionalFormatting sqref="T1499:U1499">
    <cfRule type="cellIs" dxfId="2805" priority="3502" stopIfTrue="1" operator="equal">
      <formula>"NO APLICA"</formula>
    </cfRule>
  </conditionalFormatting>
  <conditionalFormatting sqref="V1499:V1502">
    <cfRule type="cellIs" dxfId="2804" priority="3501" stopIfTrue="1" operator="equal">
      <formula>"NO APLICA"</formula>
    </cfRule>
  </conditionalFormatting>
  <conditionalFormatting sqref="V1508">
    <cfRule type="cellIs" dxfId="2803" priority="3499" operator="equal">
      <formula>"CUMPLE"</formula>
    </cfRule>
    <cfRule type="cellIs" dxfId="2802" priority="3500" operator="equal">
      <formula>"NO CUMPLE"</formula>
    </cfRule>
  </conditionalFormatting>
  <conditionalFormatting sqref="V1508:V1510">
    <cfRule type="cellIs" dxfId="2801" priority="3498" operator="equal">
      <formula>"VERIFICAR"</formula>
    </cfRule>
  </conditionalFormatting>
  <conditionalFormatting sqref="T1503:V1503">
    <cfRule type="cellIs" dxfId="2800" priority="3496" stopIfTrue="1" operator="equal">
      <formula>"NO"</formula>
    </cfRule>
    <cfRule type="cellIs" dxfId="2799" priority="3497" stopIfTrue="1" operator="equal">
      <formula>"SI"</formula>
    </cfRule>
  </conditionalFormatting>
  <conditionalFormatting sqref="T1503:U1503">
    <cfRule type="cellIs" dxfId="2798" priority="3495" stopIfTrue="1" operator="equal">
      <formula>"NO APLICA"</formula>
    </cfRule>
  </conditionalFormatting>
  <conditionalFormatting sqref="V1503">
    <cfRule type="cellIs" dxfId="2797" priority="3494" stopIfTrue="1" operator="equal">
      <formula>"NO APLICA"</formula>
    </cfRule>
  </conditionalFormatting>
  <conditionalFormatting sqref="T1513">
    <cfRule type="cellIs" dxfId="2796" priority="3492" operator="equal">
      <formula>"CUMPLE"</formula>
    </cfRule>
    <cfRule type="cellIs" dxfId="2795" priority="3493" operator="equal">
      <formula>"NO CUMPLE"</formula>
    </cfRule>
  </conditionalFormatting>
  <conditionalFormatting sqref="T1513">
    <cfRule type="cellIs" dxfId="2794" priority="3491" operator="equal">
      <formula>"VERIFICAR"</formula>
    </cfRule>
  </conditionalFormatting>
  <conditionalFormatting sqref="H1517">
    <cfRule type="containsText" dxfId="2793" priority="3474" stopIfTrue="1" operator="containsText" text="NO CUMPLE">
      <formula>NOT(ISERROR(SEARCH("NO CUMPLE",H1517)))</formula>
    </cfRule>
    <cfRule type="containsText" dxfId="2792" priority="3475" stopIfTrue="1" operator="containsText" text="CUMPLE">
      <formula>NOT(ISERROR(SEARCH("CUMPLE",H1517)))</formula>
    </cfRule>
  </conditionalFormatting>
  <conditionalFormatting sqref="J1517">
    <cfRule type="containsText" dxfId="2791" priority="3472" stopIfTrue="1" operator="containsText" text="NO CUMPLE">
      <formula>NOT(ISERROR(SEARCH("NO CUMPLE",J1517)))</formula>
    </cfRule>
    <cfRule type="containsText" dxfId="2790" priority="3473" stopIfTrue="1" operator="containsText" text="CUMPLE">
      <formula>NOT(ISERROR(SEARCH("CUMPLE",J1517)))</formula>
    </cfRule>
  </conditionalFormatting>
  <conditionalFormatting sqref="O1516">
    <cfRule type="containsText" dxfId="2789" priority="3470" stopIfTrue="1" operator="containsText" text="NO CUMPLE">
      <formula>NOT(ISERROR(SEARCH("NO CUMPLE",O1516)))</formula>
    </cfRule>
    <cfRule type="containsText" dxfId="2788" priority="3471" stopIfTrue="1" operator="containsText" text="CUMPLE">
      <formula>NOT(ISERROR(SEARCH("CUMPLE",O1516)))</formula>
    </cfRule>
  </conditionalFormatting>
  <conditionalFormatting sqref="O1517:S1517">
    <cfRule type="cellIs" dxfId="2787" priority="3469" operator="equal">
      <formula>"EL PROPONENTE SE DEBE REQUERIR POR EXPERIENCIA MINIMA EXIGIDA"</formula>
    </cfRule>
  </conditionalFormatting>
  <conditionalFormatting sqref="J1494:J1503">
    <cfRule type="cellIs" dxfId="2786" priority="3468" stopIfTrue="1" operator="greaterThan">
      <formula>0</formula>
    </cfRule>
  </conditionalFormatting>
  <conditionalFormatting sqref="N1511:N1516">
    <cfRule type="cellIs" dxfId="2785" priority="3466" operator="equal">
      <formula>"NO"</formula>
    </cfRule>
    <cfRule type="cellIs" dxfId="2784" priority="3467" operator="between">
      <formula>"SI"</formula>
      <formula>"SI."</formula>
    </cfRule>
  </conditionalFormatting>
  <conditionalFormatting sqref="I1503">
    <cfRule type="cellIs" dxfId="2783" priority="3465" stopIfTrue="1" operator="greaterThan">
      <formula>0</formula>
    </cfRule>
  </conditionalFormatting>
  <conditionalFormatting sqref="K1497:L1503">
    <cfRule type="cellIs" dxfId="2782" priority="3463" operator="equal">
      <formula>0</formula>
    </cfRule>
    <cfRule type="cellIs" dxfId="2781" priority="3464" operator="notBetween">
      <formula>$Q$17</formula>
      <formula>$R$17</formula>
    </cfRule>
  </conditionalFormatting>
  <conditionalFormatting sqref="B1494:B1503">
    <cfRule type="cellIs" dxfId="2780" priority="3462" stopIfTrue="1" operator="greaterThan">
      <formula>0</formula>
    </cfRule>
  </conditionalFormatting>
  <conditionalFormatting sqref="T1494:V1496">
    <cfRule type="cellIs" dxfId="2779" priority="3460" stopIfTrue="1" operator="equal">
      <formula>"NO"</formula>
    </cfRule>
    <cfRule type="cellIs" dxfId="2778" priority="3461" stopIfTrue="1" operator="equal">
      <formula>"SI"</formula>
    </cfRule>
  </conditionalFormatting>
  <conditionalFormatting sqref="T1494:V1495">
    <cfRule type="cellIs" dxfId="2777" priority="3459" stopIfTrue="1" operator="equal">
      <formula>"NO APLICA"</formula>
    </cfRule>
  </conditionalFormatting>
  <conditionalFormatting sqref="T1496:U1496">
    <cfRule type="cellIs" dxfId="2776" priority="3458" stopIfTrue="1" operator="equal">
      <formula>"NO APLICA"</formula>
    </cfRule>
  </conditionalFormatting>
  <conditionalFormatting sqref="T1496:U1496">
    <cfRule type="cellIs" dxfId="2775" priority="3457" stopIfTrue="1" operator="equal">
      <formula>"NO APLICA"</formula>
    </cfRule>
  </conditionalFormatting>
  <conditionalFormatting sqref="V1496">
    <cfRule type="cellIs" dxfId="2774" priority="3456" stopIfTrue="1" operator="equal">
      <formula>"NO APLICA"</formula>
    </cfRule>
  </conditionalFormatting>
  <conditionalFormatting sqref="K1494:L1496">
    <cfRule type="cellIs" dxfId="2773" priority="3455" operator="notBetween">
      <formula>$Q$17</formula>
      <formula>$R$17</formula>
    </cfRule>
  </conditionalFormatting>
  <conditionalFormatting sqref="C1494:I1503 K1494:M1503 P1499:V1503 R1494:V1498">
    <cfRule type="cellIs" dxfId="2772" priority="3454" operator="equal">
      <formula>0</formula>
    </cfRule>
  </conditionalFormatting>
  <conditionalFormatting sqref="M1517">
    <cfRule type="cellIs" dxfId="2771" priority="3450" operator="notEqual">
      <formula>"NO CUMPLE"</formula>
    </cfRule>
    <cfRule type="containsText" dxfId="2770" priority="3451" stopIfTrue="1" operator="containsText" text="NO CUMPLE">
      <formula>NOT(ISERROR(SEARCH("NO CUMPLE",M1517)))</formula>
    </cfRule>
    <cfRule type="containsText" dxfId="2769" priority="3452" stopIfTrue="1" operator="containsText" text="CUMPLE">
      <formula>NOT(ISERROR(SEARCH("CUMPLE",M1517)))</formula>
    </cfRule>
  </conditionalFormatting>
  <conditionalFormatting sqref="M1511:M1516">
    <cfRule type="cellIs" dxfId="2768" priority="3448" stopIfTrue="1" operator="equal">
      <formula>"cumple"</formula>
    </cfRule>
    <cfRule type="containsText" dxfId="2767" priority="3449" stopIfTrue="1" operator="containsText" text="NO CUMPLE">
      <formula>NOT(ISERROR(SEARCH("NO CUMPLE",M1511)))</formula>
    </cfRule>
  </conditionalFormatting>
  <conditionalFormatting sqref="L1511:L1516">
    <cfRule type="cellIs" dxfId="2766" priority="3446" stopIfTrue="1" operator="equal">
      <formula>"cumple"</formula>
    </cfRule>
    <cfRule type="containsText" dxfId="2765" priority="3447" stopIfTrue="1" operator="containsText" text="NO CUMPLE">
      <formula>NOT(ISERROR(SEARCH("NO CUMPLE",L1511)))</formula>
    </cfRule>
  </conditionalFormatting>
  <conditionalFormatting sqref="K1517">
    <cfRule type="containsText" dxfId="2764" priority="3436" stopIfTrue="1" operator="containsText" text="NO CUMPLE">
      <formula>NOT(ISERROR(SEARCH("NO CUMPLE",K1517)))</formula>
    </cfRule>
    <cfRule type="containsText" dxfId="2763" priority="3437" stopIfTrue="1" operator="containsText" text="CUMPLE">
      <formula>NOT(ISERROR(SEARCH("CUMPLE",K1517)))</formula>
    </cfRule>
  </conditionalFormatting>
  <conditionalFormatting sqref="L1517">
    <cfRule type="containsText" dxfId="2762" priority="3434" stopIfTrue="1" operator="containsText" text="NO CUMPLE">
      <formula>NOT(ISERROR(SEARCH("NO CUMPLE",L1517)))</formula>
    </cfRule>
    <cfRule type="containsText" dxfId="2761" priority="3435" stopIfTrue="1" operator="containsText" text="CUMPLE">
      <formula>NOT(ISERROR(SEARCH("CUMPLE",L1517)))</formula>
    </cfRule>
  </conditionalFormatting>
  <conditionalFormatting sqref="P1510">
    <cfRule type="cellIs" dxfId="2760" priority="3432" operator="equal">
      <formula>"NO VÁLIDO"</formula>
    </cfRule>
    <cfRule type="cellIs" dxfId="2759" priority="3433" operator="equal">
      <formula>"VÁLIDO"</formula>
    </cfRule>
  </conditionalFormatting>
  <conditionalFormatting sqref="H1494:H1503">
    <cfRule type="cellIs" dxfId="2758" priority="3429" operator="equal">
      <formula>"NO"</formula>
    </cfRule>
    <cfRule type="cellIs" dxfId="2757" priority="3430" operator="equal">
      <formula>"SI"</formula>
    </cfRule>
  </conditionalFormatting>
  <conditionalFormatting sqref="Q1510">
    <cfRule type="cellIs" dxfId="2756" priority="3427" operator="greaterThanOrEqual">
      <formula>NUMMINCONT</formula>
    </cfRule>
    <cfRule type="cellIs" dxfId="2755" priority="3428" operator="lessThan">
      <formula>NUMMINCONT</formula>
    </cfRule>
  </conditionalFormatting>
  <conditionalFormatting sqref="B1547:C1547 H1547:V1547 E1547 B1520:V1523 B1527:V1546 B1524:O1526 R1524:V1526">
    <cfRule type="cellIs" dxfId="2754" priority="3426" operator="equal">
      <formula>"MAL"</formula>
    </cfRule>
  </conditionalFormatting>
  <conditionalFormatting sqref="B1547:C1547 H1547:V1547 E1547 B1520:V1523 B1527:V1546 B1524:O1526 R1524:V1526">
    <cfRule type="cellIs" dxfId="2753" priority="3425" operator="equal">
      <formula>"CORRECTO"</formula>
    </cfRule>
  </conditionalFormatting>
  <conditionalFormatting sqref="B1547:C1547 H1547:V1547 E1547 B1520:V1523 B1527:V1546 B1524:O1526 R1524:V1526">
    <cfRule type="cellIs" dxfId="2752" priority="3424" operator="equal">
      <formula>"MAL"</formula>
    </cfRule>
  </conditionalFormatting>
  <conditionalFormatting sqref="B1547:C1547 H1547:V1547 E1547 B1520:V1523 B1527:V1546 B1524:O1526 R1524:V1526">
    <cfRule type="cellIs" dxfId="2751" priority="3421" operator="equal">
      <formula>"CORRECTO"</formula>
    </cfRule>
    <cfRule type="cellIs" dxfId="2750" priority="3423" operator="equal">
      <formula>"CORRECTO"</formula>
    </cfRule>
  </conditionalFormatting>
  <conditionalFormatting sqref="B1547:C1547 H1547:V1547 E1547 B1520:V1523 B1527:V1546 B1524:O1526 R1524:V1526">
    <cfRule type="cellIs" dxfId="2749" priority="3422" operator="equal">
      <formula>"MAL"</formula>
    </cfRule>
  </conditionalFormatting>
  <conditionalFormatting sqref="C1524:I1533 P1527:V1533 K1524:M1533 R1524:V1526">
    <cfRule type="cellIs" dxfId="2748" priority="3420" stopIfTrue="1" operator="greaterThan">
      <formula>0</formula>
    </cfRule>
  </conditionalFormatting>
  <conditionalFormatting sqref="D1527:D1532">
    <cfRule type="cellIs" dxfId="2747" priority="3419" stopIfTrue="1" operator="greaterThan">
      <formula>0</formula>
    </cfRule>
  </conditionalFormatting>
  <conditionalFormatting sqref="D1527:D1532 F1527:H1532">
    <cfRule type="cellIs" dxfId="2746" priority="3418" stopIfTrue="1" operator="greaterThan">
      <formula>0</formula>
    </cfRule>
  </conditionalFormatting>
  <conditionalFormatting sqref="H1524:H1532">
    <cfRule type="cellIs" dxfId="2745" priority="3417" stopIfTrue="1" operator="greaterThan">
      <formula>0</formula>
    </cfRule>
  </conditionalFormatting>
  <conditionalFormatting sqref="E1524:E1532">
    <cfRule type="cellIs" dxfId="2744" priority="3416" stopIfTrue="1" operator="greaterThan">
      <formula>0</formula>
    </cfRule>
  </conditionalFormatting>
  <conditionalFormatting sqref="K1541:K1546">
    <cfRule type="containsText" dxfId="2743" priority="3414" stopIfTrue="1" operator="containsText" text="NO CUMPLE">
      <formula>NOT(ISERROR(SEARCH("NO CUMPLE",K1541)))</formula>
    </cfRule>
    <cfRule type="containsText" dxfId="2742" priority="3415" stopIfTrue="1" operator="containsText" text="CUMPLE">
      <formula>NOT(ISERROR(SEARCH("CUMPLE",K1541)))</formula>
    </cfRule>
  </conditionalFormatting>
  <conditionalFormatting sqref="S1540">
    <cfRule type="cellIs" dxfId="2741" priority="3412" operator="greaterThanOrEqual">
      <formula>NUMMINCONT</formula>
    </cfRule>
    <cfRule type="cellIs" dxfId="2740" priority="3413" operator="lessThan">
      <formula>NUMMINCONT</formula>
    </cfRule>
  </conditionalFormatting>
  <conditionalFormatting sqref="T1527:V1532">
    <cfRule type="cellIs" dxfId="2739" priority="3410" stopIfTrue="1" operator="equal">
      <formula>"NO"</formula>
    </cfRule>
    <cfRule type="cellIs" dxfId="2738" priority="3411" stopIfTrue="1" operator="equal">
      <formula>"SI"</formula>
    </cfRule>
  </conditionalFormatting>
  <conditionalFormatting sqref="T1527:V1528">
    <cfRule type="cellIs" dxfId="2737" priority="3409" stopIfTrue="1" operator="equal">
      <formula>"NO APLICA"</formula>
    </cfRule>
  </conditionalFormatting>
  <conditionalFormatting sqref="T1529:U1532">
    <cfRule type="cellIs" dxfId="2736" priority="3408" stopIfTrue="1" operator="equal">
      <formula>"NO APLICA"</formula>
    </cfRule>
  </conditionalFormatting>
  <conditionalFormatting sqref="T1529:U1529">
    <cfRule type="cellIs" dxfId="2735" priority="3407" stopIfTrue="1" operator="equal">
      <formula>"NO APLICA"</formula>
    </cfRule>
  </conditionalFormatting>
  <conditionalFormatting sqref="V1529:V1532">
    <cfRule type="cellIs" dxfId="2734" priority="3406" stopIfTrue="1" operator="equal">
      <formula>"NO APLICA"</formula>
    </cfRule>
  </conditionalFormatting>
  <conditionalFormatting sqref="V1538">
    <cfRule type="cellIs" dxfId="2733" priority="3404" operator="equal">
      <formula>"CUMPLE"</formula>
    </cfRule>
    <cfRule type="cellIs" dxfId="2732" priority="3405" operator="equal">
      <formula>"NO CUMPLE"</formula>
    </cfRule>
  </conditionalFormatting>
  <conditionalFormatting sqref="V1538:V1540">
    <cfRule type="cellIs" dxfId="2731" priority="3403" operator="equal">
      <formula>"VERIFICAR"</formula>
    </cfRule>
  </conditionalFormatting>
  <conditionalFormatting sqref="T1533:V1533">
    <cfRule type="cellIs" dxfId="2730" priority="3401" stopIfTrue="1" operator="equal">
      <formula>"NO"</formula>
    </cfRule>
    <cfRule type="cellIs" dxfId="2729" priority="3402" stopIfTrue="1" operator="equal">
      <formula>"SI"</formula>
    </cfRule>
  </conditionalFormatting>
  <conditionalFormatting sqref="T1533:U1533">
    <cfRule type="cellIs" dxfId="2728" priority="3400" stopIfTrue="1" operator="equal">
      <formula>"NO APLICA"</formula>
    </cfRule>
  </conditionalFormatting>
  <conditionalFormatting sqref="V1533">
    <cfRule type="cellIs" dxfId="2727" priority="3399" stopIfTrue="1" operator="equal">
      <formula>"NO APLICA"</formula>
    </cfRule>
  </conditionalFormatting>
  <conditionalFormatting sqref="T1543">
    <cfRule type="cellIs" dxfId="2726" priority="3397" operator="equal">
      <formula>"CUMPLE"</formula>
    </cfRule>
    <cfRule type="cellIs" dxfId="2725" priority="3398" operator="equal">
      <formula>"NO CUMPLE"</formula>
    </cfRule>
  </conditionalFormatting>
  <conditionalFormatting sqref="T1543">
    <cfRule type="cellIs" dxfId="2724" priority="3396" operator="equal">
      <formula>"VERIFICAR"</formula>
    </cfRule>
  </conditionalFormatting>
  <conditionalFormatting sqref="H1547">
    <cfRule type="containsText" dxfId="2723" priority="3379" stopIfTrue="1" operator="containsText" text="NO CUMPLE">
      <formula>NOT(ISERROR(SEARCH("NO CUMPLE",H1547)))</formula>
    </cfRule>
    <cfRule type="containsText" dxfId="2722" priority="3380" stopIfTrue="1" operator="containsText" text="CUMPLE">
      <formula>NOT(ISERROR(SEARCH("CUMPLE",H1547)))</formula>
    </cfRule>
  </conditionalFormatting>
  <conditionalFormatting sqref="J1547">
    <cfRule type="containsText" dxfId="2721" priority="3377" stopIfTrue="1" operator="containsText" text="NO CUMPLE">
      <formula>NOT(ISERROR(SEARCH("NO CUMPLE",J1547)))</formula>
    </cfRule>
    <cfRule type="containsText" dxfId="2720" priority="3378" stopIfTrue="1" operator="containsText" text="CUMPLE">
      <formula>NOT(ISERROR(SEARCH("CUMPLE",J1547)))</formula>
    </cfRule>
  </conditionalFormatting>
  <conditionalFormatting sqref="O1546">
    <cfRule type="containsText" dxfId="2719" priority="3375" stopIfTrue="1" operator="containsText" text="NO CUMPLE">
      <formula>NOT(ISERROR(SEARCH("NO CUMPLE",O1546)))</formula>
    </cfRule>
    <cfRule type="containsText" dxfId="2718" priority="3376" stopIfTrue="1" operator="containsText" text="CUMPLE">
      <formula>NOT(ISERROR(SEARCH("CUMPLE",O1546)))</formula>
    </cfRule>
  </conditionalFormatting>
  <conditionalFormatting sqref="O1547:S1547">
    <cfRule type="cellIs" dxfId="2717" priority="3374" operator="equal">
      <formula>"EL PROPONENTE SE DEBE REQUERIR POR EXPERIENCIA MINIMA EXIGIDA"</formula>
    </cfRule>
  </conditionalFormatting>
  <conditionalFormatting sqref="J1524:J1533">
    <cfRule type="cellIs" dxfId="2716" priority="3373" stopIfTrue="1" operator="greaterThan">
      <formula>0</formula>
    </cfRule>
  </conditionalFormatting>
  <conditionalFormatting sqref="N1541:N1546">
    <cfRule type="cellIs" dxfId="2715" priority="3371" operator="equal">
      <formula>"NO"</formula>
    </cfRule>
    <cfRule type="cellIs" dxfId="2714" priority="3372" operator="between">
      <formula>"SI"</formula>
      <formula>"SI."</formula>
    </cfRule>
  </conditionalFormatting>
  <conditionalFormatting sqref="I1533">
    <cfRule type="cellIs" dxfId="2713" priority="3370" stopIfTrue="1" operator="greaterThan">
      <formula>0</formula>
    </cfRule>
  </conditionalFormatting>
  <conditionalFormatting sqref="K1527:L1533">
    <cfRule type="cellIs" dxfId="2712" priority="3368" operator="equal">
      <formula>0</formula>
    </cfRule>
    <cfRule type="cellIs" dxfId="2711" priority="3369" operator="notBetween">
      <formula>$Q$17</formula>
      <formula>$R$17</formula>
    </cfRule>
  </conditionalFormatting>
  <conditionalFormatting sqref="B1524:B1533">
    <cfRule type="cellIs" dxfId="2710" priority="3367" stopIfTrue="1" operator="greaterThan">
      <formula>0</formula>
    </cfRule>
  </conditionalFormatting>
  <conditionalFormatting sqref="T1524:V1526">
    <cfRule type="cellIs" dxfId="2709" priority="3365" stopIfTrue="1" operator="equal">
      <formula>"NO"</formula>
    </cfRule>
    <cfRule type="cellIs" dxfId="2708" priority="3366" stopIfTrue="1" operator="equal">
      <formula>"SI"</formula>
    </cfRule>
  </conditionalFormatting>
  <conditionalFormatting sqref="T1524:V1525">
    <cfRule type="cellIs" dxfId="2707" priority="3364" stopIfTrue="1" operator="equal">
      <formula>"NO APLICA"</formula>
    </cfRule>
  </conditionalFormatting>
  <conditionalFormatting sqref="T1526:U1526">
    <cfRule type="cellIs" dxfId="2706" priority="3363" stopIfTrue="1" operator="equal">
      <formula>"NO APLICA"</formula>
    </cfRule>
  </conditionalFormatting>
  <conditionalFormatting sqref="T1526:U1526">
    <cfRule type="cellIs" dxfId="2705" priority="3362" stopIfTrue="1" operator="equal">
      <formula>"NO APLICA"</formula>
    </cfRule>
  </conditionalFormatting>
  <conditionalFormatting sqref="V1526">
    <cfRule type="cellIs" dxfId="2704" priority="3361" stopIfTrue="1" operator="equal">
      <formula>"NO APLICA"</formula>
    </cfRule>
  </conditionalFormatting>
  <conditionalFormatting sqref="K1524:L1526">
    <cfRule type="cellIs" dxfId="2703" priority="3360" operator="notBetween">
      <formula>$Q$17</formula>
      <formula>$R$17</formula>
    </cfRule>
  </conditionalFormatting>
  <conditionalFormatting sqref="C1524:I1533 P1527:V1533 K1524:M1533 R1524:V1526">
    <cfRule type="cellIs" dxfId="2702" priority="3359" operator="equal">
      <formula>0</formula>
    </cfRule>
  </conditionalFormatting>
  <conditionalFormatting sqref="M1547">
    <cfRule type="cellIs" dxfId="2701" priority="3355" operator="notEqual">
      <formula>"NO CUMPLE"</formula>
    </cfRule>
    <cfRule type="containsText" dxfId="2700" priority="3356" stopIfTrue="1" operator="containsText" text="NO CUMPLE">
      <formula>NOT(ISERROR(SEARCH("NO CUMPLE",M1547)))</formula>
    </cfRule>
    <cfRule type="containsText" dxfId="2699" priority="3357" stopIfTrue="1" operator="containsText" text="CUMPLE">
      <formula>NOT(ISERROR(SEARCH("CUMPLE",M1547)))</formula>
    </cfRule>
  </conditionalFormatting>
  <conditionalFormatting sqref="M1541:M1546">
    <cfRule type="cellIs" dxfId="2698" priority="3353" stopIfTrue="1" operator="equal">
      <formula>"cumple"</formula>
    </cfRule>
    <cfRule type="containsText" dxfId="2697" priority="3354" stopIfTrue="1" operator="containsText" text="NO CUMPLE">
      <formula>NOT(ISERROR(SEARCH("NO CUMPLE",M1541)))</formula>
    </cfRule>
  </conditionalFormatting>
  <conditionalFormatting sqref="L1541:L1546">
    <cfRule type="cellIs" dxfId="2696" priority="3351" stopIfTrue="1" operator="equal">
      <formula>"cumple"</formula>
    </cfRule>
    <cfRule type="containsText" dxfId="2695" priority="3352" stopIfTrue="1" operator="containsText" text="NO CUMPLE">
      <formula>NOT(ISERROR(SEARCH("NO CUMPLE",L1541)))</formula>
    </cfRule>
  </conditionalFormatting>
  <conditionalFormatting sqref="K1547">
    <cfRule type="containsText" dxfId="2694" priority="3341" stopIfTrue="1" operator="containsText" text="NO CUMPLE">
      <formula>NOT(ISERROR(SEARCH("NO CUMPLE",K1547)))</formula>
    </cfRule>
    <cfRule type="containsText" dxfId="2693" priority="3342" stopIfTrue="1" operator="containsText" text="CUMPLE">
      <formula>NOT(ISERROR(SEARCH("CUMPLE",K1547)))</formula>
    </cfRule>
  </conditionalFormatting>
  <conditionalFormatting sqref="L1547">
    <cfRule type="containsText" dxfId="2692" priority="3339" stopIfTrue="1" operator="containsText" text="NO CUMPLE">
      <formula>NOT(ISERROR(SEARCH("NO CUMPLE",L1547)))</formula>
    </cfRule>
    <cfRule type="containsText" dxfId="2691" priority="3340" stopIfTrue="1" operator="containsText" text="CUMPLE">
      <formula>NOT(ISERROR(SEARCH("CUMPLE",L1547)))</formula>
    </cfRule>
  </conditionalFormatting>
  <conditionalFormatting sqref="P1540">
    <cfRule type="cellIs" dxfId="2690" priority="3337" operator="equal">
      <formula>"NO VÁLIDO"</formula>
    </cfRule>
    <cfRule type="cellIs" dxfId="2689" priority="3338" operator="equal">
      <formula>"VÁLIDO"</formula>
    </cfRule>
  </conditionalFormatting>
  <conditionalFormatting sqref="H1524:H1533">
    <cfRule type="cellIs" dxfId="2688" priority="3334" operator="equal">
      <formula>"NO"</formula>
    </cfRule>
    <cfRule type="cellIs" dxfId="2687" priority="3335" operator="equal">
      <formula>"SI"</formula>
    </cfRule>
  </conditionalFormatting>
  <conditionalFormatting sqref="Q1540">
    <cfRule type="cellIs" dxfId="2686" priority="3332" operator="greaterThanOrEqual">
      <formula>NUMMINCONT</formula>
    </cfRule>
    <cfRule type="cellIs" dxfId="2685" priority="3333" operator="lessThan">
      <formula>NUMMINCONT</formula>
    </cfRule>
  </conditionalFormatting>
  <conditionalFormatting sqref="B1577:C1577 H1577:V1577 E1577 B1550:V1553 B1558:V1576 B1554:O1557 R1554:V1557">
    <cfRule type="cellIs" dxfId="2684" priority="3331" operator="equal">
      <formula>"MAL"</formula>
    </cfRule>
  </conditionalFormatting>
  <conditionalFormatting sqref="B1577:C1577 H1577:V1577 E1577 B1550:V1553 B1558:V1576 B1554:O1557 R1554:V1557">
    <cfRule type="cellIs" dxfId="2683" priority="3330" operator="equal">
      <formula>"CORRECTO"</formula>
    </cfRule>
  </conditionalFormatting>
  <conditionalFormatting sqref="B1577:C1577 H1577:V1577 E1577 B1550:V1553 B1558:V1576 B1554:O1557 R1554:V1557">
    <cfRule type="cellIs" dxfId="2682" priority="3329" operator="equal">
      <formula>"MAL"</formula>
    </cfRule>
  </conditionalFormatting>
  <conditionalFormatting sqref="B1577:C1577 H1577:V1577 E1577 B1550:V1553 B1558:V1576 B1554:O1557 R1554:V1557">
    <cfRule type="cellIs" dxfId="2681" priority="3326" operator="equal">
      <formula>"CORRECTO"</formula>
    </cfRule>
    <cfRule type="cellIs" dxfId="2680" priority="3328" operator="equal">
      <formula>"CORRECTO"</formula>
    </cfRule>
  </conditionalFormatting>
  <conditionalFormatting sqref="B1577:C1577 H1577:V1577 E1577 B1550:V1553 B1558:V1576 B1554:O1557 R1554:V1557">
    <cfRule type="cellIs" dxfId="2679" priority="3327" operator="equal">
      <formula>"MAL"</formula>
    </cfRule>
  </conditionalFormatting>
  <conditionalFormatting sqref="P1558:V1563 K1554:M1563 C1554:I1563 R1554:V1557">
    <cfRule type="cellIs" dxfId="2678" priority="3325" stopIfTrue="1" operator="greaterThan">
      <formula>0</formula>
    </cfRule>
  </conditionalFormatting>
  <conditionalFormatting sqref="D1557:D1562">
    <cfRule type="cellIs" dxfId="2677" priority="3324" stopIfTrue="1" operator="greaterThan">
      <formula>0</formula>
    </cfRule>
  </conditionalFormatting>
  <conditionalFormatting sqref="D1557:D1562 F1557:H1562">
    <cfRule type="cellIs" dxfId="2676" priority="3323" stopIfTrue="1" operator="greaterThan">
      <formula>0</formula>
    </cfRule>
  </conditionalFormatting>
  <conditionalFormatting sqref="H1554:H1562">
    <cfRule type="cellIs" dxfId="2675" priority="3322" stopIfTrue="1" operator="greaterThan">
      <formula>0</formula>
    </cfRule>
  </conditionalFormatting>
  <conditionalFormatting sqref="E1554:E1562">
    <cfRule type="cellIs" dxfId="2674" priority="3321" stopIfTrue="1" operator="greaterThan">
      <formula>0</formula>
    </cfRule>
  </conditionalFormatting>
  <conditionalFormatting sqref="K1571:K1576">
    <cfRule type="containsText" dxfId="2673" priority="3319" stopIfTrue="1" operator="containsText" text="NO CUMPLE">
      <formula>NOT(ISERROR(SEARCH("NO CUMPLE",K1571)))</formula>
    </cfRule>
    <cfRule type="containsText" dxfId="2672" priority="3320" stopIfTrue="1" operator="containsText" text="CUMPLE">
      <formula>NOT(ISERROR(SEARCH("CUMPLE",K1571)))</formula>
    </cfRule>
  </conditionalFormatting>
  <conditionalFormatting sqref="S1570">
    <cfRule type="cellIs" dxfId="2671" priority="3317" operator="greaterThanOrEqual">
      <formula>NUMMINCONT</formula>
    </cfRule>
    <cfRule type="cellIs" dxfId="2670" priority="3318" operator="lessThan">
      <formula>NUMMINCONT</formula>
    </cfRule>
  </conditionalFormatting>
  <conditionalFormatting sqref="T1557:V1562">
    <cfRule type="cellIs" dxfId="2669" priority="3315" stopIfTrue="1" operator="equal">
      <formula>"NO"</formula>
    </cfRule>
    <cfRule type="cellIs" dxfId="2668" priority="3316" stopIfTrue="1" operator="equal">
      <formula>"SI"</formula>
    </cfRule>
  </conditionalFormatting>
  <conditionalFormatting sqref="T1557:V1558">
    <cfRule type="cellIs" dxfId="2667" priority="3314" stopIfTrue="1" operator="equal">
      <formula>"NO APLICA"</formula>
    </cfRule>
  </conditionalFormatting>
  <conditionalFormatting sqref="T1559:U1562">
    <cfRule type="cellIs" dxfId="2666" priority="3313" stopIfTrue="1" operator="equal">
      <formula>"NO APLICA"</formula>
    </cfRule>
  </conditionalFormatting>
  <conditionalFormatting sqref="T1559:U1559">
    <cfRule type="cellIs" dxfId="2665" priority="3312" stopIfTrue="1" operator="equal">
      <formula>"NO APLICA"</formula>
    </cfRule>
  </conditionalFormatting>
  <conditionalFormatting sqref="V1559:V1562">
    <cfRule type="cellIs" dxfId="2664" priority="3311" stopIfTrue="1" operator="equal">
      <formula>"NO APLICA"</formula>
    </cfRule>
  </conditionalFormatting>
  <conditionalFormatting sqref="V1568">
    <cfRule type="cellIs" dxfId="2663" priority="3309" operator="equal">
      <formula>"CUMPLE"</formula>
    </cfRule>
    <cfRule type="cellIs" dxfId="2662" priority="3310" operator="equal">
      <formula>"NO CUMPLE"</formula>
    </cfRule>
  </conditionalFormatting>
  <conditionalFormatting sqref="V1568:V1570">
    <cfRule type="cellIs" dxfId="2661" priority="3308" operator="equal">
      <formula>"VERIFICAR"</formula>
    </cfRule>
  </conditionalFormatting>
  <conditionalFormatting sqref="T1563:V1563">
    <cfRule type="cellIs" dxfId="2660" priority="3306" stopIfTrue="1" operator="equal">
      <formula>"NO"</formula>
    </cfRule>
    <cfRule type="cellIs" dxfId="2659" priority="3307" stopIfTrue="1" operator="equal">
      <formula>"SI"</formula>
    </cfRule>
  </conditionalFormatting>
  <conditionalFormatting sqref="T1563:U1563">
    <cfRule type="cellIs" dxfId="2658" priority="3305" stopIfTrue="1" operator="equal">
      <formula>"NO APLICA"</formula>
    </cfRule>
  </conditionalFormatting>
  <conditionalFormatting sqref="V1563">
    <cfRule type="cellIs" dxfId="2657" priority="3304" stopIfTrue="1" operator="equal">
      <formula>"NO APLICA"</formula>
    </cfRule>
  </conditionalFormatting>
  <conditionalFormatting sqref="T1573">
    <cfRule type="cellIs" dxfId="2656" priority="3302" operator="equal">
      <formula>"CUMPLE"</formula>
    </cfRule>
    <cfRule type="cellIs" dxfId="2655" priority="3303" operator="equal">
      <formula>"NO CUMPLE"</formula>
    </cfRule>
  </conditionalFormatting>
  <conditionalFormatting sqref="T1573">
    <cfRule type="cellIs" dxfId="2654" priority="3301" operator="equal">
      <formula>"VERIFICAR"</formula>
    </cfRule>
  </conditionalFormatting>
  <conditionalFormatting sqref="H1577">
    <cfRule type="containsText" dxfId="2653" priority="3284" stopIfTrue="1" operator="containsText" text="NO CUMPLE">
      <formula>NOT(ISERROR(SEARCH("NO CUMPLE",H1577)))</formula>
    </cfRule>
    <cfRule type="containsText" dxfId="2652" priority="3285" stopIfTrue="1" operator="containsText" text="CUMPLE">
      <formula>NOT(ISERROR(SEARCH("CUMPLE",H1577)))</formula>
    </cfRule>
  </conditionalFormatting>
  <conditionalFormatting sqref="J1577">
    <cfRule type="containsText" dxfId="2651" priority="3282" stopIfTrue="1" operator="containsText" text="NO CUMPLE">
      <formula>NOT(ISERROR(SEARCH("NO CUMPLE",J1577)))</formula>
    </cfRule>
    <cfRule type="containsText" dxfId="2650" priority="3283" stopIfTrue="1" operator="containsText" text="CUMPLE">
      <formula>NOT(ISERROR(SEARCH("CUMPLE",J1577)))</formula>
    </cfRule>
  </conditionalFormatting>
  <conditionalFormatting sqref="O1576">
    <cfRule type="containsText" dxfId="2649" priority="3280" stopIfTrue="1" operator="containsText" text="NO CUMPLE">
      <formula>NOT(ISERROR(SEARCH("NO CUMPLE",O1576)))</formula>
    </cfRule>
    <cfRule type="containsText" dxfId="2648" priority="3281" stopIfTrue="1" operator="containsText" text="CUMPLE">
      <formula>NOT(ISERROR(SEARCH("CUMPLE",O1576)))</formula>
    </cfRule>
  </conditionalFormatting>
  <conditionalFormatting sqref="O1577:S1577">
    <cfRule type="cellIs" dxfId="2647" priority="3279" operator="equal">
      <formula>"EL PROPONENTE SE DEBE REQUERIR POR EXPERIENCIA MINIMA EXIGIDA"</formula>
    </cfRule>
  </conditionalFormatting>
  <conditionalFormatting sqref="J1554:J1563">
    <cfRule type="cellIs" dxfId="2646" priority="3278" stopIfTrue="1" operator="greaterThan">
      <formula>0</formula>
    </cfRule>
  </conditionalFormatting>
  <conditionalFormatting sqref="N1571:N1576">
    <cfRule type="cellIs" dxfId="2645" priority="3276" operator="equal">
      <formula>"NO"</formula>
    </cfRule>
    <cfRule type="cellIs" dxfId="2644" priority="3277" operator="between">
      <formula>"SI"</formula>
      <formula>"SI."</formula>
    </cfRule>
  </conditionalFormatting>
  <conditionalFormatting sqref="I1563">
    <cfRule type="cellIs" dxfId="2643" priority="3275" stopIfTrue="1" operator="greaterThan">
      <formula>0</formula>
    </cfRule>
  </conditionalFormatting>
  <conditionalFormatting sqref="K1557:L1563">
    <cfRule type="cellIs" dxfId="2642" priority="3273" operator="equal">
      <formula>0</formula>
    </cfRule>
    <cfRule type="cellIs" dxfId="2641" priority="3274" operator="notBetween">
      <formula>$Q$17</formula>
      <formula>$R$17</formula>
    </cfRule>
  </conditionalFormatting>
  <conditionalFormatting sqref="B1554:B1563">
    <cfRule type="cellIs" dxfId="2640" priority="3272" stopIfTrue="1" operator="greaterThan">
      <formula>0</formula>
    </cfRule>
  </conditionalFormatting>
  <conditionalFormatting sqref="T1554:V1556">
    <cfRule type="cellIs" dxfId="2639" priority="3270" stopIfTrue="1" operator="equal">
      <formula>"NO"</formula>
    </cfRule>
    <cfRule type="cellIs" dxfId="2638" priority="3271" stopIfTrue="1" operator="equal">
      <formula>"SI"</formula>
    </cfRule>
  </conditionalFormatting>
  <conditionalFormatting sqref="T1554:V1555">
    <cfRule type="cellIs" dxfId="2637" priority="3269" stopIfTrue="1" operator="equal">
      <formula>"NO APLICA"</formula>
    </cfRule>
  </conditionalFormatting>
  <conditionalFormatting sqref="T1556:U1556">
    <cfRule type="cellIs" dxfId="2636" priority="3268" stopIfTrue="1" operator="equal">
      <formula>"NO APLICA"</formula>
    </cfRule>
  </conditionalFormatting>
  <conditionalFormatting sqref="T1556:U1556">
    <cfRule type="cellIs" dxfId="2635" priority="3267" stopIfTrue="1" operator="equal">
      <formula>"NO APLICA"</formula>
    </cfRule>
  </conditionalFormatting>
  <conditionalFormatting sqref="V1556">
    <cfRule type="cellIs" dxfId="2634" priority="3266" stopIfTrue="1" operator="equal">
      <formula>"NO APLICA"</formula>
    </cfRule>
  </conditionalFormatting>
  <conditionalFormatting sqref="K1554:L1556">
    <cfRule type="cellIs" dxfId="2633" priority="3265" operator="notBetween">
      <formula>$Q$17</formula>
      <formula>$R$17</formula>
    </cfRule>
  </conditionalFormatting>
  <conditionalFormatting sqref="P1558:V1563 K1554:M1563 C1554:I1563 R1554:V1557">
    <cfRule type="cellIs" dxfId="2632" priority="3264" operator="equal">
      <formula>0</formula>
    </cfRule>
  </conditionalFormatting>
  <conditionalFormatting sqref="M1577">
    <cfRule type="cellIs" dxfId="2631" priority="3260" operator="notEqual">
      <formula>"NO CUMPLE"</formula>
    </cfRule>
    <cfRule type="containsText" dxfId="2630" priority="3261" stopIfTrue="1" operator="containsText" text="NO CUMPLE">
      <formula>NOT(ISERROR(SEARCH("NO CUMPLE",M1577)))</formula>
    </cfRule>
    <cfRule type="containsText" dxfId="2629" priority="3262" stopIfTrue="1" operator="containsText" text="CUMPLE">
      <formula>NOT(ISERROR(SEARCH("CUMPLE",M1577)))</formula>
    </cfRule>
  </conditionalFormatting>
  <conditionalFormatting sqref="M1571:M1576">
    <cfRule type="cellIs" dxfId="2628" priority="3258" stopIfTrue="1" operator="equal">
      <formula>"cumple"</formula>
    </cfRule>
    <cfRule type="containsText" dxfId="2627" priority="3259" stopIfTrue="1" operator="containsText" text="NO CUMPLE">
      <formula>NOT(ISERROR(SEARCH("NO CUMPLE",M1571)))</formula>
    </cfRule>
  </conditionalFormatting>
  <conditionalFormatting sqref="L1571:L1576">
    <cfRule type="cellIs" dxfId="2626" priority="3256" stopIfTrue="1" operator="equal">
      <formula>"cumple"</formula>
    </cfRule>
    <cfRule type="containsText" dxfId="2625" priority="3257" stopIfTrue="1" operator="containsText" text="NO CUMPLE">
      <formula>NOT(ISERROR(SEARCH("NO CUMPLE",L1571)))</formula>
    </cfRule>
  </conditionalFormatting>
  <conditionalFormatting sqref="K1577">
    <cfRule type="containsText" dxfId="2624" priority="3246" stopIfTrue="1" operator="containsText" text="NO CUMPLE">
      <formula>NOT(ISERROR(SEARCH("NO CUMPLE",K1577)))</formula>
    </cfRule>
    <cfRule type="containsText" dxfId="2623" priority="3247" stopIfTrue="1" operator="containsText" text="CUMPLE">
      <formula>NOT(ISERROR(SEARCH("CUMPLE",K1577)))</formula>
    </cfRule>
  </conditionalFormatting>
  <conditionalFormatting sqref="L1577">
    <cfRule type="containsText" dxfId="2622" priority="3244" stopIfTrue="1" operator="containsText" text="NO CUMPLE">
      <formula>NOT(ISERROR(SEARCH("NO CUMPLE",L1577)))</formula>
    </cfRule>
    <cfRule type="containsText" dxfId="2621" priority="3245" stopIfTrue="1" operator="containsText" text="CUMPLE">
      <formula>NOT(ISERROR(SEARCH("CUMPLE",L1577)))</formula>
    </cfRule>
  </conditionalFormatting>
  <conditionalFormatting sqref="P1570">
    <cfRule type="cellIs" dxfId="2620" priority="3242" operator="equal">
      <formula>"NO VÁLIDO"</formula>
    </cfRule>
    <cfRule type="cellIs" dxfId="2619" priority="3243" operator="equal">
      <formula>"VÁLIDO"</formula>
    </cfRule>
  </conditionalFormatting>
  <conditionalFormatting sqref="H1554:H1563">
    <cfRule type="cellIs" dxfId="2618" priority="3239" operator="equal">
      <formula>"NO"</formula>
    </cfRule>
    <cfRule type="cellIs" dxfId="2617" priority="3240" operator="equal">
      <formula>"SI"</formula>
    </cfRule>
  </conditionalFormatting>
  <conditionalFormatting sqref="Q1570">
    <cfRule type="cellIs" dxfId="2616" priority="3237" operator="greaterThanOrEqual">
      <formula>NUMMINCONT</formula>
    </cfRule>
    <cfRule type="cellIs" dxfId="2615" priority="3238" operator="lessThan">
      <formula>NUMMINCONT</formula>
    </cfRule>
  </conditionalFormatting>
  <conditionalFormatting sqref="B1607:C1607 H1607:V1607 E1607 B1580:V1583 B1587:V1606 B1584:O1586 R1584:V1586">
    <cfRule type="cellIs" dxfId="2614" priority="3236" operator="equal">
      <formula>"MAL"</formula>
    </cfRule>
  </conditionalFormatting>
  <conditionalFormatting sqref="B1607:C1607 H1607:V1607 E1607 B1580:V1583 B1587:V1606 B1584:O1586 R1584:V1586">
    <cfRule type="cellIs" dxfId="2613" priority="3235" operator="equal">
      <formula>"CORRECTO"</formula>
    </cfRule>
  </conditionalFormatting>
  <conditionalFormatting sqref="B1607:C1607 H1607:V1607 E1607 B1580:V1583 B1587:V1606 B1584:O1586 R1584:V1586">
    <cfRule type="cellIs" dxfId="2612" priority="3234" operator="equal">
      <formula>"MAL"</formula>
    </cfRule>
  </conditionalFormatting>
  <conditionalFormatting sqref="B1607:C1607 H1607:V1607 E1607 B1580:V1583 B1587:V1606 B1584:O1586 R1584:V1586">
    <cfRule type="cellIs" dxfId="2611" priority="3231" operator="equal">
      <formula>"CORRECTO"</formula>
    </cfRule>
    <cfRule type="cellIs" dxfId="2610" priority="3233" operator="equal">
      <formula>"CORRECTO"</formula>
    </cfRule>
  </conditionalFormatting>
  <conditionalFormatting sqref="B1607:C1607 H1607:V1607 E1607 B1580:V1583 B1587:V1606 B1584:O1586 R1584:V1586">
    <cfRule type="cellIs" dxfId="2609" priority="3232" operator="equal">
      <formula>"MAL"</formula>
    </cfRule>
  </conditionalFormatting>
  <conditionalFormatting sqref="C1584:I1593 K1584:M1593 P1587:V1593 R1584:V1586">
    <cfRule type="cellIs" dxfId="2608" priority="3230" stopIfTrue="1" operator="greaterThan">
      <formula>0</formula>
    </cfRule>
  </conditionalFormatting>
  <conditionalFormatting sqref="D1587:D1592">
    <cfRule type="cellIs" dxfId="2607" priority="3229" stopIfTrue="1" operator="greaterThan">
      <formula>0</formula>
    </cfRule>
  </conditionalFormatting>
  <conditionalFormatting sqref="D1587:D1592 F1587:H1592">
    <cfRule type="cellIs" dxfId="2606" priority="3228" stopIfTrue="1" operator="greaterThan">
      <formula>0</formula>
    </cfRule>
  </conditionalFormatting>
  <conditionalFormatting sqref="H1584:H1592">
    <cfRule type="cellIs" dxfId="2605" priority="3227" stopIfTrue="1" operator="greaterThan">
      <formula>0</formula>
    </cfRule>
  </conditionalFormatting>
  <conditionalFormatting sqref="E1584:E1592">
    <cfRule type="cellIs" dxfId="2604" priority="3226" stopIfTrue="1" operator="greaterThan">
      <formula>0</formula>
    </cfRule>
  </conditionalFormatting>
  <conditionalFormatting sqref="K1601:K1606">
    <cfRule type="containsText" dxfId="2603" priority="3224" stopIfTrue="1" operator="containsText" text="NO CUMPLE">
      <formula>NOT(ISERROR(SEARCH("NO CUMPLE",K1601)))</formula>
    </cfRule>
    <cfRule type="containsText" dxfId="2602" priority="3225" stopIfTrue="1" operator="containsText" text="CUMPLE">
      <formula>NOT(ISERROR(SEARCH("CUMPLE",K1601)))</formula>
    </cfRule>
  </conditionalFormatting>
  <conditionalFormatting sqref="S1600">
    <cfRule type="cellIs" dxfId="2601" priority="3222" operator="greaterThanOrEqual">
      <formula>NUMMINCONT</formula>
    </cfRule>
    <cfRule type="cellIs" dxfId="2600" priority="3223" operator="lessThan">
      <formula>NUMMINCONT</formula>
    </cfRule>
  </conditionalFormatting>
  <conditionalFormatting sqref="T1587:V1592">
    <cfRule type="cellIs" dxfId="2599" priority="3220" stopIfTrue="1" operator="equal">
      <formula>"NO"</formula>
    </cfRule>
    <cfRule type="cellIs" dxfId="2598" priority="3221" stopIfTrue="1" operator="equal">
      <formula>"SI"</formula>
    </cfRule>
  </conditionalFormatting>
  <conditionalFormatting sqref="T1587:V1588">
    <cfRule type="cellIs" dxfId="2597" priority="3219" stopIfTrue="1" operator="equal">
      <formula>"NO APLICA"</formula>
    </cfRule>
  </conditionalFormatting>
  <conditionalFormatting sqref="T1589:U1592">
    <cfRule type="cellIs" dxfId="2596" priority="3218" stopIfTrue="1" operator="equal">
      <formula>"NO APLICA"</formula>
    </cfRule>
  </conditionalFormatting>
  <conditionalFormatting sqref="T1589:U1589">
    <cfRule type="cellIs" dxfId="2595" priority="3217" stopIfTrue="1" operator="equal">
      <formula>"NO APLICA"</formula>
    </cfRule>
  </conditionalFormatting>
  <conditionalFormatting sqref="V1589:V1592">
    <cfRule type="cellIs" dxfId="2594" priority="3216" stopIfTrue="1" operator="equal">
      <formula>"NO APLICA"</formula>
    </cfRule>
  </conditionalFormatting>
  <conditionalFormatting sqref="V1598">
    <cfRule type="cellIs" dxfId="2593" priority="3214" operator="equal">
      <formula>"CUMPLE"</formula>
    </cfRule>
    <cfRule type="cellIs" dxfId="2592" priority="3215" operator="equal">
      <formula>"NO CUMPLE"</formula>
    </cfRule>
  </conditionalFormatting>
  <conditionalFormatting sqref="V1598:V1600">
    <cfRule type="cellIs" dxfId="2591" priority="3213" operator="equal">
      <formula>"VERIFICAR"</formula>
    </cfRule>
  </conditionalFormatting>
  <conditionalFormatting sqref="T1593:V1593">
    <cfRule type="cellIs" dxfId="2590" priority="3211" stopIfTrue="1" operator="equal">
      <formula>"NO"</formula>
    </cfRule>
    <cfRule type="cellIs" dxfId="2589" priority="3212" stopIfTrue="1" operator="equal">
      <formula>"SI"</formula>
    </cfRule>
  </conditionalFormatting>
  <conditionalFormatting sqref="T1593:U1593">
    <cfRule type="cellIs" dxfId="2588" priority="3210" stopIfTrue="1" operator="equal">
      <formula>"NO APLICA"</formula>
    </cfRule>
  </conditionalFormatting>
  <conditionalFormatting sqref="V1593">
    <cfRule type="cellIs" dxfId="2587" priority="3209" stopIfTrue="1" operator="equal">
      <formula>"NO APLICA"</formula>
    </cfRule>
  </conditionalFormatting>
  <conditionalFormatting sqref="T1603">
    <cfRule type="cellIs" dxfId="2586" priority="3207" operator="equal">
      <formula>"CUMPLE"</formula>
    </cfRule>
    <cfRule type="cellIs" dxfId="2585" priority="3208" operator="equal">
      <formula>"NO CUMPLE"</formula>
    </cfRule>
  </conditionalFormatting>
  <conditionalFormatting sqref="T1603">
    <cfRule type="cellIs" dxfId="2584" priority="3206" operator="equal">
      <formula>"VERIFICAR"</formula>
    </cfRule>
  </conditionalFormatting>
  <conditionalFormatting sqref="H1607">
    <cfRule type="containsText" dxfId="2583" priority="3189" stopIfTrue="1" operator="containsText" text="NO CUMPLE">
      <formula>NOT(ISERROR(SEARCH("NO CUMPLE",H1607)))</formula>
    </cfRule>
    <cfRule type="containsText" dxfId="2582" priority="3190" stopIfTrue="1" operator="containsText" text="CUMPLE">
      <formula>NOT(ISERROR(SEARCH("CUMPLE",H1607)))</formula>
    </cfRule>
  </conditionalFormatting>
  <conditionalFormatting sqref="J1607">
    <cfRule type="containsText" dxfId="2581" priority="3187" stopIfTrue="1" operator="containsText" text="NO CUMPLE">
      <formula>NOT(ISERROR(SEARCH("NO CUMPLE",J1607)))</formula>
    </cfRule>
    <cfRule type="containsText" dxfId="2580" priority="3188" stopIfTrue="1" operator="containsText" text="CUMPLE">
      <formula>NOT(ISERROR(SEARCH("CUMPLE",J1607)))</formula>
    </cfRule>
  </conditionalFormatting>
  <conditionalFormatting sqref="O1606">
    <cfRule type="containsText" dxfId="2579" priority="3185" stopIfTrue="1" operator="containsText" text="NO CUMPLE">
      <formula>NOT(ISERROR(SEARCH("NO CUMPLE",O1606)))</formula>
    </cfRule>
    <cfRule type="containsText" dxfId="2578" priority="3186" stopIfTrue="1" operator="containsText" text="CUMPLE">
      <formula>NOT(ISERROR(SEARCH("CUMPLE",O1606)))</formula>
    </cfRule>
  </conditionalFormatting>
  <conditionalFormatting sqref="O1607:S1607">
    <cfRule type="cellIs" dxfId="2577" priority="3184" operator="equal">
      <formula>"EL PROPONENTE SE DEBE REQUERIR POR EXPERIENCIA MINIMA EXIGIDA"</formula>
    </cfRule>
  </conditionalFormatting>
  <conditionalFormatting sqref="J1584:J1593">
    <cfRule type="cellIs" dxfId="2576" priority="3183" stopIfTrue="1" operator="greaterThan">
      <formula>0</formula>
    </cfRule>
  </conditionalFormatting>
  <conditionalFormatting sqref="N1601:N1606">
    <cfRule type="cellIs" dxfId="2575" priority="3181" operator="equal">
      <formula>"NO"</formula>
    </cfRule>
    <cfRule type="cellIs" dxfId="2574" priority="3182" operator="between">
      <formula>"SI"</formula>
      <formula>"SI."</formula>
    </cfRule>
  </conditionalFormatting>
  <conditionalFormatting sqref="I1593">
    <cfRule type="cellIs" dxfId="2573" priority="3180" stopIfTrue="1" operator="greaterThan">
      <formula>0</formula>
    </cfRule>
  </conditionalFormatting>
  <conditionalFormatting sqref="K1587:L1593">
    <cfRule type="cellIs" dxfId="2572" priority="3178" operator="equal">
      <formula>0</formula>
    </cfRule>
    <cfRule type="cellIs" dxfId="2571" priority="3179" operator="notBetween">
      <formula>$Q$17</formula>
      <formula>$R$17</formula>
    </cfRule>
  </conditionalFormatting>
  <conditionalFormatting sqref="B1584:B1593">
    <cfRule type="cellIs" dxfId="2570" priority="3177" stopIfTrue="1" operator="greaterThan">
      <formula>0</formula>
    </cfRule>
  </conditionalFormatting>
  <conditionalFormatting sqref="T1584:V1586">
    <cfRule type="cellIs" dxfId="2569" priority="3175" stopIfTrue="1" operator="equal">
      <formula>"NO"</formula>
    </cfRule>
    <cfRule type="cellIs" dxfId="2568" priority="3176" stopIfTrue="1" operator="equal">
      <formula>"SI"</formula>
    </cfRule>
  </conditionalFormatting>
  <conditionalFormatting sqref="T1584:V1585">
    <cfRule type="cellIs" dxfId="2567" priority="3174" stopIfTrue="1" operator="equal">
      <formula>"NO APLICA"</formula>
    </cfRule>
  </conditionalFormatting>
  <conditionalFormatting sqref="T1586:U1586">
    <cfRule type="cellIs" dxfId="2566" priority="3173" stopIfTrue="1" operator="equal">
      <formula>"NO APLICA"</formula>
    </cfRule>
  </conditionalFormatting>
  <conditionalFormatting sqref="T1586:U1586">
    <cfRule type="cellIs" dxfId="2565" priority="3172" stopIfTrue="1" operator="equal">
      <formula>"NO APLICA"</formula>
    </cfRule>
  </conditionalFormatting>
  <conditionalFormatting sqref="V1586">
    <cfRule type="cellIs" dxfId="2564" priority="3171" stopIfTrue="1" operator="equal">
      <formula>"NO APLICA"</formula>
    </cfRule>
  </conditionalFormatting>
  <conditionalFormatting sqref="K1584:L1586">
    <cfRule type="cellIs" dxfId="2563" priority="3170" operator="notBetween">
      <formula>$Q$17</formula>
      <formula>$R$17</formula>
    </cfRule>
  </conditionalFormatting>
  <conditionalFormatting sqref="C1584:I1593 K1584:M1593 P1587:V1593 R1584:V1586">
    <cfRule type="cellIs" dxfId="2562" priority="3169" operator="equal">
      <formula>0</formula>
    </cfRule>
  </conditionalFormatting>
  <conditionalFormatting sqref="M1607">
    <cfRule type="cellIs" dxfId="2561" priority="3165" operator="notEqual">
      <formula>"NO CUMPLE"</formula>
    </cfRule>
    <cfRule type="containsText" dxfId="2560" priority="3166" stopIfTrue="1" operator="containsText" text="NO CUMPLE">
      <formula>NOT(ISERROR(SEARCH("NO CUMPLE",M1607)))</formula>
    </cfRule>
    <cfRule type="containsText" dxfId="2559" priority="3167" stopIfTrue="1" operator="containsText" text="CUMPLE">
      <formula>NOT(ISERROR(SEARCH("CUMPLE",M1607)))</formula>
    </cfRule>
  </conditionalFormatting>
  <conditionalFormatting sqref="M1601:M1606">
    <cfRule type="cellIs" dxfId="2558" priority="3163" stopIfTrue="1" operator="equal">
      <formula>"cumple"</formula>
    </cfRule>
    <cfRule type="containsText" dxfId="2557" priority="3164" stopIfTrue="1" operator="containsText" text="NO CUMPLE">
      <formula>NOT(ISERROR(SEARCH("NO CUMPLE",M1601)))</formula>
    </cfRule>
  </conditionalFormatting>
  <conditionalFormatting sqref="L1601:L1606">
    <cfRule type="cellIs" dxfId="2556" priority="3161" stopIfTrue="1" operator="equal">
      <formula>"cumple"</formula>
    </cfRule>
    <cfRule type="containsText" dxfId="2555" priority="3162" stopIfTrue="1" operator="containsText" text="NO CUMPLE">
      <formula>NOT(ISERROR(SEARCH("NO CUMPLE",L1601)))</formula>
    </cfRule>
  </conditionalFormatting>
  <conditionalFormatting sqref="K1607">
    <cfRule type="containsText" dxfId="2554" priority="3151" stopIfTrue="1" operator="containsText" text="NO CUMPLE">
      <formula>NOT(ISERROR(SEARCH("NO CUMPLE",K1607)))</formula>
    </cfRule>
    <cfRule type="containsText" dxfId="2553" priority="3152" stopIfTrue="1" operator="containsText" text="CUMPLE">
      <formula>NOT(ISERROR(SEARCH("CUMPLE",K1607)))</formula>
    </cfRule>
  </conditionalFormatting>
  <conditionalFormatting sqref="L1607">
    <cfRule type="containsText" dxfId="2552" priority="3149" stopIfTrue="1" operator="containsText" text="NO CUMPLE">
      <formula>NOT(ISERROR(SEARCH("NO CUMPLE",L1607)))</formula>
    </cfRule>
    <cfRule type="containsText" dxfId="2551" priority="3150" stopIfTrue="1" operator="containsText" text="CUMPLE">
      <formula>NOT(ISERROR(SEARCH("CUMPLE",L1607)))</formula>
    </cfRule>
  </conditionalFormatting>
  <conditionalFormatting sqref="P1600">
    <cfRule type="cellIs" dxfId="2550" priority="3147" operator="equal">
      <formula>"NO VÁLIDO"</formula>
    </cfRule>
    <cfRule type="cellIs" dxfId="2549" priority="3148" operator="equal">
      <formula>"VÁLIDO"</formula>
    </cfRule>
  </conditionalFormatting>
  <conditionalFormatting sqref="H1584:H1593">
    <cfRule type="cellIs" dxfId="2548" priority="3144" operator="equal">
      <formula>"NO"</formula>
    </cfRule>
    <cfRule type="cellIs" dxfId="2547" priority="3145" operator="equal">
      <formula>"SI"</formula>
    </cfRule>
  </conditionalFormatting>
  <conditionalFormatting sqref="Q1600">
    <cfRule type="cellIs" dxfId="2546" priority="3142" operator="greaterThanOrEqual">
      <formula>NUMMINCONT</formula>
    </cfRule>
    <cfRule type="cellIs" dxfId="2545" priority="3143" operator="lessThan">
      <formula>NUMMINCONT</formula>
    </cfRule>
  </conditionalFormatting>
  <conditionalFormatting sqref="B1637:C1637 H1637:V1637 E1637 B1610:V1613 B1614:O1620 R1614:V1620 B1621:V1636">
    <cfRule type="cellIs" dxfId="2544" priority="3141" operator="equal">
      <formula>"MAL"</formula>
    </cfRule>
  </conditionalFormatting>
  <conditionalFormatting sqref="B1637:C1637 H1637:V1637 E1637 B1610:V1613 B1614:O1620 R1614:V1620 B1621:V1636">
    <cfRule type="cellIs" dxfId="2543" priority="3140" operator="equal">
      <formula>"CORRECTO"</formula>
    </cfRule>
  </conditionalFormatting>
  <conditionalFormatting sqref="B1637:C1637 H1637:V1637 E1637 B1610:V1613 B1614:O1620 R1614:V1620 B1621:V1636">
    <cfRule type="cellIs" dxfId="2542" priority="3139" operator="equal">
      <formula>"MAL"</formula>
    </cfRule>
  </conditionalFormatting>
  <conditionalFormatting sqref="B1637:C1637 H1637:V1637 E1637 B1610:V1613 B1614:O1620 R1614:V1620 B1621:V1636">
    <cfRule type="cellIs" dxfId="2541" priority="3136" operator="equal">
      <formula>"CORRECTO"</formula>
    </cfRule>
    <cfRule type="cellIs" dxfId="2540" priority="3138" operator="equal">
      <formula>"CORRECTO"</formula>
    </cfRule>
  </conditionalFormatting>
  <conditionalFormatting sqref="B1637:C1637 H1637:V1637 E1637 B1610:V1613 B1614:O1620 R1614:V1620 B1621:V1636">
    <cfRule type="cellIs" dxfId="2539" priority="3137" operator="equal">
      <formula>"MAL"</formula>
    </cfRule>
  </conditionalFormatting>
  <conditionalFormatting sqref="P1621:V1623 K1614:M1623 C1614:I1623 R1614:V1620">
    <cfRule type="cellIs" dxfId="2538" priority="3135" stopIfTrue="1" operator="greaterThan">
      <formula>0</formula>
    </cfRule>
  </conditionalFormatting>
  <conditionalFormatting sqref="D1617:D1622">
    <cfRule type="cellIs" dxfId="2537" priority="3134" stopIfTrue="1" operator="greaterThan">
      <formula>0</formula>
    </cfRule>
  </conditionalFormatting>
  <conditionalFormatting sqref="D1617:D1622 F1617:H1622">
    <cfRule type="cellIs" dxfId="2536" priority="3133" stopIfTrue="1" operator="greaterThan">
      <formula>0</formula>
    </cfRule>
  </conditionalFormatting>
  <conditionalFormatting sqref="H1614:H1622">
    <cfRule type="cellIs" dxfId="2535" priority="3132" stopIfTrue="1" operator="greaterThan">
      <formula>0</formula>
    </cfRule>
  </conditionalFormatting>
  <conditionalFormatting sqref="E1614:E1622">
    <cfRule type="cellIs" dxfId="2534" priority="3131" stopIfTrue="1" operator="greaterThan">
      <formula>0</formula>
    </cfRule>
  </conditionalFormatting>
  <conditionalFormatting sqref="K1631:K1636">
    <cfRule type="containsText" dxfId="2533" priority="3129" stopIfTrue="1" operator="containsText" text="NO CUMPLE">
      <formula>NOT(ISERROR(SEARCH("NO CUMPLE",K1631)))</formula>
    </cfRule>
    <cfRule type="containsText" dxfId="2532" priority="3130" stopIfTrue="1" operator="containsText" text="CUMPLE">
      <formula>NOT(ISERROR(SEARCH("CUMPLE",K1631)))</formula>
    </cfRule>
  </conditionalFormatting>
  <conditionalFormatting sqref="S1630">
    <cfRule type="cellIs" dxfId="2531" priority="3127" operator="greaterThanOrEqual">
      <formula>NUMMINCONT</formula>
    </cfRule>
    <cfRule type="cellIs" dxfId="2530" priority="3128" operator="lessThan">
      <formula>NUMMINCONT</formula>
    </cfRule>
  </conditionalFormatting>
  <conditionalFormatting sqref="T1617:V1622">
    <cfRule type="cellIs" dxfId="2529" priority="3125" stopIfTrue="1" operator="equal">
      <formula>"NO"</formula>
    </cfRule>
    <cfRule type="cellIs" dxfId="2528" priority="3126" stopIfTrue="1" operator="equal">
      <formula>"SI"</formula>
    </cfRule>
  </conditionalFormatting>
  <conditionalFormatting sqref="T1617:V1618">
    <cfRule type="cellIs" dxfId="2527" priority="3124" stopIfTrue="1" operator="equal">
      <formula>"NO APLICA"</formula>
    </cfRule>
  </conditionalFormatting>
  <conditionalFormatting sqref="T1619:U1622">
    <cfRule type="cellIs" dxfId="2526" priority="3123" stopIfTrue="1" operator="equal">
      <formula>"NO APLICA"</formula>
    </cfRule>
  </conditionalFormatting>
  <conditionalFormatting sqref="T1619:U1619">
    <cfRule type="cellIs" dxfId="2525" priority="3122" stopIfTrue="1" operator="equal">
      <formula>"NO APLICA"</formula>
    </cfRule>
  </conditionalFormatting>
  <conditionalFormatting sqref="V1619:V1622">
    <cfRule type="cellIs" dxfId="2524" priority="3121" stopIfTrue="1" operator="equal">
      <formula>"NO APLICA"</formula>
    </cfRule>
  </conditionalFormatting>
  <conditionalFormatting sqref="V1628">
    <cfRule type="cellIs" dxfId="2523" priority="3119" operator="equal">
      <formula>"CUMPLE"</formula>
    </cfRule>
    <cfRule type="cellIs" dxfId="2522" priority="3120" operator="equal">
      <formula>"NO CUMPLE"</formula>
    </cfRule>
  </conditionalFormatting>
  <conditionalFormatting sqref="V1628:V1630">
    <cfRule type="cellIs" dxfId="2521" priority="3118" operator="equal">
      <formula>"VERIFICAR"</formula>
    </cfRule>
  </conditionalFormatting>
  <conditionalFormatting sqref="T1623:V1623">
    <cfRule type="cellIs" dxfId="2520" priority="3116" stopIfTrue="1" operator="equal">
      <formula>"NO"</formula>
    </cfRule>
    <cfRule type="cellIs" dxfId="2519" priority="3117" stopIfTrue="1" operator="equal">
      <formula>"SI"</formula>
    </cfRule>
  </conditionalFormatting>
  <conditionalFormatting sqref="T1623:U1623">
    <cfRule type="cellIs" dxfId="2518" priority="3115" stopIfTrue="1" operator="equal">
      <formula>"NO APLICA"</formula>
    </cfRule>
  </conditionalFormatting>
  <conditionalFormatting sqref="V1623">
    <cfRule type="cellIs" dxfId="2517" priority="3114" stopIfTrue="1" operator="equal">
      <formula>"NO APLICA"</formula>
    </cfRule>
  </conditionalFormatting>
  <conditionalFormatting sqref="T1633">
    <cfRule type="cellIs" dxfId="2516" priority="3112" operator="equal">
      <formula>"CUMPLE"</formula>
    </cfRule>
    <cfRule type="cellIs" dxfId="2515" priority="3113" operator="equal">
      <formula>"NO CUMPLE"</formula>
    </cfRule>
  </conditionalFormatting>
  <conditionalFormatting sqref="T1633">
    <cfRule type="cellIs" dxfId="2514" priority="3111" operator="equal">
      <formula>"VERIFICAR"</formula>
    </cfRule>
  </conditionalFormatting>
  <conditionalFormatting sqref="H1637">
    <cfRule type="containsText" dxfId="2513" priority="3094" stopIfTrue="1" operator="containsText" text="NO CUMPLE">
      <formula>NOT(ISERROR(SEARCH("NO CUMPLE",H1637)))</formula>
    </cfRule>
    <cfRule type="containsText" dxfId="2512" priority="3095" stopIfTrue="1" operator="containsText" text="CUMPLE">
      <formula>NOT(ISERROR(SEARCH("CUMPLE",H1637)))</formula>
    </cfRule>
  </conditionalFormatting>
  <conditionalFormatting sqref="J1637">
    <cfRule type="containsText" dxfId="2511" priority="3092" stopIfTrue="1" operator="containsText" text="NO CUMPLE">
      <formula>NOT(ISERROR(SEARCH("NO CUMPLE",J1637)))</formula>
    </cfRule>
    <cfRule type="containsText" dxfId="2510" priority="3093" stopIfTrue="1" operator="containsText" text="CUMPLE">
      <formula>NOT(ISERROR(SEARCH("CUMPLE",J1637)))</formula>
    </cfRule>
  </conditionalFormatting>
  <conditionalFormatting sqref="O1636">
    <cfRule type="containsText" dxfId="2509" priority="3090" stopIfTrue="1" operator="containsText" text="NO CUMPLE">
      <formula>NOT(ISERROR(SEARCH("NO CUMPLE",O1636)))</formula>
    </cfRule>
    <cfRule type="containsText" dxfId="2508" priority="3091" stopIfTrue="1" operator="containsText" text="CUMPLE">
      <formula>NOT(ISERROR(SEARCH("CUMPLE",O1636)))</formula>
    </cfRule>
  </conditionalFormatting>
  <conditionalFormatting sqref="O1637:S1637">
    <cfRule type="cellIs" dxfId="2507" priority="3089" operator="equal">
      <formula>"EL PROPONENTE SE DEBE REQUERIR POR EXPERIENCIA MINIMA EXIGIDA"</formula>
    </cfRule>
  </conditionalFormatting>
  <conditionalFormatting sqref="J1614:J1623">
    <cfRule type="cellIs" dxfId="2506" priority="3088" stopIfTrue="1" operator="greaterThan">
      <formula>0</formula>
    </cfRule>
  </conditionalFormatting>
  <conditionalFormatting sqref="N1631:N1636">
    <cfRule type="cellIs" dxfId="2505" priority="3086" operator="equal">
      <formula>"NO"</formula>
    </cfRule>
    <cfRule type="cellIs" dxfId="2504" priority="3087" operator="between">
      <formula>"SI"</formula>
      <formula>"SI."</formula>
    </cfRule>
  </conditionalFormatting>
  <conditionalFormatting sqref="I1623">
    <cfRule type="cellIs" dxfId="2503" priority="3085" stopIfTrue="1" operator="greaterThan">
      <formula>0</formula>
    </cfRule>
  </conditionalFormatting>
  <conditionalFormatting sqref="K1617:L1623">
    <cfRule type="cellIs" dxfId="2502" priority="3083" operator="equal">
      <formula>0</formula>
    </cfRule>
    <cfRule type="cellIs" dxfId="2501" priority="3084" operator="notBetween">
      <formula>$Q$17</formula>
      <formula>$R$17</formula>
    </cfRule>
  </conditionalFormatting>
  <conditionalFormatting sqref="B1614:B1623">
    <cfRule type="cellIs" dxfId="2500" priority="3082" stopIfTrue="1" operator="greaterThan">
      <formula>0</formula>
    </cfRule>
  </conditionalFormatting>
  <conditionalFormatting sqref="T1614:V1616">
    <cfRule type="cellIs" dxfId="2499" priority="3080" stopIfTrue="1" operator="equal">
      <formula>"NO"</formula>
    </cfRule>
    <cfRule type="cellIs" dxfId="2498" priority="3081" stopIfTrue="1" operator="equal">
      <formula>"SI"</formula>
    </cfRule>
  </conditionalFormatting>
  <conditionalFormatting sqref="T1614:V1615">
    <cfRule type="cellIs" dxfId="2497" priority="3079" stopIfTrue="1" operator="equal">
      <formula>"NO APLICA"</formula>
    </cfRule>
  </conditionalFormatting>
  <conditionalFormatting sqref="T1616:U1616">
    <cfRule type="cellIs" dxfId="2496" priority="3078" stopIfTrue="1" operator="equal">
      <formula>"NO APLICA"</formula>
    </cfRule>
  </conditionalFormatting>
  <conditionalFormatting sqref="T1616:U1616">
    <cfRule type="cellIs" dxfId="2495" priority="3077" stopIfTrue="1" operator="equal">
      <formula>"NO APLICA"</formula>
    </cfRule>
  </conditionalFormatting>
  <conditionalFormatting sqref="V1616">
    <cfRule type="cellIs" dxfId="2494" priority="3076" stopIfTrue="1" operator="equal">
      <formula>"NO APLICA"</formula>
    </cfRule>
  </conditionalFormatting>
  <conditionalFormatting sqref="K1614:L1616">
    <cfRule type="cellIs" dxfId="2493" priority="3075" operator="notBetween">
      <formula>$Q$17</formula>
      <formula>$R$17</formula>
    </cfRule>
  </conditionalFormatting>
  <conditionalFormatting sqref="P1621:V1623 K1614:M1623 C1614:I1623 R1614:V1620">
    <cfRule type="cellIs" dxfId="2492" priority="3074" operator="equal">
      <formula>0</formula>
    </cfRule>
  </conditionalFormatting>
  <conditionalFormatting sqref="M1637">
    <cfRule type="cellIs" dxfId="2491" priority="3070" operator="notEqual">
      <formula>"NO CUMPLE"</formula>
    </cfRule>
    <cfRule type="containsText" dxfId="2490" priority="3071" stopIfTrue="1" operator="containsText" text="NO CUMPLE">
      <formula>NOT(ISERROR(SEARCH("NO CUMPLE",M1637)))</formula>
    </cfRule>
    <cfRule type="containsText" dxfId="2489" priority="3072" stopIfTrue="1" operator="containsText" text="CUMPLE">
      <formula>NOT(ISERROR(SEARCH("CUMPLE",M1637)))</formula>
    </cfRule>
  </conditionalFormatting>
  <conditionalFormatting sqref="M1631:M1636">
    <cfRule type="cellIs" dxfId="2488" priority="3068" stopIfTrue="1" operator="equal">
      <formula>"cumple"</formula>
    </cfRule>
    <cfRule type="containsText" dxfId="2487" priority="3069" stopIfTrue="1" operator="containsText" text="NO CUMPLE">
      <formula>NOT(ISERROR(SEARCH("NO CUMPLE",M1631)))</formula>
    </cfRule>
  </conditionalFormatting>
  <conditionalFormatting sqref="L1631:L1636">
    <cfRule type="cellIs" dxfId="2486" priority="3066" stopIfTrue="1" operator="equal">
      <formula>"cumple"</formula>
    </cfRule>
    <cfRule type="containsText" dxfId="2485" priority="3067" stopIfTrue="1" operator="containsText" text="NO CUMPLE">
      <formula>NOT(ISERROR(SEARCH("NO CUMPLE",L1631)))</formula>
    </cfRule>
  </conditionalFormatting>
  <conditionalFormatting sqref="K1637">
    <cfRule type="containsText" dxfId="2484" priority="3056" stopIfTrue="1" operator="containsText" text="NO CUMPLE">
      <formula>NOT(ISERROR(SEARCH("NO CUMPLE",K1637)))</formula>
    </cfRule>
    <cfRule type="containsText" dxfId="2483" priority="3057" stopIfTrue="1" operator="containsText" text="CUMPLE">
      <formula>NOT(ISERROR(SEARCH("CUMPLE",K1637)))</formula>
    </cfRule>
  </conditionalFormatting>
  <conditionalFormatting sqref="L1637">
    <cfRule type="containsText" dxfId="2482" priority="3054" stopIfTrue="1" operator="containsText" text="NO CUMPLE">
      <formula>NOT(ISERROR(SEARCH("NO CUMPLE",L1637)))</formula>
    </cfRule>
    <cfRule type="containsText" dxfId="2481" priority="3055" stopIfTrue="1" operator="containsText" text="CUMPLE">
      <formula>NOT(ISERROR(SEARCH("CUMPLE",L1637)))</formula>
    </cfRule>
  </conditionalFormatting>
  <conditionalFormatting sqref="P1630">
    <cfRule type="cellIs" dxfId="2480" priority="3052" operator="equal">
      <formula>"NO VÁLIDO"</formula>
    </cfRule>
    <cfRule type="cellIs" dxfId="2479" priority="3053" operator="equal">
      <formula>"VÁLIDO"</formula>
    </cfRule>
  </conditionalFormatting>
  <conditionalFormatting sqref="H1614:H1623">
    <cfRule type="cellIs" dxfId="2478" priority="3049" operator="equal">
      <formula>"NO"</formula>
    </cfRule>
    <cfRule type="cellIs" dxfId="2477" priority="3050" operator="equal">
      <formula>"SI"</formula>
    </cfRule>
  </conditionalFormatting>
  <conditionalFormatting sqref="Q1630">
    <cfRule type="cellIs" dxfId="2476" priority="3047" operator="greaterThanOrEqual">
      <formula>NUMMINCONT</formula>
    </cfRule>
    <cfRule type="cellIs" dxfId="2475" priority="3048" operator="lessThan">
      <formula>NUMMINCONT</formula>
    </cfRule>
  </conditionalFormatting>
  <conditionalFormatting sqref="B1667:C1667 H1667:V1667 E1667 B1640:V1643 B1650:V1666 B1644:O1649 R1644:V1649">
    <cfRule type="cellIs" dxfId="2474" priority="3046" operator="equal">
      <formula>"MAL"</formula>
    </cfRule>
  </conditionalFormatting>
  <conditionalFormatting sqref="B1667:C1667 H1667:V1667 E1667 B1640:V1643 B1650:V1666 B1644:O1649 R1644:V1649">
    <cfRule type="cellIs" dxfId="2473" priority="3045" operator="equal">
      <formula>"CORRECTO"</formula>
    </cfRule>
  </conditionalFormatting>
  <conditionalFormatting sqref="B1667:C1667 H1667:V1667 E1667 B1640:V1643 B1650:V1666 B1644:O1649 R1644:V1649">
    <cfRule type="cellIs" dxfId="2472" priority="3044" operator="equal">
      <formula>"MAL"</formula>
    </cfRule>
  </conditionalFormatting>
  <conditionalFormatting sqref="B1667:C1667 H1667:V1667 E1667 B1640:V1643 B1650:V1666 B1644:O1649 R1644:V1649">
    <cfRule type="cellIs" dxfId="2471" priority="3041" operator="equal">
      <formula>"CORRECTO"</formula>
    </cfRule>
    <cfRule type="cellIs" dxfId="2470" priority="3043" operator="equal">
      <formula>"CORRECTO"</formula>
    </cfRule>
  </conditionalFormatting>
  <conditionalFormatting sqref="B1667:C1667 H1667:V1667 E1667 B1640:V1643 B1650:V1666 B1644:O1649 R1644:V1649">
    <cfRule type="cellIs" dxfId="2469" priority="3042" operator="equal">
      <formula>"MAL"</formula>
    </cfRule>
  </conditionalFormatting>
  <conditionalFormatting sqref="C1644:I1653 P1650:V1653 K1644:M1653 R1644:V1649">
    <cfRule type="cellIs" dxfId="2468" priority="3040" stopIfTrue="1" operator="greaterThan">
      <formula>0</formula>
    </cfRule>
  </conditionalFormatting>
  <conditionalFormatting sqref="D1647:D1652">
    <cfRule type="cellIs" dxfId="2467" priority="3039" stopIfTrue="1" operator="greaterThan">
      <formula>0</formula>
    </cfRule>
  </conditionalFormatting>
  <conditionalFormatting sqref="D1647:D1652 F1647:H1652">
    <cfRule type="cellIs" dxfId="2466" priority="3038" stopIfTrue="1" operator="greaterThan">
      <formula>0</formula>
    </cfRule>
  </conditionalFormatting>
  <conditionalFormatting sqref="H1644:H1652">
    <cfRule type="cellIs" dxfId="2465" priority="3037" stopIfTrue="1" operator="greaterThan">
      <formula>0</formula>
    </cfRule>
  </conditionalFormatting>
  <conditionalFormatting sqref="E1644:E1652">
    <cfRule type="cellIs" dxfId="2464" priority="3036" stopIfTrue="1" operator="greaterThan">
      <formula>0</formula>
    </cfRule>
  </conditionalFormatting>
  <conditionalFormatting sqref="K1661:K1666">
    <cfRule type="containsText" dxfId="2463" priority="3034" stopIfTrue="1" operator="containsText" text="NO CUMPLE">
      <formula>NOT(ISERROR(SEARCH("NO CUMPLE",K1661)))</formula>
    </cfRule>
    <cfRule type="containsText" dxfId="2462" priority="3035" stopIfTrue="1" operator="containsText" text="CUMPLE">
      <formula>NOT(ISERROR(SEARCH("CUMPLE",K1661)))</formula>
    </cfRule>
  </conditionalFormatting>
  <conditionalFormatting sqref="S1660">
    <cfRule type="cellIs" dxfId="2461" priority="3032" operator="greaterThanOrEqual">
      <formula>NUMMINCONT</formula>
    </cfRule>
    <cfRule type="cellIs" dxfId="2460" priority="3033" operator="lessThan">
      <formula>NUMMINCONT</formula>
    </cfRule>
  </conditionalFormatting>
  <conditionalFormatting sqref="T1647:V1652">
    <cfRule type="cellIs" dxfId="2459" priority="3030" stopIfTrue="1" operator="equal">
      <formula>"NO"</formula>
    </cfRule>
    <cfRule type="cellIs" dxfId="2458" priority="3031" stopIfTrue="1" operator="equal">
      <formula>"SI"</formula>
    </cfRule>
  </conditionalFormatting>
  <conditionalFormatting sqref="T1647:V1648">
    <cfRule type="cellIs" dxfId="2457" priority="3029" stopIfTrue="1" operator="equal">
      <formula>"NO APLICA"</formula>
    </cfRule>
  </conditionalFormatting>
  <conditionalFormatting sqref="T1649:U1652">
    <cfRule type="cellIs" dxfId="2456" priority="3028" stopIfTrue="1" operator="equal">
      <formula>"NO APLICA"</formula>
    </cfRule>
  </conditionalFormatting>
  <conditionalFormatting sqref="T1649:U1649">
    <cfRule type="cellIs" dxfId="2455" priority="3027" stopIfTrue="1" operator="equal">
      <formula>"NO APLICA"</formula>
    </cfRule>
  </conditionalFormatting>
  <conditionalFormatting sqref="V1649:V1652">
    <cfRule type="cellIs" dxfId="2454" priority="3026" stopIfTrue="1" operator="equal">
      <formula>"NO APLICA"</formula>
    </cfRule>
  </conditionalFormatting>
  <conditionalFormatting sqref="V1658">
    <cfRule type="cellIs" dxfId="2453" priority="3024" operator="equal">
      <formula>"CUMPLE"</formula>
    </cfRule>
    <cfRule type="cellIs" dxfId="2452" priority="3025" operator="equal">
      <formula>"NO CUMPLE"</formula>
    </cfRule>
  </conditionalFormatting>
  <conditionalFormatting sqref="V1658:V1660">
    <cfRule type="cellIs" dxfId="2451" priority="3023" operator="equal">
      <formula>"VERIFICAR"</formula>
    </cfRule>
  </conditionalFormatting>
  <conditionalFormatting sqref="T1653:V1653">
    <cfRule type="cellIs" dxfId="2450" priority="3021" stopIfTrue="1" operator="equal">
      <formula>"NO"</formula>
    </cfRule>
    <cfRule type="cellIs" dxfId="2449" priority="3022" stopIfTrue="1" operator="equal">
      <formula>"SI"</formula>
    </cfRule>
  </conditionalFormatting>
  <conditionalFormatting sqref="T1653:U1653">
    <cfRule type="cellIs" dxfId="2448" priority="3020" stopIfTrue="1" operator="equal">
      <formula>"NO APLICA"</formula>
    </cfRule>
  </conditionalFormatting>
  <conditionalFormatting sqref="V1653">
    <cfRule type="cellIs" dxfId="2447" priority="3019" stopIfTrue="1" operator="equal">
      <formula>"NO APLICA"</formula>
    </cfRule>
  </conditionalFormatting>
  <conditionalFormatting sqref="T1663">
    <cfRule type="cellIs" dxfId="2446" priority="3017" operator="equal">
      <formula>"CUMPLE"</formula>
    </cfRule>
    <cfRule type="cellIs" dxfId="2445" priority="3018" operator="equal">
      <formula>"NO CUMPLE"</formula>
    </cfRule>
  </conditionalFormatting>
  <conditionalFormatting sqref="T1663">
    <cfRule type="cellIs" dxfId="2444" priority="3016" operator="equal">
      <formula>"VERIFICAR"</formula>
    </cfRule>
  </conditionalFormatting>
  <conditionalFormatting sqref="H1667">
    <cfRule type="containsText" dxfId="2443" priority="2999" stopIfTrue="1" operator="containsText" text="NO CUMPLE">
      <formula>NOT(ISERROR(SEARCH("NO CUMPLE",H1667)))</formula>
    </cfRule>
    <cfRule type="containsText" dxfId="2442" priority="3000" stopIfTrue="1" operator="containsText" text="CUMPLE">
      <formula>NOT(ISERROR(SEARCH("CUMPLE",H1667)))</formula>
    </cfRule>
  </conditionalFormatting>
  <conditionalFormatting sqref="J1667">
    <cfRule type="containsText" dxfId="2441" priority="2997" stopIfTrue="1" operator="containsText" text="NO CUMPLE">
      <formula>NOT(ISERROR(SEARCH("NO CUMPLE",J1667)))</formula>
    </cfRule>
    <cfRule type="containsText" dxfId="2440" priority="2998" stopIfTrue="1" operator="containsText" text="CUMPLE">
      <formula>NOT(ISERROR(SEARCH("CUMPLE",J1667)))</formula>
    </cfRule>
  </conditionalFormatting>
  <conditionalFormatting sqref="O1666">
    <cfRule type="containsText" dxfId="2439" priority="2995" stopIfTrue="1" operator="containsText" text="NO CUMPLE">
      <formula>NOT(ISERROR(SEARCH("NO CUMPLE",O1666)))</formula>
    </cfRule>
    <cfRule type="containsText" dxfId="2438" priority="2996" stopIfTrue="1" operator="containsText" text="CUMPLE">
      <formula>NOT(ISERROR(SEARCH("CUMPLE",O1666)))</formula>
    </cfRule>
  </conditionalFormatting>
  <conditionalFormatting sqref="O1667:S1667">
    <cfRule type="cellIs" dxfId="2437" priority="2994" operator="equal">
      <formula>"EL PROPONENTE SE DEBE REQUERIR POR EXPERIENCIA MINIMA EXIGIDA"</formula>
    </cfRule>
  </conditionalFormatting>
  <conditionalFormatting sqref="J1644:J1653">
    <cfRule type="cellIs" dxfId="2436" priority="2993" stopIfTrue="1" operator="greaterThan">
      <formula>0</formula>
    </cfRule>
  </conditionalFormatting>
  <conditionalFormatting sqref="N1661:N1666">
    <cfRule type="cellIs" dxfId="2435" priority="2991" operator="equal">
      <formula>"NO"</formula>
    </cfRule>
    <cfRule type="cellIs" dxfId="2434" priority="2992" operator="between">
      <formula>"SI"</formula>
      <formula>"SI."</formula>
    </cfRule>
  </conditionalFormatting>
  <conditionalFormatting sqref="I1653">
    <cfRule type="cellIs" dxfId="2433" priority="2990" stopIfTrue="1" operator="greaterThan">
      <formula>0</formula>
    </cfRule>
  </conditionalFormatting>
  <conditionalFormatting sqref="K1647:L1653">
    <cfRule type="cellIs" dxfId="2432" priority="2988" operator="equal">
      <formula>0</formula>
    </cfRule>
    <cfRule type="cellIs" dxfId="2431" priority="2989" operator="notBetween">
      <formula>$Q$17</formula>
      <formula>$R$17</formula>
    </cfRule>
  </conditionalFormatting>
  <conditionalFormatting sqref="B1644:B1653">
    <cfRule type="cellIs" dxfId="2430" priority="2987" stopIfTrue="1" operator="greaterThan">
      <formula>0</formula>
    </cfRule>
  </conditionalFormatting>
  <conditionalFormatting sqref="T1644:V1646">
    <cfRule type="cellIs" dxfId="2429" priority="2985" stopIfTrue="1" operator="equal">
      <formula>"NO"</formula>
    </cfRule>
    <cfRule type="cellIs" dxfId="2428" priority="2986" stopIfTrue="1" operator="equal">
      <formula>"SI"</formula>
    </cfRule>
  </conditionalFormatting>
  <conditionalFormatting sqref="T1644:V1645">
    <cfRule type="cellIs" dxfId="2427" priority="2984" stopIfTrue="1" operator="equal">
      <formula>"NO APLICA"</formula>
    </cfRule>
  </conditionalFormatting>
  <conditionalFormatting sqref="T1646:U1646">
    <cfRule type="cellIs" dxfId="2426" priority="2983" stopIfTrue="1" operator="equal">
      <formula>"NO APLICA"</formula>
    </cfRule>
  </conditionalFormatting>
  <conditionalFormatting sqref="T1646:U1646">
    <cfRule type="cellIs" dxfId="2425" priority="2982" stopIfTrue="1" operator="equal">
      <formula>"NO APLICA"</formula>
    </cfRule>
  </conditionalFormatting>
  <conditionalFormatting sqref="V1646">
    <cfRule type="cellIs" dxfId="2424" priority="2981" stopIfTrue="1" operator="equal">
      <formula>"NO APLICA"</formula>
    </cfRule>
  </conditionalFormatting>
  <conditionalFormatting sqref="K1644:L1646">
    <cfRule type="cellIs" dxfId="2423" priority="2980" operator="notBetween">
      <formula>$Q$17</formula>
      <formula>$R$17</formula>
    </cfRule>
  </conditionalFormatting>
  <conditionalFormatting sqref="C1644:I1653 P1650:V1653 K1644:M1653 R1644:V1649">
    <cfRule type="cellIs" dxfId="2422" priority="2979" operator="equal">
      <formula>0</formula>
    </cfRule>
  </conditionalFormatting>
  <conditionalFormatting sqref="M1667">
    <cfRule type="cellIs" dxfId="2421" priority="2975" operator="notEqual">
      <formula>"NO CUMPLE"</formula>
    </cfRule>
    <cfRule type="containsText" dxfId="2420" priority="2976" stopIfTrue="1" operator="containsText" text="NO CUMPLE">
      <formula>NOT(ISERROR(SEARCH("NO CUMPLE",M1667)))</formula>
    </cfRule>
    <cfRule type="containsText" dxfId="2419" priority="2977" stopIfTrue="1" operator="containsText" text="CUMPLE">
      <formula>NOT(ISERROR(SEARCH("CUMPLE",M1667)))</formula>
    </cfRule>
  </conditionalFormatting>
  <conditionalFormatting sqref="M1661:M1666">
    <cfRule type="cellIs" dxfId="2418" priority="2973" stopIfTrue="1" operator="equal">
      <formula>"cumple"</formula>
    </cfRule>
    <cfRule type="containsText" dxfId="2417" priority="2974" stopIfTrue="1" operator="containsText" text="NO CUMPLE">
      <formula>NOT(ISERROR(SEARCH("NO CUMPLE",M1661)))</formula>
    </cfRule>
  </conditionalFormatting>
  <conditionalFormatting sqref="L1661:L1666">
    <cfRule type="cellIs" dxfId="2416" priority="2971" stopIfTrue="1" operator="equal">
      <formula>"cumple"</formula>
    </cfRule>
    <cfRule type="containsText" dxfId="2415" priority="2972" stopIfTrue="1" operator="containsText" text="NO CUMPLE">
      <formula>NOT(ISERROR(SEARCH("NO CUMPLE",L1661)))</formula>
    </cfRule>
  </conditionalFormatting>
  <conditionalFormatting sqref="K1667">
    <cfRule type="containsText" dxfId="2414" priority="2961" stopIfTrue="1" operator="containsText" text="NO CUMPLE">
      <formula>NOT(ISERROR(SEARCH("NO CUMPLE",K1667)))</formula>
    </cfRule>
    <cfRule type="containsText" dxfId="2413" priority="2962" stopIfTrue="1" operator="containsText" text="CUMPLE">
      <formula>NOT(ISERROR(SEARCH("CUMPLE",K1667)))</formula>
    </cfRule>
  </conditionalFormatting>
  <conditionalFormatting sqref="L1667">
    <cfRule type="containsText" dxfId="2412" priority="2959" stopIfTrue="1" operator="containsText" text="NO CUMPLE">
      <formula>NOT(ISERROR(SEARCH("NO CUMPLE",L1667)))</formula>
    </cfRule>
    <cfRule type="containsText" dxfId="2411" priority="2960" stopIfTrue="1" operator="containsText" text="CUMPLE">
      <formula>NOT(ISERROR(SEARCH("CUMPLE",L1667)))</formula>
    </cfRule>
  </conditionalFormatting>
  <conditionalFormatting sqref="P1660">
    <cfRule type="cellIs" dxfId="2410" priority="2957" operator="equal">
      <formula>"NO VÁLIDO"</formula>
    </cfRule>
    <cfRule type="cellIs" dxfId="2409" priority="2958" operator="equal">
      <formula>"VÁLIDO"</formula>
    </cfRule>
  </conditionalFormatting>
  <conditionalFormatting sqref="H1644:H1653">
    <cfRule type="cellIs" dxfId="2408" priority="2954" operator="equal">
      <formula>"NO"</formula>
    </cfRule>
    <cfRule type="cellIs" dxfId="2407" priority="2955" operator="equal">
      <formula>"SI"</formula>
    </cfRule>
  </conditionalFormatting>
  <conditionalFormatting sqref="Q1660">
    <cfRule type="cellIs" dxfId="2406" priority="2952" operator="greaterThanOrEqual">
      <formula>NUMMINCONT</formula>
    </cfRule>
    <cfRule type="cellIs" dxfId="2405" priority="2953" operator="lessThan">
      <formula>NUMMINCONT</formula>
    </cfRule>
  </conditionalFormatting>
  <conditionalFormatting sqref="B1697:C1697 H1697:V1697 E1697 B1670:V1673 B1676:V1696 B1674:O1675 R1674:V1675">
    <cfRule type="cellIs" dxfId="2404" priority="2951" operator="equal">
      <formula>"MAL"</formula>
    </cfRule>
  </conditionalFormatting>
  <conditionalFormatting sqref="B1697:C1697 H1697:V1697 E1697 B1670:V1673 B1676:V1696 B1674:O1675 R1674:V1675">
    <cfRule type="cellIs" dxfId="2403" priority="2950" operator="equal">
      <formula>"CORRECTO"</formula>
    </cfRule>
  </conditionalFormatting>
  <conditionalFormatting sqref="B1697:C1697 H1697:V1697 E1697 B1670:V1673 B1676:V1696 B1674:O1675 R1674:V1675">
    <cfRule type="cellIs" dxfId="2402" priority="2949" operator="equal">
      <formula>"MAL"</formula>
    </cfRule>
  </conditionalFormatting>
  <conditionalFormatting sqref="B1697:C1697 H1697:V1697 E1697 B1670:V1673 B1676:V1696 B1674:O1675 R1674:V1675">
    <cfRule type="cellIs" dxfId="2401" priority="2946" operator="equal">
      <formula>"CORRECTO"</formula>
    </cfRule>
    <cfRule type="cellIs" dxfId="2400" priority="2948" operator="equal">
      <formula>"CORRECTO"</formula>
    </cfRule>
  </conditionalFormatting>
  <conditionalFormatting sqref="B1697:C1697 H1697:V1697 E1697 B1670:V1673 B1676:V1696 B1674:O1675 R1674:V1675">
    <cfRule type="cellIs" dxfId="2399" priority="2947" operator="equal">
      <formula>"MAL"</formula>
    </cfRule>
  </conditionalFormatting>
  <conditionalFormatting sqref="C1674:I1683 P1676:V1683 K1674:M1683 R1674:V1675">
    <cfRule type="cellIs" dxfId="2398" priority="2945" stopIfTrue="1" operator="greaterThan">
      <formula>0</formula>
    </cfRule>
  </conditionalFormatting>
  <conditionalFormatting sqref="D1677:D1682">
    <cfRule type="cellIs" dxfId="2397" priority="2944" stopIfTrue="1" operator="greaterThan">
      <formula>0</formula>
    </cfRule>
  </conditionalFormatting>
  <conditionalFormatting sqref="D1677:D1682 F1677:H1682">
    <cfRule type="cellIs" dxfId="2396" priority="2943" stopIfTrue="1" operator="greaterThan">
      <formula>0</formula>
    </cfRule>
  </conditionalFormatting>
  <conditionalFormatting sqref="H1674:H1682">
    <cfRule type="cellIs" dxfId="2395" priority="2942" stopIfTrue="1" operator="greaterThan">
      <formula>0</formula>
    </cfRule>
  </conditionalFormatting>
  <conditionalFormatting sqref="E1674:E1682">
    <cfRule type="cellIs" dxfId="2394" priority="2941" stopIfTrue="1" operator="greaterThan">
      <formula>0</formula>
    </cfRule>
  </conditionalFormatting>
  <conditionalFormatting sqref="K1691:K1696">
    <cfRule type="containsText" dxfId="2393" priority="2939" stopIfTrue="1" operator="containsText" text="NO CUMPLE">
      <formula>NOT(ISERROR(SEARCH("NO CUMPLE",K1691)))</formula>
    </cfRule>
    <cfRule type="containsText" dxfId="2392" priority="2940" stopIfTrue="1" operator="containsText" text="CUMPLE">
      <formula>NOT(ISERROR(SEARCH("CUMPLE",K1691)))</formula>
    </cfRule>
  </conditionalFormatting>
  <conditionalFormatting sqref="S1690">
    <cfRule type="cellIs" dxfId="2391" priority="2937" operator="greaterThanOrEqual">
      <formula>NUMMINCONT</formula>
    </cfRule>
    <cfRule type="cellIs" dxfId="2390" priority="2938" operator="lessThan">
      <formula>NUMMINCONT</formula>
    </cfRule>
  </conditionalFormatting>
  <conditionalFormatting sqref="T1677:V1682">
    <cfRule type="cellIs" dxfId="2389" priority="2935" stopIfTrue="1" operator="equal">
      <formula>"NO"</formula>
    </cfRule>
    <cfRule type="cellIs" dxfId="2388" priority="2936" stopIfTrue="1" operator="equal">
      <formula>"SI"</formula>
    </cfRule>
  </conditionalFormatting>
  <conditionalFormatting sqref="T1677:V1678">
    <cfRule type="cellIs" dxfId="2387" priority="2934" stopIfTrue="1" operator="equal">
      <formula>"NO APLICA"</formula>
    </cfRule>
  </conditionalFormatting>
  <conditionalFormatting sqref="T1679:U1682">
    <cfRule type="cellIs" dxfId="2386" priority="2933" stopIfTrue="1" operator="equal">
      <formula>"NO APLICA"</formula>
    </cfRule>
  </conditionalFormatting>
  <conditionalFormatting sqref="T1679:U1679">
    <cfRule type="cellIs" dxfId="2385" priority="2932" stopIfTrue="1" operator="equal">
      <formula>"NO APLICA"</formula>
    </cfRule>
  </conditionalFormatting>
  <conditionalFormatting sqref="V1679:V1682">
    <cfRule type="cellIs" dxfId="2384" priority="2931" stopIfTrue="1" operator="equal">
      <formula>"NO APLICA"</formula>
    </cfRule>
  </conditionalFormatting>
  <conditionalFormatting sqref="V1688">
    <cfRule type="cellIs" dxfId="2383" priority="2929" operator="equal">
      <formula>"CUMPLE"</formula>
    </cfRule>
    <cfRule type="cellIs" dxfId="2382" priority="2930" operator="equal">
      <formula>"NO CUMPLE"</formula>
    </cfRule>
  </conditionalFormatting>
  <conditionalFormatting sqref="V1688:V1690">
    <cfRule type="cellIs" dxfId="2381" priority="2928" operator="equal">
      <formula>"VERIFICAR"</formula>
    </cfRule>
  </conditionalFormatting>
  <conditionalFormatting sqref="T1683:V1683">
    <cfRule type="cellIs" dxfId="2380" priority="2926" stopIfTrue="1" operator="equal">
      <formula>"NO"</formula>
    </cfRule>
    <cfRule type="cellIs" dxfId="2379" priority="2927" stopIfTrue="1" operator="equal">
      <formula>"SI"</formula>
    </cfRule>
  </conditionalFormatting>
  <conditionalFormatting sqref="T1683:U1683">
    <cfRule type="cellIs" dxfId="2378" priority="2925" stopIfTrue="1" operator="equal">
      <formula>"NO APLICA"</formula>
    </cfRule>
  </conditionalFormatting>
  <conditionalFormatting sqref="V1683">
    <cfRule type="cellIs" dxfId="2377" priority="2924" stopIfTrue="1" operator="equal">
      <formula>"NO APLICA"</formula>
    </cfRule>
  </conditionalFormatting>
  <conditionalFormatting sqref="T1693">
    <cfRule type="cellIs" dxfId="2376" priority="2922" operator="equal">
      <formula>"CUMPLE"</formula>
    </cfRule>
    <cfRule type="cellIs" dxfId="2375" priority="2923" operator="equal">
      <formula>"NO CUMPLE"</formula>
    </cfRule>
  </conditionalFormatting>
  <conditionalFormatting sqref="T1693">
    <cfRule type="cellIs" dxfId="2374" priority="2921" operator="equal">
      <formula>"VERIFICAR"</formula>
    </cfRule>
  </conditionalFormatting>
  <conditionalFormatting sqref="H1697">
    <cfRule type="containsText" dxfId="2373" priority="2904" stopIfTrue="1" operator="containsText" text="NO CUMPLE">
      <formula>NOT(ISERROR(SEARCH("NO CUMPLE",H1697)))</formula>
    </cfRule>
    <cfRule type="containsText" dxfId="2372" priority="2905" stopIfTrue="1" operator="containsText" text="CUMPLE">
      <formula>NOT(ISERROR(SEARCH("CUMPLE",H1697)))</formula>
    </cfRule>
  </conditionalFormatting>
  <conditionalFormatting sqref="J1697">
    <cfRule type="containsText" dxfId="2371" priority="2902" stopIfTrue="1" operator="containsText" text="NO CUMPLE">
      <formula>NOT(ISERROR(SEARCH("NO CUMPLE",J1697)))</formula>
    </cfRule>
    <cfRule type="containsText" dxfId="2370" priority="2903" stopIfTrue="1" operator="containsText" text="CUMPLE">
      <formula>NOT(ISERROR(SEARCH("CUMPLE",J1697)))</formula>
    </cfRule>
  </conditionalFormatting>
  <conditionalFormatting sqref="O1696">
    <cfRule type="containsText" dxfId="2369" priority="2900" stopIfTrue="1" operator="containsText" text="NO CUMPLE">
      <formula>NOT(ISERROR(SEARCH("NO CUMPLE",O1696)))</formula>
    </cfRule>
    <cfRule type="containsText" dxfId="2368" priority="2901" stopIfTrue="1" operator="containsText" text="CUMPLE">
      <formula>NOT(ISERROR(SEARCH("CUMPLE",O1696)))</formula>
    </cfRule>
  </conditionalFormatting>
  <conditionalFormatting sqref="O1697:S1697">
    <cfRule type="cellIs" dxfId="2367" priority="2899" operator="equal">
      <formula>"EL PROPONENTE SE DEBE REQUERIR POR EXPERIENCIA MINIMA EXIGIDA"</formula>
    </cfRule>
  </conditionalFormatting>
  <conditionalFormatting sqref="J1674:J1683">
    <cfRule type="cellIs" dxfId="2366" priority="2898" stopIfTrue="1" operator="greaterThan">
      <formula>0</formula>
    </cfRule>
  </conditionalFormatting>
  <conditionalFormatting sqref="N1691:N1696">
    <cfRule type="cellIs" dxfId="2365" priority="2896" operator="equal">
      <formula>"NO"</formula>
    </cfRule>
    <cfRule type="cellIs" dxfId="2364" priority="2897" operator="between">
      <formula>"SI"</formula>
      <formula>"SI."</formula>
    </cfRule>
  </conditionalFormatting>
  <conditionalFormatting sqref="I1683">
    <cfRule type="cellIs" dxfId="2363" priority="2895" stopIfTrue="1" operator="greaterThan">
      <formula>0</formula>
    </cfRule>
  </conditionalFormatting>
  <conditionalFormatting sqref="K1677:L1683">
    <cfRule type="cellIs" dxfId="2362" priority="2893" operator="equal">
      <formula>0</formula>
    </cfRule>
    <cfRule type="cellIs" dxfId="2361" priority="2894" operator="notBetween">
      <formula>$Q$17</formula>
      <formula>$R$17</formula>
    </cfRule>
  </conditionalFormatting>
  <conditionalFormatting sqref="B1674:B1683">
    <cfRule type="cellIs" dxfId="2360" priority="2892" stopIfTrue="1" operator="greaterThan">
      <formula>0</formula>
    </cfRule>
  </conditionalFormatting>
  <conditionalFormatting sqref="T1674:V1676">
    <cfRule type="cellIs" dxfId="2359" priority="2890" stopIfTrue="1" operator="equal">
      <formula>"NO"</formula>
    </cfRule>
    <cfRule type="cellIs" dxfId="2358" priority="2891" stopIfTrue="1" operator="equal">
      <formula>"SI"</formula>
    </cfRule>
  </conditionalFormatting>
  <conditionalFormatting sqref="T1674:V1675">
    <cfRule type="cellIs" dxfId="2357" priority="2889" stopIfTrue="1" operator="equal">
      <formula>"NO APLICA"</formula>
    </cfRule>
  </conditionalFormatting>
  <conditionalFormatting sqref="T1676:U1676">
    <cfRule type="cellIs" dxfId="2356" priority="2888" stopIfTrue="1" operator="equal">
      <formula>"NO APLICA"</formula>
    </cfRule>
  </conditionalFormatting>
  <conditionalFormatting sqref="T1676:U1676">
    <cfRule type="cellIs" dxfId="2355" priority="2887" stopIfTrue="1" operator="equal">
      <formula>"NO APLICA"</formula>
    </cfRule>
  </conditionalFormatting>
  <conditionalFormatting sqref="V1676">
    <cfRule type="cellIs" dxfId="2354" priority="2886" stopIfTrue="1" operator="equal">
      <formula>"NO APLICA"</formula>
    </cfRule>
  </conditionalFormatting>
  <conditionalFormatting sqref="K1674:L1676">
    <cfRule type="cellIs" dxfId="2353" priority="2885" operator="notBetween">
      <formula>$Q$17</formula>
      <formula>$R$17</formula>
    </cfRule>
  </conditionalFormatting>
  <conditionalFormatting sqref="C1674:I1683 P1676:V1683 K1674:M1683 R1674:V1675">
    <cfRule type="cellIs" dxfId="2352" priority="2884" operator="equal">
      <formula>0</formula>
    </cfRule>
  </conditionalFormatting>
  <conditionalFormatting sqref="M1697">
    <cfRule type="cellIs" dxfId="2351" priority="2880" operator="notEqual">
      <formula>"NO CUMPLE"</formula>
    </cfRule>
    <cfRule type="containsText" dxfId="2350" priority="2881" stopIfTrue="1" operator="containsText" text="NO CUMPLE">
      <formula>NOT(ISERROR(SEARCH("NO CUMPLE",M1697)))</formula>
    </cfRule>
    <cfRule type="containsText" dxfId="2349" priority="2882" stopIfTrue="1" operator="containsText" text="CUMPLE">
      <formula>NOT(ISERROR(SEARCH("CUMPLE",M1697)))</formula>
    </cfRule>
  </conditionalFormatting>
  <conditionalFormatting sqref="M1691:M1696">
    <cfRule type="cellIs" dxfId="2348" priority="2878" stopIfTrue="1" operator="equal">
      <formula>"cumple"</formula>
    </cfRule>
    <cfRule type="containsText" dxfId="2347" priority="2879" stopIfTrue="1" operator="containsText" text="NO CUMPLE">
      <formula>NOT(ISERROR(SEARCH("NO CUMPLE",M1691)))</formula>
    </cfRule>
  </conditionalFormatting>
  <conditionalFormatting sqref="L1691:L1696">
    <cfRule type="cellIs" dxfId="2346" priority="2876" stopIfTrue="1" operator="equal">
      <formula>"cumple"</formula>
    </cfRule>
    <cfRule type="containsText" dxfId="2345" priority="2877" stopIfTrue="1" operator="containsText" text="NO CUMPLE">
      <formula>NOT(ISERROR(SEARCH("NO CUMPLE",L1691)))</formula>
    </cfRule>
  </conditionalFormatting>
  <conditionalFormatting sqref="K1697">
    <cfRule type="containsText" dxfId="2344" priority="2866" stopIfTrue="1" operator="containsText" text="NO CUMPLE">
      <formula>NOT(ISERROR(SEARCH("NO CUMPLE",K1697)))</formula>
    </cfRule>
    <cfRule type="containsText" dxfId="2343" priority="2867" stopIfTrue="1" operator="containsText" text="CUMPLE">
      <formula>NOT(ISERROR(SEARCH("CUMPLE",K1697)))</formula>
    </cfRule>
  </conditionalFormatting>
  <conditionalFormatting sqref="L1697">
    <cfRule type="containsText" dxfId="2342" priority="2864" stopIfTrue="1" operator="containsText" text="NO CUMPLE">
      <formula>NOT(ISERROR(SEARCH("NO CUMPLE",L1697)))</formula>
    </cfRule>
    <cfRule type="containsText" dxfId="2341" priority="2865" stopIfTrue="1" operator="containsText" text="CUMPLE">
      <formula>NOT(ISERROR(SEARCH("CUMPLE",L1697)))</formula>
    </cfRule>
  </conditionalFormatting>
  <conditionalFormatting sqref="P1690">
    <cfRule type="cellIs" dxfId="2340" priority="2862" operator="equal">
      <formula>"NO VÁLIDO"</formula>
    </cfRule>
    <cfRule type="cellIs" dxfId="2339" priority="2863" operator="equal">
      <formula>"VÁLIDO"</formula>
    </cfRule>
  </conditionalFormatting>
  <conditionalFormatting sqref="H1674:H1683">
    <cfRule type="cellIs" dxfId="2338" priority="2859" operator="equal">
      <formula>"NO"</formula>
    </cfRule>
    <cfRule type="cellIs" dxfId="2337" priority="2860" operator="equal">
      <formula>"SI"</formula>
    </cfRule>
  </conditionalFormatting>
  <conditionalFormatting sqref="Q1690">
    <cfRule type="cellIs" dxfId="2336" priority="2857" operator="greaterThanOrEqual">
      <formula>NUMMINCONT</formula>
    </cfRule>
    <cfRule type="cellIs" dxfId="2335" priority="2858" operator="lessThan">
      <formula>NUMMINCONT</formula>
    </cfRule>
  </conditionalFormatting>
  <conditionalFormatting sqref="B1727:C1727 H1727:V1727 E1727 B1700:V1703 B1708:V1726 B1704:O1707 R1704:V1707">
    <cfRule type="cellIs" dxfId="2334" priority="2856" operator="equal">
      <formula>"MAL"</formula>
    </cfRule>
  </conditionalFormatting>
  <conditionalFormatting sqref="B1727:C1727 H1727:V1727 E1727 B1700:V1703 B1708:V1726 B1704:O1707 R1704:V1707">
    <cfRule type="cellIs" dxfId="2333" priority="2855" operator="equal">
      <formula>"CORRECTO"</formula>
    </cfRule>
  </conditionalFormatting>
  <conditionalFormatting sqref="B1727:C1727 H1727:V1727 E1727 B1700:V1703 B1708:V1726 B1704:O1707 R1704:V1707">
    <cfRule type="cellIs" dxfId="2332" priority="2854" operator="equal">
      <formula>"MAL"</formula>
    </cfRule>
  </conditionalFormatting>
  <conditionalFormatting sqref="B1727:C1727 H1727:V1727 E1727 B1700:V1703 B1708:V1726 B1704:O1707 R1704:V1707">
    <cfRule type="cellIs" dxfId="2331" priority="2851" operator="equal">
      <formula>"CORRECTO"</formula>
    </cfRule>
    <cfRule type="cellIs" dxfId="2330" priority="2853" operator="equal">
      <formula>"CORRECTO"</formula>
    </cfRule>
  </conditionalFormatting>
  <conditionalFormatting sqref="B1727:C1727 H1727:V1727 E1727 B1700:V1703 B1708:V1726 B1704:O1707 R1704:V1707">
    <cfRule type="cellIs" dxfId="2329" priority="2852" operator="equal">
      <formula>"MAL"</formula>
    </cfRule>
  </conditionalFormatting>
  <conditionalFormatting sqref="C1704:I1713 K1704:M1713 P1708:V1713 R1704:V1707">
    <cfRule type="cellIs" dxfId="2328" priority="2850" stopIfTrue="1" operator="greaterThan">
      <formula>0</formula>
    </cfRule>
  </conditionalFormatting>
  <conditionalFormatting sqref="D1707:D1712">
    <cfRule type="cellIs" dxfId="2327" priority="2849" stopIfTrue="1" operator="greaterThan">
      <formula>0</formula>
    </cfRule>
  </conditionalFormatting>
  <conditionalFormatting sqref="D1707:D1712 F1707:H1712">
    <cfRule type="cellIs" dxfId="2326" priority="2848" stopIfTrue="1" operator="greaterThan">
      <formula>0</formula>
    </cfRule>
  </conditionalFormatting>
  <conditionalFormatting sqref="H1704:H1712">
    <cfRule type="cellIs" dxfId="2325" priority="2847" stopIfTrue="1" operator="greaterThan">
      <formula>0</formula>
    </cfRule>
  </conditionalFormatting>
  <conditionalFormatting sqref="E1704:E1712">
    <cfRule type="cellIs" dxfId="2324" priority="2846" stopIfTrue="1" operator="greaterThan">
      <formula>0</formula>
    </cfRule>
  </conditionalFormatting>
  <conditionalFormatting sqref="K1721:K1726">
    <cfRule type="containsText" dxfId="2323" priority="2844" stopIfTrue="1" operator="containsText" text="NO CUMPLE">
      <formula>NOT(ISERROR(SEARCH("NO CUMPLE",K1721)))</formula>
    </cfRule>
    <cfRule type="containsText" dxfId="2322" priority="2845" stopIfTrue="1" operator="containsText" text="CUMPLE">
      <formula>NOT(ISERROR(SEARCH("CUMPLE",K1721)))</formula>
    </cfRule>
  </conditionalFormatting>
  <conditionalFormatting sqref="S1720">
    <cfRule type="cellIs" dxfId="2321" priority="2842" operator="greaterThanOrEqual">
      <formula>NUMMINCONT</formula>
    </cfRule>
    <cfRule type="cellIs" dxfId="2320" priority="2843" operator="lessThan">
      <formula>NUMMINCONT</formula>
    </cfRule>
  </conditionalFormatting>
  <conditionalFormatting sqref="T1707:V1712">
    <cfRule type="cellIs" dxfId="2319" priority="2840" stopIfTrue="1" operator="equal">
      <formula>"NO"</formula>
    </cfRule>
    <cfRule type="cellIs" dxfId="2318" priority="2841" stopIfTrue="1" operator="equal">
      <formula>"SI"</formula>
    </cfRule>
  </conditionalFormatting>
  <conditionalFormatting sqref="T1707:V1708">
    <cfRule type="cellIs" dxfId="2317" priority="2839" stopIfTrue="1" operator="equal">
      <formula>"NO APLICA"</formula>
    </cfRule>
  </conditionalFormatting>
  <conditionalFormatting sqref="T1709:U1712">
    <cfRule type="cellIs" dxfId="2316" priority="2838" stopIfTrue="1" operator="equal">
      <formula>"NO APLICA"</formula>
    </cfRule>
  </conditionalFormatting>
  <conditionalFormatting sqref="T1709:U1709">
    <cfRule type="cellIs" dxfId="2315" priority="2837" stopIfTrue="1" operator="equal">
      <formula>"NO APLICA"</formula>
    </cfRule>
  </conditionalFormatting>
  <conditionalFormatting sqref="V1709:V1712">
    <cfRule type="cellIs" dxfId="2314" priority="2836" stopIfTrue="1" operator="equal">
      <formula>"NO APLICA"</formula>
    </cfRule>
  </conditionalFormatting>
  <conditionalFormatting sqref="V1718">
    <cfRule type="cellIs" dxfId="2313" priority="2834" operator="equal">
      <formula>"CUMPLE"</formula>
    </cfRule>
    <cfRule type="cellIs" dxfId="2312" priority="2835" operator="equal">
      <formula>"NO CUMPLE"</formula>
    </cfRule>
  </conditionalFormatting>
  <conditionalFormatting sqref="V1718:V1720">
    <cfRule type="cellIs" dxfId="2311" priority="2833" operator="equal">
      <formula>"VERIFICAR"</formula>
    </cfRule>
  </conditionalFormatting>
  <conditionalFormatting sqref="T1713:V1713">
    <cfRule type="cellIs" dxfId="2310" priority="2831" stopIfTrue="1" operator="equal">
      <formula>"NO"</formula>
    </cfRule>
    <cfRule type="cellIs" dxfId="2309" priority="2832" stopIfTrue="1" operator="equal">
      <formula>"SI"</formula>
    </cfRule>
  </conditionalFormatting>
  <conditionalFormatting sqref="T1713:U1713">
    <cfRule type="cellIs" dxfId="2308" priority="2830" stopIfTrue="1" operator="equal">
      <formula>"NO APLICA"</formula>
    </cfRule>
  </conditionalFormatting>
  <conditionalFormatting sqref="V1713">
    <cfRule type="cellIs" dxfId="2307" priority="2829" stopIfTrue="1" operator="equal">
      <formula>"NO APLICA"</formula>
    </cfRule>
  </conditionalFormatting>
  <conditionalFormatting sqref="T1723">
    <cfRule type="cellIs" dxfId="2306" priority="2827" operator="equal">
      <formula>"CUMPLE"</formula>
    </cfRule>
    <cfRule type="cellIs" dxfId="2305" priority="2828" operator="equal">
      <formula>"NO CUMPLE"</formula>
    </cfRule>
  </conditionalFormatting>
  <conditionalFormatting sqref="T1723">
    <cfRule type="cellIs" dxfId="2304" priority="2826" operator="equal">
      <formula>"VERIFICAR"</formula>
    </cfRule>
  </conditionalFormatting>
  <conditionalFormatting sqref="H1727">
    <cfRule type="containsText" dxfId="2303" priority="2809" stopIfTrue="1" operator="containsText" text="NO CUMPLE">
      <formula>NOT(ISERROR(SEARCH("NO CUMPLE",H1727)))</formula>
    </cfRule>
    <cfRule type="containsText" dxfId="2302" priority="2810" stopIfTrue="1" operator="containsText" text="CUMPLE">
      <formula>NOT(ISERROR(SEARCH("CUMPLE",H1727)))</formula>
    </cfRule>
  </conditionalFormatting>
  <conditionalFormatting sqref="J1727">
    <cfRule type="containsText" dxfId="2301" priority="2807" stopIfTrue="1" operator="containsText" text="NO CUMPLE">
      <formula>NOT(ISERROR(SEARCH("NO CUMPLE",J1727)))</formula>
    </cfRule>
    <cfRule type="containsText" dxfId="2300" priority="2808" stopIfTrue="1" operator="containsText" text="CUMPLE">
      <formula>NOT(ISERROR(SEARCH("CUMPLE",J1727)))</formula>
    </cfRule>
  </conditionalFormatting>
  <conditionalFormatting sqref="O1726">
    <cfRule type="containsText" dxfId="2299" priority="2805" stopIfTrue="1" operator="containsText" text="NO CUMPLE">
      <formula>NOT(ISERROR(SEARCH("NO CUMPLE",O1726)))</formula>
    </cfRule>
    <cfRule type="containsText" dxfId="2298" priority="2806" stopIfTrue="1" operator="containsText" text="CUMPLE">
      <formula>NOT(ISERROR(SEARCH("CUMPLE",O1726)))</formula>
    </cfRule>
  </conditionalFormatting>
  <conditionalFormatting sqref="O1727:S1727">
    <cfRule type="cellIs" dxfId="2297" priority="2804" operator="equal">
      <formula>"EL PROPONENTE SE DEBE REQUERIR POR EXPERIENCIA MINIMA EXIGIDA"</formula>
    </cfRule>
  </conditionalFormatting>
  <conditionalFormatting sqref="J1704:J1713">
    <cfRule type="cellIs" dxfId="2296" priority="2803" stopIfTrue="1" operator="greaterThan">
      <formula>0</formula>
    </cfRule>
  </conditionalFormatting>
  <conditionalFormatting sqref="N1721:N1726">
    <cfRule type="cellIs" dxfId="2295" priority="2801" operator="equal">
      <formula>"NO"</formula>
    </cfRule>
    <cfRule type="cellIs" dxfId="2294" priority="2802" operator="between">
      <formula>"SI"</formula>
      <formula>"SI."</formula>
    </cfRule>
  </conditionalFormatting>
  <conditionalFormatting sqref="I1713">
    <cfRule type="cellIs" dxfId="2293" priority="2800" stopIfTrue="1" operator="greaterThan">
      <formula>0</formula>
    </cfRule>
  </conditionalFormatting>
  <conditionalFormatting sqref="K1707:L1713">
    <cfRule type="cellIs" dxfId="2292" priority="2798" operator="equal">
      <formula>0</formula>
    </cfRule>
    <cfRule type="cellIs" dxfId="2291" priority="2799" operator="notBetween">
      <formula>$Q$17</formula>
      <formula>$R$17</formula>
    </cfRule>
  </conditionalFormatting>
  <conditionalFormatting sqref="B1704:B1713">
    <cfRule type="cellIs" dxfId="2290" priority="2797" stopIfTrue="1" operator="greaterThan">
      <formula>0</formula>
    </cfRule>
  </conditionalFormatting>
  <conditionalFormatting sqref="T1704:V1706">
    <cfRule type="cellIs" dxfId="2289" priority="2795" stopIfTrue="1" operator="equal">
      <formula>"NO"</formula>
    </cfRule>
    <cfRule type="cellIs" dxfId="2288" priority="2796" stopIfTrue="1" operator="equal">
      <formula>"SI"</formula>
    </cfRule>
  </conditionalFormatting>
  <conditionalFormatting sqref="T1704:V1705">
    <cfRule type="cellIs" dxfId="2287" priority="2794" stopIfTrue="1" operator="equal">
      <formula>"NO APLICA"</formula>
    </cfRule>
  </conditionalFormatting>
  <conditionalFormatting sqref="T1706:U1706">
    <cfRule type="cellIs" dxfId="2286" priority="2793" stopIfTrue="1" operator="equal">
      <formula>"NO APLICA"</formula>
    </cfRule>
  </conditionalFormatting>
  <conditionalFormatting sqref="T1706:U1706">
    <cfRule type="cellIs" dxfId="2285" priority="2792" stopIfTrue="1" operator="equal">
      <formula>"NO APLICA"</formula>
    </cfRule>
  </conditionalFormatting>
  <conditionalFormatting sqref="V1706">
    <cfRule type="cellIs" dxfId="2284" priority="2791" stopIfTrue="1" operator="equal">
      <formula>"NO APLICA"</formula>
    </cfRule>
  </conditionalFormatting>
  <conditionalFormatting sqref="K1704:L1706">
    <cfRule type="cellIs" dxfId="2283" priority="2790" operator="notBetween">
      <formula>$Q$17</formula>
      <formula>$R$17</formula>
    </cfRule>
  </conditionalFormatting>
  <conditionalFormatting sqref="C1704:I1713 K1704:M1713 P1708:V1713 R1704:V1707">
    <cfRule type="cellIs" dxfId="2282" priority="2789" operator="equal">
      <formula>0</formula>
    </cfRule>
  </conditionalFormatting>
  <conditionalFormatting sqref="M1727">
    <cfRule type="cellIs" dxfId="2281" priority="2785" operator="notEqual">
      <formula>"NO CUMPLE"</formula>
    </cfRule>
    <cfRule type="containsText" dxfId="2280" priority="2786" stopIfTrue="1" operator="containsText" text="NO CUMPLE">
      <formula>NOT(ISERROR(SEARCH("NO CUMPLE",M1727)))</formula>
    </cfRule>
    <cfRule type="containsText" dxfId="2279" priority="2787" stopIfTrue="1" operator="containsText" text="CUMPLE">
      <formula>NOT(ISERROR(SEARCH("CUMPLE",M1727)))</formula>
    </cfRule>
  </conditionalFormatting>
  <conditionalFormatting sqref="M1721:M1726">
    <cfRule type="cellIs" dxfId="2278" priority="2783" stopIfTrue="1" operator="equal">
      <formula>"cumple"</formula>
    </cfRule>
    <cfRule type="containsText" dxfId="2277" priority="2784" stopIfTrue="1" operator="containsText" text="NO CUMPLE">
      <formula>NOT(ISERROR(SEARCH("NO CUMPLE",M1721)))</formula>
    </cfRule>
  </conditionalFormatting>
  <conditionalFormatting sqref="L1721:L1726">
    <cfRule type="cellIs" dxfId="2276" priority="2781" stopIfTrue="1" operator="equal">
      <formula>"cumple"</formula>
    </cfRule>
    <cfRule type="containsText" dxfId="2275" priority="2782" stopIfTrue="1" operator="containsText" text="NO CUMPLE">
      <formula>NOT(ISERROR(SEARCH("NO CUMPLE",L1721)))</formula>
    </cfRule>
  </conditionalFormatting>
  <conditionalFormatting sqref="K1727">
    <cfRule type="containsText" dxfId="2274" priority="2771" stopIfTrue="1" operator="containsText" text="NO CUMPLE">
      <formula>NOT(ISERROR(SEARCH("NO CUMPLE",K1727)))</formula>
    </cfRule>
    <cfRule type="containsText" dxfId="2273" priority="2772" stopIfTrue="1" operator="containsText" text="CUMPLE">
      <formula>NOT(ISERROR(SEARCH("CUMPLE",K1727)))</formula>
    </cfRule>
  </conditionalFormatting>
  <conditionalFormatting sqref="L1727">
    <cfRule type="containsText" dxfId="2272" priority="2769" stopIfTrue="1" operator="containsText" text="NO CUMPLE">
      <formula>NOT(ISERROR(SEARCH("NO CUMPLE",L1727)))</formula>
    </cfRule>
    <cfRule type="containsText" dxfId="2271" priority="2770" stopIfTrue="1" operator="containsText" text="CUMPLE">
      <formula>NOT(ISERROR(SEARCH("CUMPLE",L1727)))</formula>
    </cfRule>
  </conditionalFormatting>
  <conditionalFormatting sqref="P1720">
    <cfRule type="cellIs" dxfId="2270" priority="2767" operator="equal">
      <formula>"NO VÁLIDO"</formula>
    </cfRule>
    <cfRule type="cellIs" dxfId="2269" priority="2768" operator="equal">
      <formula>"VÁLIDO"</formula>
    </cfRule>
  </conditionalFormatting>
  <conditionalFormatting sqref="H1704:H1713">
    <cfRule type="cellIs" dxfId="2268" priority="2764" operator="equal">
      <formula>"NO"</formula>
    </cfRule>
    <cfRule type="cellIs" dxfId="2267" priority="2765" operator="equal">
      <formula>"SI"</formula>
    </cfRule>
  </conditionalFormatting>
  <conditionalFormatting sqref="Q1720">
    <cfRule type="cellIs" dxfId="2266" priority="2762" operator="greaterThanOrEqual">
      <formula>NUMMINCONT</formula>
    </cfRule>
    <cfRule type="cellIs" dxfId="2265" priority="2763" operator="lessThan">
      <formula>NUMMINCONT</formula>
    </cfRule>
  </conditionalFormatting>
  <conditionalFormatting sqref="B1757:C1757 H1757:V1757 E1757 B1730:V1733 B1737:V1756 B1735:O1736 R1734:V1736 B1734:L1734 N1734:O1734">
    <cfRule type="cellIs" dxfId="2264" priority="2761" operator="equal">
      <formula>"MAL"</formula>
    </cfRule>
  </conditionalFormatting>
  <conditionalFormatting sqref="B1757:C1757 H1757:V1757 E1757 B1730:V1733 B1737:V1756 B1735:O1736 R1734:V1736 B1734:L1734 N1734:O1734">
    <cfRule type="cellIs" dxfId="2263" priority="2760" operator="equal">
      <formula>"CORRECTO"</formula>
    </cfRule>
  </conditionalFormatting>
  <conditionalFormatting sqref="B1757:C1757 H1757:V1757 E1757 B1730:V1733 B1737:V1756 B1735:O1736 R1734:V1736 B1734:L1734 N1734:O1734">
    <cfRule type="cellIs" dxfId="2262" priority="2759" operator="equal">
      <formula>"MAL"</formula>
    </cfRule>
  </conditionalFormatting>
  <conditionalFormatting sqref="B1757:C1757 H1757:V1757 E1757 B1730:V1733 B1737:V1756 B1735:O1736 R1734:V1736 B1734:L1734 N1734:O1734">
    <cfRule type="cellIs" dxfId="2261" priority="2756" operator="equal">
      <formula>"CORRECTO"</formula>
    </cfRule>
    <cfRule type="cellIs" dxfId="2260" priority="2758" operator="equal">
      <formula>"CORRECTO"</formula>
    </cfRule>
  </conditionalFormatting>
  <conditionalFormatting sqref="B1757:C1757 H1757:V1757 E1757 B1730:V1733 B1737:V1756 B1735:O1736 R1734:V1736 B1734:L1734 N1734:O1734">
    <cfRule type="cellIs" dxfId="2259" priority="2757" operator="equal">
      <formula>"MAL"</formula>
    </cfRule>
  </conditionalFormatting>
  <conditionalFormatting sqref="C1734:I1743 P1737:V1743 K1735:M1743 R1734:V1736 K1734:L1734">
    <cfRule type="cellIs" dxfId="2258" priority="2755" stopIfTrue="1" operator="greaterThan">
      <formula>0</formula>
    </cfRule>
  </conditionalFormatting>
  <conditionalFormatting sqref="D1737:D1742">
    <cfRule type="cellIs" dxfId="2257" priority="2754" stopIfTrue="1" operator="greaterThan">
      <formula>0</formula>
    </cfRule>
  </conditionalFormatting>
  <conditionalFormatting sqref="D1737:D1742 F1737:H1742">
    <cfRule type="cellIs" dxfId="2256" priority="2753" stopIfTrue="1" operator="greaterThan">
      <formula>0</formula>
    </cfRule>
  </conditionalFormatting>
  <conditionalFormatting sqref="H1734:H1742">
    <cfRule type="cellIs" dxfId="2255" priority="2752" stopIfTrue="1" operator="greaterThan">
      <formula>0</formula>
    </cfRule>
  </conditionalFormatting>
  <conditionalFormatting sqref="E1734:E1742">
    <cfRule type="cellIs" dxfId="2254" priority="2751" stopIfTrue="1" operator="greaterThan">
      <formula>0</formula>
    </cfRule>
  </conditionalFormatting>
  <conditionalFormatting sqref="K1751:K1756">
    <cfRule type="containsText" dxfId="2253" priority="2749" stopIfTrue="1" operator="containsText" text="NO CUMPLE">
      <formula>NOT(ISERROR(SEARCH("NO CUMPLE",K1751)))</formula>
    </cfRule>
    <cfRule type="containsText" dxfId="2252" priority="2750" stopIfTrue="1" operator="containsText" text="CUMPLE">
      <formula>NOT(ISERROR(SEARCH("CUMPLE",K1751)))</formula>
    </cfRule>
  </conditionalFormatting>
  <conditionalFormatting sqref="S1750">
    <cfRule type="cellIs" dxfId="2251" priority="2747" operator="greaterThanOrEqual">
      <formula>NUMMINCONT</formula>
    </cfRule>
    <cfRule type="cellIs" dxfId="2250" priority="2748" operator="lessThan">
      <formula>NUMMINCONT</formula>
    </cfRule>
  </conditionalFormatting>
  <conditionalFormatting sqref="T1737:V1742">
    <cfRule type="cellIs" dxfId="2249" priority="2745" stopIfTrue="1" operator="equal">
      <formula>"NO"</formula>
    </cfRule>
    <cfRule type="cellIs" dxfId="2248" priority="2746" stopIfTrue="1" operator="equal">
      <formula>"SI"</formula>
    </cfRule>
  </conditionalFormatting>
  <conditionalFormatting sqref="T1737:V1738">
    <cfRule type="cellIs" dxfId="2247" priority="2744" stopIfTrue="1" operator="equal">
      <formula>"NO APLICA"</formula>
    </cfRule>
  </conditionalFormatting>
  <conditionalFormatting sqref="T1739:U1742">
    <cfRule type="cellIs" dxfId="2246" priority="2743" stopIfTrue="1" operator="equal">
      <formula>"NO APLICA"</formula>
    </cfRule>
  </conditionalFormatting>
  <conditionalFormatting sqref="T1739:U1739">
    <cfRule type="cellIs" dxfId="2245" priority="2742" stopIfTrue="1" operator="equal">
      <formula>"NO APLICA"</formula>
    </cfRule>
  </conditionalFormatting>
  <conditionalFormatting sqref="V1739:V1742">
    <cfRule type="cellIs" dxfId="2244" priority="2741" stopIfTrue="1" operator="equal">
      <formula>"NO APLICA"</formula>
    </cfRule>
  </conditionalFormatting>
  <conditionalFormatting sqref="V1748">
    <cfRule type="cellIs" dxfId="2243" priority="2739" operator="equal">
      <formula>"CUMPLE"</formula>
    </cfRule>
    <cfRule type="cellIs" dxfId="2242" priority="2740" operator="equal">
      <formula>"NO CUMPLE"</formula>
    </cfRule>
  </conditionalFormatting>
  <conditionalFormatting sqref="V1748:V1750">
    <cfRule type="cellIs" dxfId="2241" priority="2738" operator="equal">
      <formula>"VERIFICAR"</formula>
    </cfRule>
  </conditionalFormatting>
  <conditionalFormatting sqref="T1743:V1743">
    <cfRule type="cellIs" dxfId="2240" priority="2736" stopIfTrue="1" operator="equal">
      <formula>"NO"</formula>
    </cfRule>
    <cfRule type="cellIs" dxfId="2239" priority="2737" stopIfTrue="1" operator="equal">
      <formula>"SI"</formula>
    </cfRule>
  </conditionalFormatting>
  <conditionalFormatting sqref="T1743:U1743">
    <cfRule type="cellIs" dxfId="2238" priority="2735" stopIfTrue="1" operator="equal">
      <formula>"NO APLICA"</formula>
    </cfRule>
  </conditionalFormatting>
  <conditionalFormatting sqref="V1743">
    <cfRule type="cellIs" dxfId="2237" priority="2734" stopIfTrue="1" operator="equal">
      <formula>"NO APLICA"</formula>
    </cfRule>
  </conditionalFormatting>
  <conditionalFormatting sqref="T1753">
    <cfRule type="cellIs" dxfId="2236" priority="2732" operator="equal">
      <formula>"CUMPLE"</formula>
    </cfRule>
    <cfRule type="cellIs" dxfId="2235" priority="2733" operator="equal">
      <formula>"NO CUMPLE"</formula>
    </cfRule>
  </conditionalFormatting>
  <conditionalFormatting sqref="T1753">
    <cfRule type="cellIs" dxfId="2234" priority="2731" operator="equal">
      <formula>"VERIFICAR"</formula>
    </cfRule>
  </conditionalFormatting>
  <conditionalFormatting sqref="H1757">
    <cfRule type="containsText" dxfId="2233" priority="2714" stopIfTrue="1" operator="containsText" text="NO CUMPLE">
      <formula>NOT(ISERROR(SEARCH("NO CUMPLE",H1757)))</formula>
    </cfRule>
    <cfRule type="containsText" dxfId="2232" priority="2715" stopIfTrue="1" operator="containsText" text="CUMPLE">
      <formula>NOT(ISERROR(SEARCH("CUMPLE",H1757)))</formula>
    </cfRule>
  </conditionalFormatting>
  <conditionalFormatting sqref="J1757">
    <cfRule type="containsText" dxfId="2231" priority="2712" stopIfTrue="1" operator="containsText" text="NO CUMPLE">
      <formula>NOT(ISERROR(SEARCH("NO CUMPLE",J1757)))</formula>
    </cfRule>
    <cfRule type="containsText" dxfId="2230" priority="2713" stopIfTrue="1" operator="containsText" text="CUMPLE">
      <formula>NOT(ISERROR(SEARCH("CUMPLE",J1757)))</formula>
    </cfRule>
  </conditionalFormatting>
  <conditionalFormatting sqref="O1756">
    <cfRule type="containsText" dxfId="2229" priority="2710" stopIfTrue="1" operator="containsText" text="NO CUMPLE">
      <formula>NOT(ISERROR(SEARCH("NO CUMPLE",O1756)))</formula>
    </cfRule>
    <cfRule type="containsText" dxfId="2228" priority="2711" stopIfTrue="1" operator="containsText" text="CUMPLE">
      <formula>NOT(ISERROR(SEARCH("CUMPLE",O1756)))</formula>
    </cfRule>
  </conditionalFormatting>
  <conditionalFormatting sqref="O1757:S1757">
    <cfRule type="cellIs" dxfId="2227" priority="2709" operator="equal">
      <formula>"EL PROPONENTE SE DEBE REQUERIR POR EXPERIENCIA MINIMA EXIGIDA"</formula>
    </cfRule>
  </conditionalFormatting>
  <conditionalFormatting sqref="J1734:J1743">
    <cfRule type="cellIs" dxfId="2226" priority="2708" stopIfTrue="1" operator="greaterThan">
      <formula>0</formula>
    </cfRule>
  </conditionalFormatting>
  <conditionalFormatting sqref="N1751:N1756">
    <cfRule type="cellIs" dxfId="2225" priority="2706" operator="equal">
      <formula>"NO"</formula>
    </cfRule>
    <cfRule type="cellIs" dxfId="2224" priority="2707" operator="between">
      <formula>"SI"</formula>
      <formula>"SI."</formula>
    </cfRule>
  </conditionalFormatting>
  <conditionalFormatting sqref="I1743">
    <cfRule type="cellIs" dxfId="2223" priority="2705" stopIfTrue="1" operator="greaterThan">
      <formula>0</formula>
    </cfRule>
  </conditionalFormatting>
  <conditionalFormatting sqref="K1737:L1743">
    <cfRule type="cellIs" dxfId="2222" priority="2703" operator="equal">
      <formula>0</formula>
    </cfRule>
    <cfRule type="cellIs" dxfId="2221" priority="2704" operator="notBetween">
      <formula>$Q$17</formula>
      <formula>$R$17</formula>
    </cfRule>
  </conditionalFormatting>
  <conditionalFormatting sqref="B1734:B1743">
    <cfRule type="cellIs" dxfId="2220" priority="2702" stopIfTrue="1" operator="greaterThan">
      <formula>0</formula>
    </cfRule>
  </conditionalFormatting>
  <conditionalFormatting sqref="T1734:V1736">
    <cfRule type="cellIs" dxfId="2219" priority="2700" stopIfTrue="1" operator="equal">
      <formula>"NO"</formula>
    </cfRule>
    <cfRule type="cellIs" dxfId="2218" priority="2701" stopIfTrue="1" operator="equal">
      <formula>"SI"</formula>
    </cfRule>
  </conditionalFormatting>
  <conditionalFormatting sqref="T1734:V1735">
    <cfRule type="cellIs" dxfId="2217" priority="2699" stopIfTrue="1" operator="equal">
      <formula>"NO APLICA"</formula>
    </cfRule>
  </conditionalFormatting>
  <conditionalFormatting sqref="T1736:U1736">
    <cfRule type="cellIs" dxfId="2216" priority="2698" stopIfTrue="1" operator="equal">
      <formula>"NO APLICA"</formula>
    </cfRule>
  </conditionalFormatting>
  <conditionalFormatting sqref="T1736:U1736">
    <cfRule type="cellIs" dxfId="2215" priority="2697" stopIfTrue="1" operator="equal">
      <formula>"NO APLICA"</formula>
    </cfRule>
  </conditionalFormatting>
  <conditionalFormatting sqref="V1736">
    <cfRule type="cellIs" dxfId="2214" priority="2696" stopIfTrue="1" operator="equal">
      <formula>"NO APLICA"</formula>
    </cfRule>
  </conditionalFormatting>
  <conditionalFormatting sqref="K1734:L1736">
    <cfRule type="cellIs" dxfId="2213" priority="2695" operator="notBetween">
      <formula>$Q$17</formula>
      <formula>$R$17</formula>
    </cfRule>
  </conditionalFormatting>
  <conditionalFormatting sqref="C1734:I1743 P1737:V1743 K1735:M1743 R1734:V1736 K1734:L1734">
    <cfRule type="cellIs" dxfId="2212" priority="2694" operator="equal">
      <formula>0</formula>
    </cfRule>
  </conditionalFormatting>
  <conditionalFormatting sqref="M1757">
    <cfRule type="cellIs" dxfId="2211" priority="2690" operator="notEqual">
      <formula>"NO CUMPLE"</formula>
    </cfRule>
    <cfRule type="containsText" dxfId="2210" priority="2691" stopIfTrue="1" operator="containsText" text="NO CUMPLE">
      <formula>NOT(ISERROR(SEARCH("NO CUMPLE",M1757)))</formula>
    </cfRule>
    <cfRule type="containsText" dxfId="2209" priority="2692" stopIfTrue="1" operator="containsText" text="CUMPLE">
      <formula>NOT(ISERROR(SEARCH("CUMPLE",M1757)))</formula>
    </cfRule>
  </conditionalFormatting>
  <conditionalFormatting sqref="M1751:M1756">
    <cfRule type="cellIs" dxfId="2208" priority="2688" stopIfTrue="1" operator="equal">
      <formula>"cumple"</formula>
    </cfRule>
    <cfRule type="containsText" dxfId="2207" priority="2689" stopIfTrue="1" operator="containsText" text="NO CUMPLE">
      <formula>NOT(ISERROR(SEARCH("NO CUMPLE",M1751)))</formula>
    </cfRule>
  </conditionalFormatting>
  <conditionalFormatting sqref="L1751:L1756">
    <cfRule type="cellIs" dxfId="2206" priority="2686" stopIfTrue="1" operator="equal">
      <formula>"cumple"</formula>
    </cfRule>
    <cfRule type="containsText" dxfId="2205" priority="2687" stopIfTrue="1" operator="containsText" text="NO CUMPLE">
      <formula>NOT(ISERROR(SEARCH("NO CUMPLE",L1751)))</formula>
    </cfRule>
  </conditionalFormatting>
  <conditionalFormatting sqref="K1757">
    <cfRule type="containsText" dxfId="2204" priority="2676" stopIfTrue="1" operator="containsText" text="NO CUMPLE">
      <formula>NOT(ISERROR(SEARCH("NO CUMPLE",K1757)))</formula>
    </cfRule>
    <cfRule type="containsText" dxfId="2203" priority="2677" stopIfTrue="1" operator="containsText" text="CUMPLE">
      <formula>NOT(ISERROR(SEARCH("CUMPLE",K1757)))</formula>
    </cfRule>
  </conditionalFormatting>
  <conditionalFormatting sqref="L1757">
    <cfRule type="containsText" dxfId="2202" priority="2674" stopIfTrue="1" operator="containsText" text="NO CUMPLE">
      <formula>NOT(ISERROR(SEARCH("NO CUMPLE",L1757)))</formula>
    </cfRule>
    <cfRule type="containsText" dxfId="2201" priority="2675" stopIfTrue="1" operator="containsText" text="CUMPLE">
      <formula>NOT(ISERROR(SEARCH("CUMPLE",L1757)))</formula>
    </cfRule>
  </conditionalFormatting>
  <conditionalFormatting sqref="P1750">
    <cfRule type="cellIs" dxfId="2200" priority="2672" operator="equal">
      <formula>"NO VÁLIDO"</formula>
    </cfRule>
    <cfRule type="cellIs" dxfId="2199" priority="2673" operator="equal">
      <formula>"VÁLIDO"</formula>
    </cfRule>
  </conditionalFormatting>
  <conditionalFormatting sqref="H1734:H1743">
    <cfRule type="cellIs" dxfId="2198" priority="2669" operator="equal">
      <formula>"NO"</formula>
    </cfRule>
    <cfRule type="cellIs" dxfId="2197" priority="2670" operator="equal">
      <formula>"SI"</formula>
    </cfRule>
  </conditionalFormatting>
  <conditionalFormatting sqref="Q1750">
    <cfRule type="cellIs" dxfId="2196" priority="2667" operator="greaterThanOrEqual">
      <formula>NUMMINCONT</formula>
    </cfRule>
    <cfRule type="cellIs" dxfId="2195" priority="2668" operator="lessThan">
      <formula>NUMMINCONT</formula>
    </cfRule>
  </conditionalFormatting>
  <conditionalFormatting sqref="B1787:C1787 H1787:V1787 E1787 B1760:V1763 B1771:V1786 B1764:O1770 R1764:V1770">
    <cfRule type="cellIs" dxfId="2194" priority="2666" operator="equal">
      <formula>"MAL"</formula>
    </cfRule>
  </conditionalFormatting>
  <conditionalFormatting sqref="B1787:C1787 H1787:V1787 E1787 B1760:V1763 B1771:V1786 B1764:O1770 R1764:V1770">
    <cfRule type="cellIs" dxfId="2193" priority="2665" operator="equal">
      <formula>"CORRECTO"</formula>
    </cfRule>
  </conditionalFormatting>
  <conditionalFormatting sqref="B1787:C1787 H1787:V1787 E1787 B1760:V1763 B1771:V1786 B1764:O1770 R1764:V1770">
    <cfRule type="cellIs" dxfId="2192" priority="2664" operator="equal">
      <formula>"MAL"</formula>
    </cfRule>
  </conditionalFormatting>
  <conditionalFormatting sqref="B1787:C1787 H1787:V1787 E1787 B1760:V1763 B1771:V1786 B1764:O1770 R1764:V1770">
    <cfRule type="cellIs" dxfId="2191" priority="2661" operator="equal">
      <formula>"CORRECTO"</formula>
    </cfRule>
    <cfRule type="cellIs" dxfId="2190" priority="2663" operator="equal">
      <formula>"CORRECTO"</formula>
    </cfRule>
  </conditionalFormatting>
  <conditionalFormatting sqref="B1787:C1787 H1787:V1787 E1787 B1760:V1763 B1771:V1786 B1764:O1770 R1764:V1770">
    <cfRule type="cellIs" dxfId="2189" priority="2662" operator="equal">
      <formula>"MAL"</formula>
    </cfRule>
  </conditionalFormatting>
  <conditionalFormatting sqref="C1764:I1773 P1771:V1773 K1764:M1773 R1764:V1770">
    <cfRule type="cellIs" dxfId="2188" priority="2660" stopIfTrue="1" operator="greaterThan">
      <formula>0</formula>
    </cfRule>
  </conditionalFormatting>
  <conditionalFormatting sqref="D1767:D1772">
    <cfRule type="cellIs" dxfId="2187" priority="2659" stopIfTrue="1" operator="greaterThan">
      <formula>0</formula>
    </cfRule>
  </conditionalFormatting>
  <conditionalFormatting sqref="D1767:D1772 F1767:H1772">
    <cfRule type="cellIs" dxfId="2186" priority="2658" stopIfTrue="1" operator="greaterThan">
      <formula>0</formula>
    </cfRule>
  </conditionalFormatting>
  <conditionalFormatting sqref="H1764:H1772">
    <cfRule type="cellIs" dxfId="2185" priority="2657" stopIfTrue="1" operator="greaterThan">
      <formula>0</formula>
    </cfRule>
  </conditionalFormatting>
  <conditionalFormatting sqref="E1764:E1772">
    <cfRule type="cellIs" dxfId="2184" priority="2656" stopIfTrue="1" operator="greaterThan">
      <formula>0</formula>
    </cfRule>
  </conditionalFormatting>
  <conditionalFormatting sqref="K1781:K1786">
    <cfRule type="containsText" dxfId="2183" priority="2654" stopIfTrue="1" operator="containsText" text="NO CUMPLE">
      <formula>NOT(ISERROR(SEARCH("NO CUMPLE",K1781)))</formula>
    </cfRule>
    <cfRule type="containsText" dxfId="2182" priority="2655" stopIfTrue="1" operator="containsText" text="CUMPLE">
      <formula>NOT(ISERROR(SEARCH("CUMPLE",K1781)))</formula>
    </cfRule>
  </conditionalFormatting>
  <conditionalFormatting sqref="S1780">
    <cfRule type="cellIs" dxfId="2181" priority="2652" operator="greaterThanOrEqual">
      <formula>NUMMINCONT</formula>
    </cfRule>
    <cfRule type="cellIs" dxfId="2180" priority="2653" operator="lessThan">
      <formula>NUMMINCONT</formula>
    </cfRule>
  </conditionalFormatting>
  <conditionalFormatting sqref="T1767:V1772">
    <cfRule type="cellIs" dxfId="2179" priority="2650" stopIfTrue="1" operator="equal">
      <formula>"NO"</formula>
    </cfRule>
    <cfRule type="cellIs" dxfId="2178" priority="2651" stopIfTrue="1" operator="equal">
      <formula>"SI"</formula>
    </cfRule>
  </conditionalFormatting>
  <conditionalFormatting sqref="T1767:V1768">
    <cfRule type="cellIs" dxfId="2177" priority="2649" stopIfTrue="1" operator="equal">
      <formula>"NO APLICA"</formula>
    </cfRule>
  </conditionalFormatting>
  <conditionalFormatting sqref="T1769:U1772">
    <cfRule type="cellIs" dxfId="2176" priority="2648" stopIfTrue="1" operator="equal">
      <formula>"NO APLICA"</formula>
    </cfRule>
  </conditionalFormatting>
  <conditionalFormatting sqref="T1769:U1769">
    <cfRule type="cellIs" dxfId="2175" priority="2647" stopIfTrue="1" operator="equal">
      <formula>"NO APLICA"</formula>
    </cfRule>
  </conditionalFormatting>
  <conditionalFormatting sqref="V1769:V1772">
    <cfRule type="cellIs" dxfId="2174" priority="2646" stopIfTrue="1" operator="equal">
      <formula>"NO APLICA"</formula>
    </cfRule>
  </conditionalFormatting>
  <conditionalFormatting sqref="V1778">
    <cfRule type="cellIs" dxfId="2173" priority="2644" operator="equal">
      <formula>"CUMPLE"</formula>
    </cfRule>
    <cfRule type="cellIs" dxfId="2172" priority="2645" operator="equal">
      <formula>"NO CUMPLE"</formula>
    </cfRule>
  </conditionalFormatting>
  <conditionalFormatting sqref="V1778:V1780">
    <cfRule type="cellIs" dxfId="2171" priority="2643" operator="equal">
      <formula>"VERIFICAR"</formula>
    </cfRule>
  </conditionalFormatting>
  <conditionalFormatting sqref="T1773:V1773">
    <cfRule type="cellIs" dxfId="2170" priority="2641" stopIfTrue="1" operator="equal">
      <formula>"NO"</formula>
    </cfRule>
    <cfRule type="cellIs" dxfId="2169" priority="2642" stopIfTrue="1" operator="equal">
      <formula>"SI"</formula>
    </cfRule>
  </conditionalFormatting>
  <conditionalFormatting sqref="T1773:U1773">
    <cfRule type="cellIs" dxfId="2168" priority="2640" stopIfTrue="1" operator="equal">
      <formula>"NO APLICA"</formula>
    </cfRule>
  </conditionalFormatting>
  <conditionalFormatting sqref="V1773">
    <cfRule type="cellIs" dxfId="2167" priority="2639" stopIfTrue="1" operator="equal">
      <formula>"NO APLICA"</formula>
    </cfRule>
  </conditionalFormatting>
  <conditionalFormatting sqref="T1783">
    <cfRule type="cellIs" dxfId="2166" priority="2637" operator="equal">
      <formula>"CUMPLE"</formula>
    </cfRule>
    <cfRule type="cellIs" dxfId="2165" priority="2638" operator="equal">
      <formula>"NO CUMPLE"</formula>
    </cfRule>
  </conditionalFormatting>
  <conditionalFormatting sqref="T1783">
    <cfRule type="cellIs" dxfId="2164" priority="2636" operator="equal">
      <formula>"VERIFICAR"</formula>
    </cfRule>
  </conditionalFormatting>
  <conditionalFormatting sqref="H1787">
    <cfRule type="containsText" dxfId="2163" priority="2619" stopIfTrue="1" operator="containsText" text="NO CUMPLE">
      <formula>NOT(ISERROR(SEARCH("NO CUMPLE",H1787)))</formula>
    </cfRule>
    <cfRule type="containsText" dxfId="2162" priority="2620" stopIfTrue="1" operator="containsText" text="CUMPLE">
      <formula>NOT(ISERROR(SEARCH("CUMPLE",H1787)))</formula>
    </cfRule>
  </conditionalFormatting>
  <conditionalFormatting sqref="J1787">
    <cfRule type="containsText" dxfId="2161" priority="2617" stopIfTrue="1" operator="containsText" text="NO CUMPLE">
      <formula>NOT(ISERROR(SEARCH("NO CUMPLE",J1787)))</formula>
    </cfRule>
    <cfRule type="containsText" dxfId="2160" priority="2618" stopIfTrue="1" operator="containsText" text="CUMPLE">
      <formula>NOT(ISERROR(SEARCH("CUMPLE",J1787)))</formula>
    </cfRule>
  </conditionalFormatting>
  <conditionalFormatting sqref="O1786">
    <cfRule type="containsText" dxfId="2159" priority="2615" stopIfTrue="1" operator="containsText" text="NO CUMPLE">
      <formula>NOT(ISERROR(SEARCH("NO CUMPLE",O1786)))</formula>
    </cfRule>
    <cfRule type="containsText" dxfId="2158" priority="2616" stopIfTrue="1" operator="containsText" text="CUMPLE">
      <formula>NOT(ISERROR(SEARCH("CUMPLE",O1786)))</formula>
    </cfRule>
  </conditionalFormatting>
  <conditionalFormatting sqref="O1787:S1787">
    <cfRule type="cellIs" dxfId="2157" priority="2614" operator="equal">
      <formula>"EL PROPONENTE SE DEBE REQUERIR POR EXPERIENCIA MINIMA EXIGIDA"</formula>
    </cfRule>
  </conditionalFormatting>
  <conditionalFormatting sqref="J1764:J1773">
    <cfRule type="cellIs" dxfId="2156" priority="2613" stopIfTrue="1" operator="greaterThan">
      <formula>0</formula>
    </cfRule>
  </conditionalFormatting>
  <conditionalFormatting sqref="N1781:N1786">
    <cfRule type="cellIs" dxfId="2155" priority="2611" operator="equal">
      <formula>"NO"</formula>
    </cfRule>
    <cfRule type="cellIs" dxfId="2154" priority="2612" operator="between">
      <formula>"SI"</formula>
      <formula>"SI."</formula>
    </cfRule>
  </conditionalFormatting>
  <conditionalFormatting sqref="I1773">
    <cfRule type="cellIs" dxfId="2153" priority="2610" stopIfTrue="1" operator="greaterThan">
      <formula>0</formula>
    </cfRule>
  </conditionalFormatting>
  <conditionalFormatting sqref="K1767:L1773">
    <cfRule type="cellIs" dxfId="2152" priority="2608" operator="equal">
      <formula>0</formula>
    </cfRule>
    <cfRule type="cellIs" dxfId="2151" priority="2609" operator="notBetween">
      <formula>$Q$17</formula>
      <formula>$R$17</formula>
    </cfRule>
  </conditionalFormatting>
  <conditionalFormatting sqref="B1764:B1773">
    <cfRule type="cellIs" dxfId="2150" priority="2607" stopIfTrue="1" operator="greaterThan">
      <formula>0</formula>
    </cfRule>
  </conditionalFormatting>
  <conditionalFormatting sqref="T1764:V1766">
    <cfRule type="cellIs" dxfId="2149" priority="2605" stopIfTrue="1" operator="equal">
      <formula>"NO"</formula>
    </cfRule>
    <cfRule type="cellIs" dxfId="2148" priority="2606" stopIfTrue="1" operator="equal">
      <formula>"SI"</formula>
    </cfRule>
  </conditionalFormatting>
  <conditionalFormatting sqref="T1764:V1765">
    <cfRule type="cellIs" dxfId="2147" priority="2604" stopIfTrue="1" operator="equal">
      <formula>"NO APLICA"</formula>
    </cfRule>
  </conditionalFormatting>
  <conditionalFormatting sqref="T1766:U1766">
    <cfRule type="cellIs" dxfId="2146" priority="2603" stopIfTrue="1" operator="equal">
      <formula>"NO APLICA"</formula>
    </cfRule>
  </conditionalFormatting>
  <conditionalFormatting sqref="T1766:U1766">
    <cfRule type="cellIs" dxfId="2145" priority="2602" stopIfTrue="1" operator="equal">
      <formula>"NO APLICA"</formula>
    </cfRule>
  </conditionalFormatting>
  <conditionalFormatting sqref="V1766">
    <cfRule type="cellIs" dxfId="2144" priority="2601" stopIfTrue="1" operator="equal">
      <formula>"NO APLICA"</formula>
    </cfRule>
  </conditionalFormatting>
  <conditionalFormatting sqref="K1764:L1766">
    <cfRule type="cellIs" dxfId="2143" priority="2600" operator="notBetween">
      <formula>$Q$17</formula>
      <formula>$R$17</formula>
    </cfRule>
  </conditionalFormatting>
  <conditionalFormatting sqref="C1764:I1773 P1771:V1773 K1764:M1773 R1764:V1770">
    <cfRule type="cellIs" dxfId="2142" priority="2599" operator="equal">
      <formula>0</formula>
    </cfRule>
  </conditionalFormatting>
  <conditionalFormatting sqref="M1787">
    <cfRule type="cellIs" dxfId="2141" priority="2595" operator="notEqual">
      <formula>"NO CUMPLE"</formula>
    </cfRule>
    <cfRule type="containsText" dxfId="2140" priority="2596" stopIfTrue="1" operator="containsText" text="NO CUMPLE">
      <formula>NOT(ISERROR(SEARCH("NO CUMPLE",M1787)))</formula>
    </cfRule>
    <cfRule type="containsText" dxfId="2139" priority="2597" stopIfTrue="1" operator="containsText" text="CUMPLE">
      <formula>NOT(ISERROR(SEARCH("CUMPLE",M1787)))</formula>
    </cfRule>
  </conditionalFormatting>
  <conditionalFormatting sqref="M1781:M1786">
    <cfRule type="cellIs" dxfId="2138" priority="2593" stopIfTrue="1" operator="equal">
      <formula>"cumple"</formula>
    </cfRule>
    <cfRule type="containsText" dxfId="2137" priority="2594" stopIfTrue="1" operator="containsText" text="NO CUMPLE">
      <formula>NOT(ISERROR(SEARCH("NO CUMPLE",M1781)))</formula>
    </cfRule>
  </conditionalFormatting>
  <conditionalFormatting sqref="L1781:L1786">
    <cfRule type="cellIs" dxfId="2136" priority="2591" stopIfTrue="1" operator="equal">
      <formula>"cumple"</formula>
    </cfRule>
    <cfRule type="containsText" dxfId="2135" priority="2592" stopIfTrue="1" operator="containsText" text="NO CUMPLE">
      <formula>NOT(ISERROR(SEARCH("NO CUMPLE",L1781)))</formula>
    </cfRule>
  </conditionalFormatting>
  <conditionalFormatting sqref="K1787">
    <cfRule type="containsText" dxfId="2134" priority="2581" stopIfTrue="1" operator="containsText" text="NO CUMPLE">
      <formula>NOT(ISERROR(SEARCH("NO CUMPLE",K1787)))</formula>
    </cfRule>
    <cfRule type="containsText" dxfId="2133" priority="2582" stopIfTrue="1" operator="containsText" text="CUMPLE">
      <formula>NOT(ISERROR(SEARCH("CUMPLE",K1787)))</formula>
    </cfRule>
  </conditionalFormatting>
  <conditionalFormatting sqref="L1787">
    <cfRule type="containsText" dxfId="2132" priority="2579" stopIfTrue="1" operator="containsText" text="NO CUMPLE">
      <formula>NOT(ISERROR(SEARCH("NO CUMPLE",L1787)))</formula>
    </cfRule>
    <cfRule type="containsText" dxfId="2131" priority="2580" stopIfTrue="1" operator="containsText" text="CUMPLE">
      <formula>NOT(ISERROR(SEARCH("CUMPLE",L1787)))</formula>
    </cfRule>
  </conditionalFormatting>
  <conditionalFormatting sqref="P1780">
    <cfRule type="cellIs" dxfId="2130" priority="2577" operator="equal">
      <formula>"NO VÁLIDO"</formula>
    </cfRule>
    <cfRule type="cellIs" dxfId="2129" priority="2578" operator="equal">
      <formula>"VÁLIDO"</formula>
    </cfRule>
  </conditionalFormatting>
  <conditionalFormatting sqref="H1764:H1773">
    <cfRule type="cellIs" dxfId="2128" priority="2574" operator="equal">
      <formula>"NO"</formula>
    </cfRule>
    <cfRule type="cellIs" dxfId="2127" priority="2575" operator="equal">
      <formula>"SI"</formula>
    </cfRule>
  </conditionalFormatting>
  <conditionalFormatting sqref="Q1780">
    <cfRule type="cellIs" dxfId="2126" priority="2572" operator="greaterThanOrEqual">
      <formula>NUMMINCONT</formula>
    </cfRule>
    <cfRule type="cellIs" dxfId="2125" priority="2573" operator="lessThan">
      <formula>NUMMINCONT</formula>
    </cfRule>
  </conditionalFormatting>
  <conditionalFormatting sqref="B1817:C1817 H1817:V1817 E1817 B1790:V1793 B1800:V1816 B1794:O1799 R1794:V1799">
    <cfRule type="cellIs" dxfId="2124" priority="2571" operator="equal">
      <formula>"MAL"</formula>
    </cfRule>
  </conditionalFormatting>
  <conditionalFormatting sqref="B1817:C1817 H1817:V1817 E1817 B1790:V1793 B1800:V1816 B1794:O1799 R1794:V1799">
    <cfRule type="cellIs" dxfId="2123" priority="2570" operator="equal">
      <formula>"CORRECTO"</formula>
    </cfRule>
  </conditionalFormatting>
  <conditionalFormatting sqref="B1817:C1817 H1817:V1817 E1817 B1790:V1793 B1800:V1816 B1794:O1799 R1794:V1799">
    <cfRule type="cellIs" dxfId="2122" priority="2569" operator="equal">
      <formula>"MAL"</formula>
    </cfRule>
  </conditionalFormatting>
  <conditionalFormatting sqref="B1817:C1817 H1817:V1817 E1817 B1790:V1793 B1800:V1816 B1794:O1799 R1794:V1799">
    <cfRule type="cellIs" dxfId="2121" priority="2566" operator="equal">
      <formula>"CORRECTO"</formula>
    </cfRule>
    <cfRule type="cellIs" dxfId="2120" priority="2568" operator="equal">
      <formula>"CORRECTO"</formula>
    </cfRule>
  </conditionalFormatting>
  <conditionalFormatting sqref="B1817:C1817 H1817:V1817 E1817 B1790:V1793 B1800:V1816 B1794:O1799 R1794:V1799">
    <cfRule type="cellIs" dxfId="2119" priority="2567" operator="equal">
      <formula>"MAL"</formula>
    </cfRule>
  </conditionalFormatting>
  <conditionalFormatting sqref="P1800:V1803 K1794:M1803 C1794:I1803 R1794:V1799">
    <cfRule type="cellIs" dxfId="2118" priority="2565" stopIfTrue="1" operator="greaterThan">
      <formula>0</formula>
    </cfRule>
  </conditionalFormatting>
  <conditionalFormatting sqref="D1797:D1802">
    <cfRule type="cellIs" dxfId="2117" priority="2564" stopIfTrue="1" operator="greaterThan">
      <formula>0</formula>
    </cfRule>
  </conditionalFormatting>
  <conditionalFormatting sqref="D1797:D1802 F1797:H1802">
    <cfRule type="cellIs" dxfId="2116" priority="2563" stopIfTrue="1" operator="greaterThan">
      <formula>0</formula>
    </cfRule>
  </conditionalFormatting>
  <conditionalFormatting sqref="H1794:H1802">
    <cfRule type="cellIs" dxfId="2115" priority="2562" stopIfTrue="1" operator="greaterThan">
      <formula>0</formula>
    </cfRule>
  </conditionalFormatting>
  <conditionalFormatting sqref="E1794:E1802">
    <cfRule type="cellIs" dxfId="2114" priority="2561" stopIfTrue="1" operator="greaterThan">
      <formula>0</formula>
    </cfRule>
  </conditionalFormatting>
  <conditionalFormatting sqref="K1811:K1816">
    <cfRule type="containsText" dxfId="2113" priority="2559" stopIfTrue="1" operator="containsText" text="NO CUMPLE">
      <formula>NOT(ISERROR(SEARCH("NO CUMPLE",K1811)))</formula>
    </cfRule>
    <cfRule type="containsText" dxfId="2112" priority="2560" stopIfTrue="1" operator="containsText" text="CUMPLE">
      <formula>NOT(ISERROR(SEARCH("CUMPLE",K1811)))</formula>
    </cfRule>
  </conditionalFormatting>
  <conditionalFormatting sqref="S1810">
    <cfRule type="cellIs" dxfId="2111" priority="2557" operator="greaterThanOrEqual">
      <formula>NUMMINCONT</formula>
    </cfRule>
    <cfRule type="cellIs" dxfId="2110" priority="2558" operator="lessThan">
      <formula>NUMMINCONT</formula>
    </cfRule>
  </conditionalFormatting>
  <conditionalFormatting sqref="T1797:V1802">
    <cfRule type="cellIs" dxfId="2109" priority="2555" stopIfTrue="1" operator="equal">
      <formula>"NO"</formula>
    </cfRule>
    <cfRule type="cellIs" dxfId="2108" priority="2556" stopIfTrue="1" operator="equal">
      <formula>"SI"</formula>
    </cfRule>
  </conditionalFormatting>
  <conditionalFormatting sqref="T1797:V1798">
    <cfRule type="cellIs" dxfId="2107" priority="2554" stopIfTrue="1" operator="equal">
      <formula>"NO APLICA"</formula>
    </cfRule>
  </conditionalFormatting>
  <conditionalFormatting sqref="T1799:U1802">
    <cfRule type="cellIs" dxfId="2106" priority="2553" stopIfTrue="1" operator="equal">
      <formula>"NO APLICA"</formula>
    </cfRule>
  </conditionalFormatting>
  <conditionalFormatting sqref="T1799:U1799">
    <cfRule type="cellIs" dxfId="2105" priority="2552" stopIfTrue="1" operator="equal">
      <formula>"NO APLICA"</formula>
    </cfRule>
  </conditionalFormatting>
  <conditionalFormatting sqref="V1799:V1802">
    <cfRule type="cellIs" dxfId="2104" priority="2551" stopIfTrue="1" operator="equal">
      <formula>"NO APLICA"</formula>
    </cfRule>
  </conditionalFormatting>
  <conditionalFormatting sqref="V1808">
    <cfRule type="cellIs" dxfId="2103" priority="2549" operator="equal">
      <formula>"CUMPLE"</formula>
    </cfRule>
    <cfRule type="cellIs" dxfId="2102" priority="2550" operator="equal">
      <formula>"NO CUMPLE"</formula>
    </cfRule>
  </conditionalFormatting>
  <conditionalFormatting sqref="V1808:V1810">
    <cfRule type="cellIs" dxfId="2101" priority="2548" operator="equal">
      <formula>"VERIFICAR"</formula>
    </cfRule>
  </conditionalFormatting>
  <conditionalFormatting sqref="T1803:V1803">
    <cfRule type="cellIs" dxfId="2100" priority="2546" stopIfTrue="1" operator="equal">
      <formula>"NO"</formula>
    </cfRule>
    <cfRule type="cellIs" dxfId="2099" priority="2547" stopIfTrue="1" operator="equal">
      <formula>"SI"</formula>
    </cfRule>
  </conditionalFormatting>
  <conditionalFormatting sqref="T1803:U1803">
    <cfRule type="cellIs" dxfId="2098" priority="2545" stopIfTrue="1" operator="equal">
      <formula>"NO APLICA"</formula>
    </cfRule>
  </conditionalFormatting>
  <conditionalFormatting sqref="V1803">
    <cfRule type="cellIs" dxfId="2097" priority="2544" stopIfTrue="1" operator="equal">
      <formula>"NO APLICA"</formula>
    </cfRule>
  </conditionalFormatting>
  <conditionalFormatting sqref="T1813">
    <cfRule type="cellIs" dxfId="2096" priority="2542" operator="equal">
      <formula>"CUMPLE"</formula>
    </cfRule>
    <cfRule type="cellIs" dxfId="2095" priority="2543" operator="equal">
      <formula>"NO CUMPLE"</formula>
    </cfRule>
  </conditionalFormatting>
  <conditionalFormatting sqref="T1813">
    <cfRule type="cellIs" dxfId="2094" priority="2541" operator="equal">
      <formula>"VERIFICAR"</formula>
    </cfRule>
  </conditionalFormatting>
  <conditionalFormatting sqref="H1817">
    <cfRule type="containsText" dxfId="2093" priority="2524" stopIfTrue="1" operator="containsText" text="NO CUMPLE">
      <formula>NOT(ISERROR(SEARCH("NO CUMPLE",H1817)))</formula>
    </cfRule>
    <cfRule type="containsText" dxfId="2092" priority="2525" stopIfTrue="1" operator="containsText" text="CUMPLE">
      <formula>NOT(ISERROR(SEARCH("CUMPLE",H1817)))</formula>
    </cfRule>
  </conditionalFormatting>
  <conditionalFormatting sqref="J1817">
    <cfRule type="containsText" dxfId="2091" priority="2522" stopIfTrue="1" operator="containsText" text="NO CUMPLE">
      <formula>NOT(ISERROR(SEARCH("NO CUMPLE",J1817)))</formula>
    </cfRule>
    <cfRule type="containsText" dxfId="2090" priority="2523" stopIfTrue="1" operator="containsText" text="CUMPLE">
      <formula>NOT(ISERROR(SEARCH("CUMPLE",J1817)))</formula>
    </cfRule>
  </conditionalFormatting>
  <conditionalFormatting sqref="O1816">
    <cfRule type="containsText" dxfId="2089" priority="2520" stopIfTrue="1" operator="containsText" text="NO CUMPLE">
      <formula>NOT(ISERROR(SEARCH("NO CUMPLE",O1816)))</formula>
    </cfRule>
    <cfRule type="containsText" dxfId="2088" priority="2521" stopIfTrue="1" operator="containsText" text="CUMPLE">
      <formula>NOT(ISERROR(SEARCH("CUMPLE",O1816)))</formula>
    </cfRule>
  </conditionalFormatting>
  <conditionalFormatting sqref="O1817:S1817">
    <cfRule type="cellIs" dxfId="2087" priority="2519" operator="equal">
      <formula>"EL PROPONENTE SE DEBE REQUERIR POR EXPERIENCIA MINIMA EXIGIDA"</formula>
    </cfRule>
  </conditionalFormatting>
  <conditionalFormatting sqref="J1794:J1803">
    <cfRule type="cellIs" dxfId="2086" priority="2518" stopIfTrue="1" operator="greaterThan">
      <formula>0</formula>
    </cfRule>
  </conditionalFormatting>
  <conditionalFormatting sqref="N1811:N1816">
    <cfRule type="cellIs" dxfId="2085" priority="2516" operator="equal">
      <formula>"NO"</formula>
    </cfRule>
    <cfRule type="cellIs" dxfId="2084" priority="2517" operator="between">
      <formula>"SI"</formula>
      <formula>"SI."</formula>
    </cfRule>
  </conditionalFormatting>
  <conditionalFormatting sqref="I1803">
    <cfRule type="cellIs" dxfId="2083" priority="2515" stopIfTrue="1" operator="greaterThan">
      <formula>0</formula>
    </cfRule>
  </conditionalFormatting>
  <conditionalFormatting sqref="K1797:L1803">
    <cfRule type="cellIs" dxfId="2082" priority="2513" operator="equal">
      <formula>0</formula>
    </cfRule>
    <cfRule type="cellIs" dxfId="2081" priority="2514" operator="notBetween">
      <formula>$Q$17</formula>
      <formula>$R$17</formula>
    </cfRule>
  </conditionalFormatting>
  <conditionalFormatting sqref="B1794:B1803">
    <cfRule type="cellIs" dxfId="2080" priority="2512" stopIfTrue="1" operator="greaterThan">
      <formula>0</formula>
    </cfRule>
  </conditionalFormatting>
  <conditionalFormatting sqref="T1794:V1796">
    <cfRule type="cellIs" dxfId="2079" priority="2510" stopIfTrue="1" operator="equal">
      <formula>"NO"</formula>
    </cfRule>
    <cfRule type="cellIs" dxfId="2078" priority="2511" stopIfTrue="1" operator="equal">
      <formula>"SI"</formula>
    </cfRule>
  </conditionalFormatting>
  <conditionalFormatting sqref="T1794:V1795">
    <cfRule type="cellIs" dxfId="2077" priority="2509" stopIfTrue="1" operator="equal">
      <formula>"NO APLICA"</formula>
    </cfRule>
  </conditionalFormatting>
  <conditionalFormatting sqref="T1796:U1796">
    <cfRule type="cellIs" dxfId="2076" priority="2508" stopIfTrue="1" operator="equal">
      <formula>"NO APLICA"</formula>
    </cfRule>
  </conditionalFormatting>
  <conditionalFormatting sqref="T1796:U1796">
    <cfRule type="cellIs" dxfId="2075" priority="2507" stopIfTrue="1" operator="equal">
      <formula>"NO APLICA"</formula>
    </cfRule>
  </conditionalFormatting>
  <conditionalFormatting sqref="V1796">
    <cfRule type="cellIs" dxfId="2074" priority="2506" stopIfTrue="1" operator="equal">
      <formula>"NO APLICA"</formula>
    </cfRule>
  </conditionalFormatting>
  <conditionalFormatting sqref="K1794:L1796">
    <cfRule type="cellIs" dxfId="2073" priority="2505" operator="notBetween">
      <formula>$Q$17</formula>
      <formula>$R$17</formula>
    </cfRule>
  </conditionalFormatting>
  <conditionalFormatting sqref="P1800:V1803 K1794:M1803 C1794:I1803 R1794:V1799">
    <cfRule type="cellIs" dxfId="2072" priority="2504" operator="equal">
      <formula>0</formula>
    </cfRule>
  </conditionalFormatting>
  <conditionalFormatting sqref="M1817">
    <cfRule type="cellIs" dxfId="2071" priority="2500" operator="notEqual">
      <formula>"NO CUMPLE"</formula>
    </cfRule>
    <cfRule type="containsText" dxfId="2070" priority="2501" stopIfTrue="1" operator="containsText" text="NO CUMPLE">
      <formula>NOT(ISERROR(SEARCH("NO CUMPLE",M1817)))</formula>
    </cfRule>
    <cfRule type="containsText" dxfId="2069" priority="2502" stopIfTrue="1" operator="containsText" text="CUMPLE">
      <formula>NOT(ISERROR(SEARCH("CUMPLE",M1817)))</formula>
    </cfRule>
  </conditionalFormatting>
  <conditionalFormatting sqref="M1811:M1816">
    <cfRule type="cellIs" dxfId="2068" priority="2498" stopIfTrue="1" operator="equal">
      <formula>"cumple"</formula>
    </cfRule>
    <cfRule type="containsText" dxfId="2067" priority="2499" stopIfTrue="1" operator="containsText" text="NO CUMPLE">
      <formula>NOT(ISERROR(SEARCH("NO CUMPLE",M1811)))</formula>
    </cfRule>
  </conditionalFormatting>
  <conditionalFormatting sqref="L1811:L1816">
    <cfRule type="cellIs" dxfId="2066" priority="2496" stopIfTrue="1" operator="equal">
      <formula>"cumple"</formula>
    </cfRule>
    <cfRule type="containsText" dxfId="2065" priority="2497" stopIfTrue="1" operator="containsText" text="NO CUMPLE">
      <formula>NOT(ISERROR(SEARCH("NO CUMPLE",L1811)))</formula>
    </cfRule>
  </conditionalFormatting>
  <conditionalFormatting sqref="K1817">
    <cfRule type="containsText" dxfId="2064" priority="2486" stopIfTrue="1" operator="containsText" text="NO CUMPLE">
      <formula>NOT(ISERROR(SEARCH("NO CUMPLE",K1817)))</formula>
    </cfRule>
    <cfRule type="containsText" dxfId="2063" priority="2487" stopIfTrue="1" operator="containsText" text="CUMPLE">
      <formula>NOT(ISERROR(SEARCH("CUMPLE",K1817)))</formula>
    </cfRule>
  </conditionalFormatting>
  <conditionalFormatting sqref="L1817">
    <cfRule type="containsText" dxfId="2062" priority="2484" stopIfTrue="1" operator="containsText" text="NO CUMPLE">
      <formula>NOT(ISERROR(SEARCH("NO CUMPLE",L1817)))</formula>
    </cfRule>
    <cfRule type="containsText" dxfId="2061" priority="2485" stopIfTrue="1" operator="containsText" text="CUMPLE">
      <formula>NOT(ISERROR(SEARCH("CUMPLE",L1817)))</formula>
    </cfRule>
  </conditionalFormatting>
  <conditionalFormatting sqref="P1810">
    <cfRule type="cellIs" dxfId="2060" priority="2482" operator="equal">
      <formula>"NO VÁLIDO"</formula>
    </cfRule>
    <cfRule type="cellIs" dxfId="2059" priority="2483" operator="equal">
      <formula>"VÁLIDO"</formula>
    </cfRule>
  </conditionalFormatting>
  <conditionalFormatting sqref="H1794:H1803">
    <cfRule type="cellIs" dxfId="2058" priority="2479" operator="equal">
      <formula>"NO"</formula>
    </cfRule>
    <cfRule type="cellIs" dxfId="2057" priority="2480" operator="equal">
      <formula>"SI"</formula>
    </cfRule>
  </conditionalFormatting>
  <conditionalFormatting sqref="Q1810">
    <cfRule type="cellIs" dxfId="2056" priority="2477" operator="greaterThanOrEqual">
      <formula>NUMMINCONT</formula>
    </cfRule>
    <cfRule type="cellIs" dxfId="2055" priority="2478" operator="lessThan">
      <formula>NUMMINCONT</formula>
    </cfRule>
  </conditionalFormatting>
  <conditionalFormatting sqref="B1847:C1847 H1847:V1847 E1847 B1820:V1823 B1834:V1846 B1824:O1824 C1833:V1833 F1825:G1825 C1826:H1826 F1827:G1830 C1831:G1832 I1829:V1832 I1825:O1828 R1824:V1828">
    <cfRule type="cellIs" dxfId="2054" priority="2476" operator="equal">
      <formula>"MAL"</formula>
    </cfRule>
  </conditionalFormatting>
  <conditionalFormatting sqref="B1847:C1847 H1847:V1847 E1847 B1820:V1823 B1834:V1846 B1824:O1824 C1833:V1833 F1825:G1825 C1826:H1826 F1827:G1830 C1831:G1832 I1829:V1832 I1825:O1828 R1824:V1828">
    <cfRule type="cellIs" dxfId="2053" priority="2475" operator="equal">
      <formula>"CORRECTO"</formula>
    </cfRule>
  </conditionalFormatting>
  <conditionalFormatting sqref="B1847:C1847 H1847:V1847 E1847 B1820:V1823 B1834:V1846 B1824:O1824 C1833:V1833 F1825:G1825 C1826:H1826 F1827:G1830 C1831:G1832 I1829:V1832 I1825:O1828 R1824:V1828">
    <cfRule type="cellIs" dxfId="2052" priority="2474" operator="equal">
      <formula>"MAL"</formula>
    </cfRule>
  </conditionalFormatting>
  <conditionalFormatting sqref="B1847:C1847 H1847:V1847 E1847 B1820:V1823 B1834:V1846 B1824:O1824 C1833:V1833 F1825:G1825 C1826:H1826 F1827:G1830 C1831:G1832 I1829:V1832 I1825:O1828 R1824:V1828">
    <cfRule type="cellIs" dxfId="2051" priority="2471" operator="equal">
      <formula>"CORRECTO"</formula>
    </cfRule>
    <cfRule type="cellIs" dxfId="2050" priority="2473" operator="equal">
      <formula>"CORRECTO"</formula>
    </cfRule>
  </conditionalFormatting>
  <conditionalFormatting sqref="B1847:C1847 H1847:V1847 E1847 B1820:V1823 B1834:V1846 B1824:O1824 C1833:V1833 F1825:G1825 C1826:H1826 F1827:G1830 C1831:G1832 I1829:V1832 I1825:O1828 R1824:V1828">
    <cfRule type="cellIs" dxfId="2049" priority="2472" operator="equal">
      <formula>"MAL"</formula>
    </cfRule>
  </conditionalFormatting>
  <conditionalFormatting sqref="C1824:I1824 P1829:V1833 F1827:G1828 K1824:M1833 F1825:G1825 C1826:H1826 C1833:I1833 C1829:G1832 I1825:I1832 P1826 R1824:V1828">
    <cfRule type="cellIs" dxfId="2048" priority="2470" stopIfTrue="1" operator="greaterThan">
      <formula>0</formula>
    </cfRule>
  </conditionalFormatting>
  <conditionalFormatting sqref="D1829:D1832">
    <cfRule type="cellIs" dxfId="2047" priority="2469" stopIfTrue="1" operator="greaterThan">
      <formula>0</formula>
    </cfRule>
  </conditionalFormatting>
  <conditionalFormatting sqref="F1827:G1827 D1829:D1832 H1826 F1830:G1832">
    <cfRule type="cellIs" dxfId="2046" priority="2468" stopIfTrue="1" operator="greaterThan">
      <formula>0</formula>
    </cfRule>
  </conditionalFormatting>
  <conditionalFormatting sqref="H1824 H1826">
    <cfRule type="cellIs" dxfId="2045" priority="2467" stopIfTrue="1" operator="greaterThan">
      <formula>0</formula>
    </cfRule>
  </conditionalFormatting>
  <conditionalFormatting sqref="E1824 E1829:E1832">
    <cfRule type="cellIs" dxfId="2044" priority="2466" stopIfTrue="1" operator="greaterThan">
      <formula>0</formula>
    </cfRule>
  </conditionalFormatting>
  <conditionalFormatting sqref="K1841:K1846">
    <cfRule type="containsText" dxfId="2043" priority="2464" stopIfTrue="1" operator="containsText" text="NO CUMPLE">
      <formula>NOT(ISERROR(SEARCH("NO CUMPLE",K1841)))</formula>
    </cfRule>
    <cfRule type="containsText" dxfId="2042" priority="2465" stopIfTrue="1" operator="containsText" text="CUMPLE">
      <formula>NOT(ISERROR(SEARCH("CUMPLE",K1841)))</formula>
    </cfRule>
  </conditionalFormatting>
  <conditionalFormatting sqref="S1840">
    <cfRule type="cellIs" dxfId="2041" priority="2462" operator="greaterThanOrEqual">
      <formula>NUMMINCONT</formula>
    </cfRule>
    <cfRule type="cellIs" dxfId="2040" priority="2463" operator="lessThan">
      <formula>NUMMINCONT</formula>
    </cfRule>
  </conditionalFormatting>
  <conditionalFormatting sqref="T1827:V1832">
    <cfRule type="cellIs" dxfId="2039" priority="2460" stopIfTrue="1" operator="equal">
      <formula>"NO"</formula>
    </cfRule>
    <cfRule type="cellIs" dxfId="2038" priority="2461" stopIfTrue="1" operator="equal">
      <formula>"SI"</formula>
    </cfRule>
  </conditionalFormatting>
  <conditionalFormatting sqref="T1827:V1828">
    <cfRule type="cellIs" dxfId="2037" priority="2459" stopIfTrue="1" operator="equal">
      <formula>"NO APLICA"</formula>
    </cfRule>
  </conditionalFormatting>
  <conditionalFormatting sqref="T1829:U1832">
    <cfRule type="cellIs" dxfId="2036" priority="2458" stopIfTrue="1" operator="equal">
      <formula>"NO APLICA"</formula>
    </cfRule>
  </conditionalFormatting>
  <conditionalFormatting sqref="T1829:U1829">
    <cfRule type="cellIs" dxfId="2035" priority="2457" stopIfTrue="1" operator="equal">
      <formula>"NO APLICA"</formula>
    </cfRule>
  </conditionalFormatting>
  <conditionalFormatting sqref="V1829:V1832">
    <cfRule type="cellIs" dxfId="2034" priority="2456" stopIfTrue="1" operator="equal">
      <formula>"NO APLICA"</formula>
    </cfRule>
  </conditionalFormatting>
  <conditionalFormatting sqref="V1838">
    <cfRule type="cellIs" dxfId="2033" priority="2454" operator="equal">
      <formula>"CUMPLE"</formula>
    </cfRule>
    <cfRule type="cellIs" dxfId="2032" priority="2455" operator="equal">
      <formula>"NO CUMPLE"</formula>
    </cfRule>
  </conditionalFormatting>
  <conditionalFormatting sqref="V1838:V1840">
    <cfRule type="cellIs" dxfId="2031" priority="2453" operator="equal">
      <formula>"VERIFICAR"</formula>
    </cfRule>
  </conditionalFormatting>
  <conditionalFormatting sqref="T1833:V1833">
    <cfRule type="cellIs" dxfId="2030" priority="2451" stopIfTrue="1" operator="equal">
      <formula>"NO"</formula>
    </cfRule>
    <cfRule type="cellIs" dxfId="2029" priority="2452" stopIfTrue="1" operator="equal">
      <formula>"SI"</formula>
    </cfRule>
  </conditionalFormatting>
  <conditionalFormatting sqref="T1833:U1833">
    <cfRule type="cellIs" dxfId="2028" priority="2450" stopIfTrue="1" operator="equal">
      <formula>"NO APLICA"</formula>
    </cfRule>
  </conditionalFormatting>
  <conditionalFormatting sqref="V1833">
    <cfRule type="cellIs" dxfId="2027" priority="2449" stopIfTrue="1" operator="equal">
      <formula>"NO APLICA"</formula>
    </cfRule>
  </conditionalFormatting>
  <conditionalFormatting sqref="T1843">
    <cfRule type="cellIs" dxfId="2026" priority="2447" operator="equal">
      <formula>"CUMPLE"</formula>
    </cfRule>
    <cfRule type="cellIs" dxfId="2025" priority="2448" operator="equal">
      <formula>"NO CUMPLE"</formula>
    </cfRule>
  </conditionalFormatting>
  <conditionalFormatting sqref="T1843">
    <cfRule type="cellIs" dxfId="2024" priority="2446" operator="equal">
      <formula>"VERIFICAR"</formula>
    </cfRule>
  </conditionalFormatting>
  <conditionalFormatting sqref="H1847">
    <cfRule type="containsText" dxfId="2023" priority="2429" stopIfTrue="1" operator="containsText" text="NO CUMPLE">
      <formula>NOT(ISERROR(SEARCH("NO CUMPLE",H1847)))</formula>
    </cfRule>
    <cfRule type="containsText" dxfId="2022" priority="2430" stopIfTrue="1" operator="containsText" text="CUMPLE">
      <formula>NOT(ISERROR(SEARCH("CUMPLE",H1847)))</formula>
    </cfRule>
  </conditionalFormatting>
  <conditionalFormatting sqref="J1847">
    <cfRule type="containsText" dxfId="2021" priority="2427" stopIfTrue="1" operator="containsText" text="NO CUMPLE">
      <formula>NOT(ISERROR(SEARCH("NO CUMPLE",J1847)))</formula>
    </cfRule>
    <cfRule type="containsText" dxfId="2020" priority="2428" stopIfTrue="1" operator="containsText" text="CUMPLE">
      <formula>NOT(ISERROR(SEARCH("CUMPLE",J1847)))</formula>
    </cfRule>
  </conditionalFormatting>
  <conditionalFormatting sqref="O1846">
    <cfRule type="containsText" dxfId="2019" priority="2425" stopIfTrue="1" operator="containsText" text="NO CUMPLE">
      <formula>NOT(ISERROR(SEARCH("NO CUMPLE",O1846)))</formula>
    </cfRule>
    <cfRule type="containsText" dxfId="2018" priority="2426" stopIfTrue="1" operator="containsText" text="CUMPLE">
      <formula>NOT(ISERROR(SEARCH("CUMPLE",O1846)))</formula>
    </cfRule>
  </conditionalFormatting>
  <conditionalFormatting sqref="O1847:S1847">
    <cfRule type="cellIs" dxfId="2017" priority="2424" operator="equal">
      <formula>"EL PROPONENTE SE DEBE REQUERIR POR EXPERIENCIA MINIMA EXIGIDA"</formula>
    </cfRule>
  </conditionalFormatting>
  <conditionalFormatting sqref="J1824:J1833">
    <cfRule type="cellIs" dxfId="2016" priority="2423" stopIfTrue="1" operator="greaterThan">
      <formula>0</formula>
    </cfRule>
  </conditionalFormatting>
  <conditionalFormatting sqref="N1841:N1846">
    <cfRule type="cellIs" dxfId="2015" priority="2421" operator="equal">
      <formula>"NO"</formula>
    </cfRule>
    <cfRule type="cellIs" dxfId="2014" priority="2422" operator="between">
      <formula>"SI"</formula>
      <formula>"SI."</formula>
    </cfRule>
  </conditionalFormatting>
  <conditionalFormatting sqref="I1833">
    <cfRule type="cellIs" dxfId="2013" priority="2420" stopIfTrue="1" operator="greaterThan">
      <formula>0</formula>
    </cfRule>
  </conditionalFormatting>
  <conditionalFormatting sqref="K1827:L1827 K1829:L1833">
    <cfRule type="cellIs" dxfId="2012" priority="2418" operator="equal">
      <formula>0</formula>
    </cfRule>
    <cfRule type="cellIs" dxfId="2011" priority="2419" operator="notBetween">
      <formula>$Q$17</formula>
      <formula>$R$17</formula>
    </cfRule>
  </conditionalFormatting>
  <conditionalFormatting sqref="B1824">
    <cfRule type="cellIs" dxfId="2010" priority="2417" stopIfTrue="1" operator="greaterThan">
      <formula>0</formula>
    </cfRule>
  </conditionalFormatting>
  <conditionalFormatting sqref="T1824:V1826">
    <cfRule type="cellIs" dxfId="2009" priority="2415" stopIfTrue="1" operator="equal">
      <formula>"NO"</formula>
    </cfRule>
    <cfRule type="cellIs" dxfId="2008" priority="2416" stopIfTrue="1" operator="equal">
      <formula>"SI"</formula>
    </cfRule>
  </conditionalFormatting>
  <conditionalFormatting sqref="T1824:V1825">
    <cfRule type="cellIs" dxfId="2007" priority="2414" stopIfTrue="1" operator="equal">
      <formula>"NO APLICA"</formula>
    </cfRule>
  </conditionalFormatting>
  <conditionalFormatting sqref="T1826:U1826">
    <cfRule type="cellIs" dxfId="2006" priority="2413" stopIfTrue="1" operator="equal">
      <formula>"NO APLICA"</formula>
    </cfRule>
  </conditionalFormatting>
  <conditionalFormatting sqref="T1826:U1826">
    <cfRule type="cellIs" dxfId="2005" priority="2412" stopIfTrue="1" operator="equal">
      <formula>"NO APLICA"</formula>
    </cfRule>
  </conditionalFormatting>
  <conditionalFormatting sqref="V1826">
    <cfRule type="cellIs" dxfId="2004" priority="2411" stopIfTrue="1" operator="equal">
      <formula>"NO APLICA"</formula>
    </cfRule>
  </conditionalFormatting>
  <conditionalFormatting sqref="K1824:L1826">
    <cfRule type="cellIs" dxfId="2003" priority="2410" operator="notBetween">
      <formula>$Q$17</formula>
      <formula>$R$17</formula>
    </cfRule>
  </conditionalFormatting>
  <conditionalFormatting sqref="C1824:I1824 P1829:V1833 F1827:G1828 K1824:M1833 F1825:G1825 C1826:H1826 C1833:I1833 C1829:G1832 I1825:I1832 P1826 R1824:V1828">
    <cfRule type="cellIs" dxfId="2002" priority="2409" operator="equal">
      <formula>0</formula>
    </cfRule>
  </conditionalFormatting>
  <conditionalFormatting sqref="M1847">
    <cfRule type="cellIs" dxfId="2001" priority="2405" operator="notEqual">
      <formula>"NO CUMPLE"</formula>
    </cfRule>
    <cfRule type="containsText" dxfId="2000" priority="2406" stopIfTrue="1" operator="containsText" text="NO CUMPLE">
      <formula>NOT(ISERROR(SEARCH("NO CUMPLE",M1847)))</formula>
    </cfRule>
    <cfRule type="containsText" dxfId="1999" priority="2407" stopIfTrue="1" operator="containsText" text="CUMPLE">
      <formula>NOT(ISERROR(SEARCH("CUMPLE",M1847)))</formula>
    </cfRule>
  </conditionalFormatting>
  <conditionalFormatting sqref="M1841:M1846">
    <cfRule type="cellIs" dxfId="1998" priority="2403" stopIfTrue="1" operator="equal">
      <formula>"cumple"</formula>
    </cfRule>
    <cfRule type="containsText" dxfId="1997" priority="2404" stopIfTrue="1" operator="containsText" text="NO CUMPLE">
      <formula>NOT(ISERROR(SEARCH("NO CUMPLE",M1841)))</formula>
    </cfRule>
  </conditionalFormatting>
  <conditionalFormatting sqref="L1841:L1846">
    <cfRule type="cellIs" dxfId="1996" priority="2401" stopIfTrue="1" operator="equal">
      <formula>"cumple"</formula>
    </cfRule>
    <cfRule type="containsText" dxfId="1995" priority="2402" stopIfTrue="1" operator="containsText" text="NO CUMPLE">
      <formula>NOT(ISERROR(SEARCH("NO CUMPLE",L1841)))</formula>
    </cfRule>
  </conditionalFormatting>
  <conditionalFormatting sqref="K1847">
    <cfRule type="containsText" dxfId="1994" priority="2391" stopIfTrue="1" operator="containsText" text="NO CUMPLE">
      <formula>NOT(ISERROR(SEARCH("NO CUMPLE",K1847)))</formula>
    </cfRule>
    <cfRule type="containsText" dxfId="1993" priority="2392" stopIfTrue="1" operator="containsText" text="CUMPLE">
      <formula>NOT(ISERROR(SEARCH("CUMPLE",K1847)))</formula>
    </cfRule>
  </conditionalFormatting>
  <conditionalFormatting sqref="L1847">
    <cfRule type="containsText" dxfId="1992" priority="2389" stopIfTrue="1" operator="containsText" text="NO CUMPLE">
      <formula>NOT(ISERROR(SEARCH("NO CUMPLE",L1847)))</formula>
    </cfRule>
    <cfRule type="containsText" dxfId="1991" priority="2390" stopIfTrue="1" operator="containsText" text="CUMPLE">
      <formula>NOT(ISERROR(SEARCH("CUMPLE",L1847)))</formula>
    </cfRule>
  </conditionalFormatting>
  <conditionalFormatting sqref="P1840">
    <cfRule type="cellIs" dxfId="1990" priority="2387" operator="equal">
      <formula>"NO VÁLIDO"</formula>
    </cfRule>
    <cfRule type="cellIs" dxfId="1989" priority="2388" operator="equal">
      <formula>"VÁLIDO"</formula>
    </cfRule>
  </conditionalFormatting>
  <conditionalFormatting sqref="H1824 H1826 H1833">
    <cfRule type="cellIs" dxfId="1988" priority="2384" operator="equal">
      <formula>"NO"</formula>
    </cfRule>
    <cfRule type="cellIs" dxfId="1987" priority="2385" operator="equal">
      <formula>"SI"</formula>
    </cfRule>
  </conditionalFormatting>
  <conditionalFormatting sqref="Q1840">
    <cfRule type="cellIs" dxfId="1986" priority="2382" operator="greaterThanOrEqual">
      <formula>NUMMINCONT</formula>
    </cfRule>
    <cfRule type="cellIs" dxfId="1985" priority="2383" operator="lessThan">
      <formula>NUMMINCONT</formula>
    </cfRule>
  </conditionalFormatting>
  <conditionalFormatting sqref="B1877:C1877 H1877:V1877 E1877 B1850:V1853 B1857:V1876 B1854:O1856 R1854:V1856">
    <cfRule type="cellIs" dxfId="1984" priority="2381" operator="equal">
      <formula>"MAL"</formula>
    </cfRule>
  </conditionalFormatting>
  <conditionalFormatting sqref="B1877:C1877 H1877:V1877 E1877 B1850:V1853 B1857:V1876 B1854:O1856 R1854:V1856">
    <cfRule type="cellIs" dxfId="1983" priority="2380" operator="equal">
      <formula>"CORRECTO"</formula>
    </cfRule>
  </conditionalFormatting>
  <conditionalFormatting sqref="B1877:C1877 H1877:V1877 E1877 B1850:V1853 B1857:V1876 B1854:O1856 R1854:V1856">
    <cfRule type="cellIs" dxfId="1982" priority="2379" operator="equal">
      <formula>"MAL"</formula>
    </cfRule>
  </conditionalFormatting>
  <conditionalFormatting sqref="B1877:C1877 H1877:V1877 E1877 B1850:V1853 B1857:V1876 B1854:O1856 R1854:V1856">
    <cfRule type="cellIs" dxfId="1981" priority="2376" operator="equal">
      <formula>"CORRECTO"</formula>
    </cfRule>
    <cfRule type="cellIs" dxfId="1980" priority="2378" operator="equal">
      <formula>"CORRECTO"</formula>
    </cfRule>
  </conditionalFormatting>
  <conditionalFormatting sqref="B1877:C1877 H1877:V1877 E1877 B1850:V1853 B1857:V1876 B1854:O1856 R1854:V1856">
    <cfRule type="cellIs" dxfId="1979" priority="2377" operator="equal">
      <formula>"MAL"</formula>
    </cfRule>
  </conditionalFormatting>
  <conditionalFormatting sqref="C1854:I1863 P1857:V1863 K1854:M1863 R1854:V1856">
    <cfRule type="cellIs" dxfId="1978" priority="2375" stopIfTrue="1" operator="greaterThan">
      <formula>0</formula>
    </cfRule>
  </conditionalFormatting>
  <conditionalFormatting sqref="D1857:D1862">
    <cfRule type="cellIs" dxfId="1977" priority="2374" stopIfTrue="1" operator="greaterThan">
      <formula>0</formula>
    </cfRule>
  </conditionalFormatting>
  <conditionalFormatting sqref="D1857:D1862 F1857:H1862">
    <cfRule type="cellIs" dxfId="1976" priority="2373" stopIfTrue="1" operator="greaterThan">
      <formula>0</formula>
    </cfRule>
  </conditionalFormatting>
  <conditionalFormatting sqref="H1854:H1862">
    <cfRule type="cellIs" dxfId="1975" priority="2372" stopIfTrue="1" operator="greaterThan">
      <formula>0</formula>
    </cfRule>
  </conditionalFormatting>
  <conditionalFormatting sqref="E1854:E1862">
    <cfRule type="cellIs" dxfId="1974" priority="2371" stopIfTrue="1" operator="greaterThan">
      <formula>0</formula>
    </cfRule>
  </conditionalFormatting>
  <conditionalFormatting sqref="K1871:K1876">
    <cfRule type="containsText" dxfId="1973" priority="2369" stopIfTrue="1" operator="containsText" text="NO CUMPLE">
      <formula>NOT(ISERROR(SEARCH("NO CUMPLE",K1871)))</formula>
    </cfRule>
    <cfRule type="containsText" dxfId="1972" priority="2370" stopIfTrue="1" operator="containsText" text="CUMPLE">
      <formula>NOT(ISERROR(SEARCH("CUMPLE",K1871)))</formula>
    </cfRule>
  </conditionalFormatting>
  <conditionalFormatting sqref="S1870">
    <cfRule type="cellIs" dxfId="1971" priority="2367" operator="greaterThanOrEqual">
      <formula>NUMMINCONT</formula>
    </cfRule>
    <cfRule type="cellIs" dxfId="1970" priority="2368" operator="lessThan">
      <formula>NUMMINCONT</formula>
    </cfRule>
  </conditionalFormatting>
  <conditionalFormatting sqref="T1857:V1862">
    <cfRule type="cellIs" dxfId="1969" priority="2365" stopIfTrue="1" operator="equal">
      <formula>"NO"</formula>
    </cfRule>
    <cfRule type="cellIs" dxfId="1968" priority="2366" stopIfTrue="1" operator="equal">
      <formula>"SI"</formula>
    </cfRule>
  </conditionalFormatting>
  <conditionalFormatting sqref="T1857:V1858">
    <cfRule type="cellIs" dxfId="1967" priority="2364" stopIfTrue="1" operator="equal">
      <formula>"NO APLICA"</formula>
    </cfRule>
  </conditionalFormatting>
  <conditionalFormatting sqref="T1859:U1862">
    <cfRule type="cellIs" dxfId="1966" priority="2363" stopIfTrue="1" operator="equal">
      <formula>"NO APLICA"</formula>
    </cfRule>
  </conditionalFormatting>
  <conditionalFormatting sqref="T1859:U1859">
    <cfRule type="cellIs" dxfId="1965" priority="2362" stopIfTrue="1" operator="equal">
      <formula>"NO APLICA"</formula>
    </cfRule>
  </conditionalFormatting>
  <conditionalFormatting sqref="V1859:V1862">
    <cfRule type="cellIs" dxfId="1964" priority="2361" stopIfTrue="1" operator="equal">
      <formula>"NO APLICA"</formula>
    </cfRule>
  </conditionalFormatting>
  <conditionalFormatting sqref="V1868">
    <cfRule type="cellIs" dxfId="1963" priority="2359" operator="equal">
      <formula>"CUMPLE"</formula>
    </cfRule>
    <cfRule type="cellIs" dxfId="1962" priority="2360" operator="equal">
      <formula>"NO CUMPLE"</formula>
    </cfRule>
  </conditionalFormatting>
  <conditionalFormatting sqref="V1868:V1870">
    <cfRule type="cellIs" dxfId="1961" priority="2358" operator="equal">
      <formula>"VERIFICAR"</formula>
    </cfRule>
  </conditionalFormatting>
  <conditionalFormatting sqref="T1863:V1863">
    <cfRule type="cellIs" dxfId="1960" priority="2356" stopIfTrue="1" operator="equal">
      <formula>"NO"</formula>
    </cfRule>
    <cfRule type="cellIs" dxfId="1959" priority="2357" stopIfTrue="1" operator="equal">
      <formula>"SI"</formula>
    </cfRule>
  </conditionalFormatting>
  <conditionalFormatting sqref="T1863:U1863">
    <cfRule type="cellIs" dxfId="1958" priority="2355" stopIfTrue="1" operator="equal">
      <formula>"NO APLICA"</formula>
    </cfRule>
  </conditionalFormatting>
  <conditionalFormatting sqref="V1863">
    <cfRule type="cellIs" dxfId="1957" priority="2354" stopIfTrue="1" operator="equal">
      <formula>"NO APLICA"</formula>
    </cfRule>
  </conditionalFormatting>
  <conditionalFormatting sqref="T1873">
    <cfRule type="cellIs" dxfId="1956" priority="2352" operator="equal">
      <formula>"CUMPLE"</formula>
    </cfRule>
    <cfRule type="cellIs" dxfId="1955" priority="2353" operator="equal">
      <formula>"NO CUMPLE"</formula>
    </cfRule>
  </conditionalFormatting>
  <conditionalFormatting sqref="T1873">
    <cfRule type="cellIs" dxfId="1954" priority="2351" operator="equal">
      <formula>"VERIFICAR"</formula>
    </cfRule>
  </conditionalFormatting>
  <conditionalFormatting sqref="H1877">
    <cfRule type="containsText" dxfId="1953" priority="2334" stopIfTrue="1" operator="containsText" text="NO CUMPLE">
      <formula>NOT(ISERROR(SEARCH("NO CUMPLE",H1877)))</formula>
    </cfRule>
    <cfRule type="containsText" dxfId="1952" priority="2335" stopIfTrue="1" operator="containsText" text="CUMPLE">
      <formula>NOT(ISERROR(SEARCH("CUMPLE",H1877)))</formula>
    </cfRule>
  </conditionalFormatting>
  <conditionalFormatting sqref="J1877">
    <cfRule type="containsText" dxfId="1951" priority="2332" stopIfTrue="1" operator="containsText" text="NO CUMPLE">
      <formula>NOT(ISERROR(SEARCH("NO CUMPLE",J1877)))</formula>
    </cfRule>
    <cfRule type="containsText" dxfId="1950" priority="2333" stopIfTrue="1" operator="containsText" text="CUMPLE">
      <formula>NOT(ISERROR(SEARCH("CUMPLE",J1877)))</formula>
    </cfRule>
  </conditionalFormatting>
  <conditionalFormatting sqref="O1876">
    <cfRule type="containsText" dxfId="1949" priority="2330" stopIfTrue="1" operator="containsText" text="NO CUMPLE">
      <formula>NOT(ISERROR(SEARCH("NO CUMPLE",O1876)))</formula>
    </cfRule>
    <cfRule type="containsText" dxfId="1948" priority="2331" stopIfTrue="1" operator="containsText" text="CUMPLE">
      <formula>NOT(ISERROR(SEARCH("CUMPLE",O1876)))</formula>
    </cfRule>
  </conditionalFormatting>
  <conditionalFormatting sqref="O1877:S1877">
    <cfRule type="cellIs" dxfId="1947" priority="2329" operator="equal">
      <formula>"EL PROPONENTE SE DEBE REQUERIR POR EXPERIENCIA MINIMA EXIGIDA"</formula>
    </cfRule>
  </conditionalFormatting>
  <conditionalFormatting sqref="J1854:J1863">
    <cfRule type="cellIs" dxfId="1946" priority="2328" stopIfTrue="1" operator="greaterThan">
      <formula>0</formula>
    </cfRule>
  </conditionalFormatting>
  <conditionalFormatting sqref="N1871:N1876">
    <cfRule type="cellIs" dxfId="1945" priority="2326" operator="equal">
      <formula>"NO"</formula>
    </cfRule>
    <cfRule type="cellIs" dxfId="1944" priority="2327" operator="between">
      <formula>"SI"</formula>
      <formula>"SI."</formula>
    </cfRule>
  </conditionalFormatting>
  <conditionalFormatting sqref="I1863">
    <cfRule type="cellIs" dxfId="1943" priority="2325" stopIfTrue="1" operator="greaterThan">
      <formula>0</formula>
    </cfRule>
  </conditionalFormatting>
  <conditionalFormatting sqref="K1857:L1863">
    <cfRule type="cellIs" dxfId="1942" priority="2323" operator="equal">
      <formula>0</formula>
    </cfRule>
    <cfRule type="cellIs" dxfId="1941" priority="2324" operator="notBetween">
      <formula>$Q$17</formula>
      <formula>$R$17</formula>
    </cfRule>
  </conditionalFormatting>
  <conditionalFormatting sqref="B1854:B1863">
    <cfRule type="cellIs" dxfId="1940" priority="2322" stopIfTrue="1" operator="greaterThan">
      <formula>0</formula>
    </cfRule>
  </conditionalFormatting>
  <conditionalFormatting sqref="T1854:V1856">
    <cfRule type="cellIs" dxfId="1939" priority="2320" stopIfTrue="1" operator="equal">
      <formula>"NO"</formula>
    </cfRule>
    <cfRule type="cellIs" dxfId="1938" priority="2321" stopIfTrue="1" operator="equal">
      <formula>"SI"</formula>
    </cfRule>
  </conditionalFormatting>
  <conditionalFormatting sqref="T1854:V1855">
    <cfRule type="cellIs" dxfId="1937" priority="2319" stopIfTrue="1" operator="equal">
      <formula>"NO APLICA"</formula>
    </cfRule>
  </conditionalFormatting>
  <conditionalFormatting sqref="T1856:U1856">
    <cfRule type="cellIs" dxfId="1936" priority="2318" stopIfTrue="1" operator="equal">
      <formula>"NO APLICA"</formula>
    </cfRule>
  </conditionalFormatting>
  <conditionalFormatting sqref="T1856:U1856">
    <cfRule type="cellIs" dxfId="1935" priority="2317" stopIfTrue="1" operator="equal">
      <formula>"NO APLICA"</formula>
    </cfRule>
  </conditionalFormatting>
  <conditionalFormatting sqref="V1856">
    <cfRule type="cellIs" dxfId="1934" priority="2316" stopIfTrue="1" operator="equal">
      <formula>"NO APLICA"</formula>
    </cfRule>
  </conditionalFormatting>
  <conditionalFormatting sqref="K1854:L1856">
    <cfRule type="cellIs" dxfId="1933" priority="2315" operator="notBetween">
      <formula>$Q$17</formula>
      <formula>$R$17</formula>
    </cfRule>
  </conditionalFormatting>
  <conditionalFormatting sqref="C1854:I1863 P1857:V1863 K1854:M1863 R1854:V1856">
    <cfRule type="cellIs" dxfId="1932" priority="2314" operator="equal">
      <formula>0</formula>
    </cfRule>
  </conditionalFormatting>
  <conditionalFormatting sqref="M1877">
    <cfRule type="cellIs" dxfId="1931" priority="2310" operator="notEqual">
      <formula>"NO CUMPLE"</formula>
    </cfRule>
    <cfRule type="containsText" dxfId="1930" priority="2311" stopIfTrue="1" operator="containsText" text="NO CUMPLE">
      <formula>NOT(ISERROR(SEARCH("NO CUMPLE",M1877)))</formula>
    </cfRule>
    <cfRule type="containsText" dxfId="1929" priority="2312" stopIfTrue="1" operator="containsText" text="CUMPLE">
      <formula>NOT(ISERROR(SEARCH("CUMPLE",M1877)))</formula>
    </cfRule>
  </conditionalFormatting>
  <conditionalFormatting sqref="M1871:M1876">
    <cfRule type="cellIs" dxfId="1928" priority="2308" stopIfTrue="1" operator="equal">
      <formula>"cumple"</formula>
    </cfRule>
    <cfRule type="containsText" dxfId="1927" priority="2309" stopIfTrue="1" operator="containsText" text="NO CUMPLE">
      <formula>NOT(ISERROR(SEARCH("NO CUMPLE",M1871)))</formula>
    </cfRule>
  </conditionalFormatting>
  <conditionalFormatting sqref="L1871:L1876">
    <cfRule type="cellIs" dxfId="1926" priority="2306" stopIfTrue="1" operator="equal">
      <formula>"cumple"</formula>
    </cfRule>
    <cfRule type="containsText" dxfId="1925" priority="2307" stopIfTrue="1" operator="containsText" text="NO CUMPLE">
      <formula>NOT(ISERROR(SEARCH("NO CUMPLE",L1871)))</formula>
    </cfRule>
  </conditionalFormatting>
  <conditionalFormatting sqref="K1877">
    <cfRule type="containsText" dxfId="1924" priority="2296" stopIfTrue="1" operator="containsText" text="NO CUMPLE">
      <formula>NOT(ISERROR(SEARCH("NO CUMPLE",K1877)))</formula>
    </cfRule>
    <cfRule type="containsText" dxfId="1923" priority="2297" stopIfTrue="1" operator="containsText" text="CUMPLE">
      <formula>NOT(ISERROR(SEARCH("CUMPLE",K1877)))</formula>
    </cfRule>
  </conditionalFormatting>
  <conditionalFormatting sqref="L1877">
    <cfRule type="containsText" dxfId="1922" priority="2294" stopIfTrue="1" operator="containsText" text="NO CUMPLE">
      <formula>NOT(ISERROR(SEARCH("NO CUMPLE",L1877)))</formula>
    </cfRule>
    <cfRule type="containsText" dxfId="1921" priority="2295" stopIfTrue="1" operator="containsText" text="CUMPLE">
      <formula>NOT(ISERROR(SEARCH("CUMPLE",L1877)))</formula>
    </cfRule>
  </conditionalFormatting>
  <conditionalFormatting sqref="P1870">
    <cfRule type="cellIs" dxfId="1920" priority="2292" operator="equal">
      <formula>"NO VÁLIDO"</formula>
    </cfRule>
    <cfRule type="cellIs" dxfId="1919" priority="2293" operator="equal">
      <formula>"VÁLIDO"</formula>
    </cfRule>
  </conditionalFormatting>
  <conditionalFormatting sqref="H1854:H1863">
    <cfRule type="cellIs" dxfId="1918" priority="2289" operator="equal">
      <formula>"NO"</formula>
    </cfRule>
    <cfRule type="cellIs" dxfId="1917" priority="2290" operator="equal">
      <formula>"SI"</formula>
    </cfRule>
  </conditionalFormatting>
  <conditionalFormatting sqref="Q1870">
    <cfRule type="cellIs" dxfId="1916" priority="2287" operator="greaterThanOrEqual">
      <formula>NUMMINCONT</formula>
    </cfRule>
    <cfRule type="cellIs" dxfId="1915" priority="2288" operator="lessThan">
      <formula>NUMMINCONT</formula>
    </cfRule>
  </conditionalFormatting>
  <conditionalFormatting sqref="B1907:C1907 H1907:V1907 E1907 B1880:V1883 F1886:G1886 B1889:V1906 B1884:O1885 B1887:O1888 I1886:O1886 R1884:V1888">
    <cfRule type="cellIs" dxfId="1914" priority="2286" operator="equal">
      <formula>"MAL"</formula>
    </cfRule>
  </conditionalFormatting>
  <conditionalFormatting sqref="B1907:C1907 H1907:V1907 E1907 B1880:V1883 F1886:G1886 B1889:V1906 B1884:O1885 B1887:O1888 I1886:O1886 R1884:V1888">
    <cfRule type="cellIs" dxfId="1913" priority="2285" operator="equal">
      <formula>"CORRECTO"</formula>
    </cfRule>
  </conditionalFormatting>
  <conditionalFormatting sqref="B1907:C1907 H1907:V1907 E1907 B1880:V1883 F1886:G1886 B1889:V1906 B1884:O1885 B1887:O1888 I1886:O1886 R1884:V1888">
    <cfRule type="cellIs" dxfId="1912" priority="2284" operator="equal">
      <formula>"MAL"</formula>
    </cfRule>
  </conditionalFormatting>
  <conditionalFormatting sqref="B1907:C1907 H1907:V1907 E1907 B1880:V1883 F1886:G1886 B1889:V1906 B1884:O1885 B1887:O1888 I1886:O1886 R1884:V1888">
    <cfRule type="cellIs" dxfId="1911" priority="2281" operator="equal">
      <formula>"CORRECTO"</formula>
    </cfRule>
    <cfRule type="cellIs" dxfId="1910" priority="2283" operator="equal">
      <formula>"CORRECTO"</formula>
    </cfRule>
  </conditionalFormatting>
  <conditionalFormatting sqref="B1907:C1907 H1907:V1907 E1907 B1880:V1883 F1886:G1886 B1889:V1906 B1884:O1885 B1887:O1888 I1886:O1886 R1884:V1888">
    <cfRule type="cellIs" dxfId="1909" priority="2282" operator="equal">
      <formula>"MAL"</formula>
    </cfRule>
  </conditionalFormatting>
  <conditionalFormatting sqref="P1889:V1893 C1884:I1885 C1887:I1893 F1886:G1886 K1884:M1893 I1886 R1884:V1888">
    <cfRule type="cellIs" dxfId="1908" priority="2280" stopIfTrue="1" operator="greaterThan">
      <formula>0</formula>
    </cfRule>
  </conditionalFormatting>
  <conditionalFormatting sqref="D1887:D1892">
    <cfRule type="cellIs" dxfId="1907" priority="2279" stopIfTrue="1" operator="greaterThan">
      <formula>0</formula>
    </cfRule>
  </conditionalFormatting>
  <conditionalFormatting sqref="D1887:D1892 F1887:H1892">
    <cfRule type="cellIs" dxfId="1906" priority="2278" stopIfTrue="1" operator="greaterThan">
      <formula>0</formula>
    </cfRule>
  </conditionalFormatting>
  <conditionalFormatting sqref="H1884:H1885 H1887:H1892">
    <cfRule type="cellIs" dxfId="1905" priority="2277" stopIfTrue="1" operator="greaterThan">
      <formula>0</formula>
    </cfRule>
  </conditionalFormatting>
  <conditionalFormatting sqref="E1884:E1885 E1887:E1892">
    <cfRule type="cellIs" dxfId="1904" priority="2276" stopIfTrue="1" operator="greaterThan">
      <formula>0</formula>
    </cfRule>
  </conditionalFormatting>
  <conditionalFormatting sqref="K1901:K1906">
    <cfRule type="containsText" dxfId="1903" priority="2274" stopIfTrue="1" operator="containsText" text="NO CUMPLE">
      <formula>NOT(ISERROR(SEARCH("NO CUMPLE",K1901)))</formula>
    </cfRule>
    <cfRule type="containsText" dxfId="1902" priority="2275" stopIfTrue="1" operator="containsText" text="CUMPLE">
      <formula>NOT(ISERROR(SEARCH("CUMPLE",K1901)))</formula>
    </cfRule>
  </conditionalFormatting>
  <conditionalFormatting sqref="S1900">
    <cfRule type="cellIs" dxfId="1901" priority="2272" operator="greaterThanOrEqual">
      <formula>NUMMINCONT</formula>
    </cfRule>
    <cfRule type="cellIs" dxfId="1900" priority="2273" operator="lessThan">
      <formula>NUMMINCONT</formula>
    </cfRule>
  </conditionalFormatting>
  <conditionalFormatting sqref="T1887:V1892">
    <cfRule type="cellIs" dxfId="1899" priority="2270" stopIfTrue="1" operator="equal">
      <formula>"NO"</formula>
    </cfRule>
    <cfRule type="cellIs" dxfId="1898" priority="2271" stopIfTrue="1" operator="equal">
      <formula>"SI"</formula>
    </cfRule>
  </conditionalFormatting>
  <conditionalFormatting sqref="T1887:V1888">
    <cfRule type="cellIs" dxfId="1897" priority="2269" stopIfTrue="1" operator="equal">
      <formula>"NO APLICA"</formula>
    </cfRule>
  </conditionalFormatting>
  <conditionalFormatting sqref="T1889:U1892">
    <cfRule type="cellIs" dxfId="1896" priority="2268" stopIfTrue="1" operator="equal">
      <formula>"NO APLICA"</formula>
    </cfRule>
  </conditionalFormatting>
  <conditionalFormatting sqref="T1889:U1889">
    <cfRule type="cellIs" dxfId="1895" priority="2267" stopIfTrue="1" operator="equal">
      <formula>"NO APLICA"</formula>
    </cfRule>
  </conditionalFormatting>
  <conditionalFormatting sqref="V1889:V1892">
    <cfRule type="cellIs" dxfId="1894" priority="2266" stopIfTrue="1" operator="equal">
      <formula>"NO APLICA"</formula>
    </cfRule>
  </conditionalFormatting>
  <conditionalFormatting sqref="V1898">
    <cfRule type="cellIs" dxfId="1893" priority="2264" operator="equal">
      <formula>"CUMPLE"</formula>
    </cfRule>
    <cfRule type="cellIs" dxfId="1892" priority="2265" operator="equal">
      <formula>"NO CUMPLE"</formula>
    </cfRule>
  </conditionalFormatting>
  <conditionalFormatting sqref="V1898:V1900">
    <cfRule type="cellIs" dxfId="1891" priority="2263" operator="equal">
      <formula>"VERIFICAR"</formula>
    </cfRule>
  </conditionalFormatting>
  <conditionalFormatting sqref="T1893:V1893">
    <cfRule type="cellIs" dxfId="1890" priority="2261" stopIfTrue="1" operator="equal">
      <formula>"NO"</formula>
    </cfRule>
    <cfRule type="cellIs" dxfId="1889" priority="2262" stopIfTrue="1" operator="equal">
      <formula>"SI"</formula>
    </cfRule>
  </conditionalFormatting>
  <conditionalFormatting sqref="T1893:U1893">
    <cfRule type="cellIs" dxfId="1888" priority="2260" stopIfTrue="1" operator="equal">
      <formula>"NO APLICA"</formula>
    </cfRule>
  </conditionalFormatting>
  <conditionalFormatting sqref="V1893">
    <cfRule type="cellIs" dxfId="1887" priority="2259" stopIfTrue="1" operator="equal">
      <formula>"NO APLICA"</formula>
    </cfRule>
  </conditionalFormatting>
  <conditionalFormatting sqref="T1903">
    <cfRule type="cellIs" dxfId="1886" priority="2257" operator="equal">
      <formula>"CUMPLE"</formula>
    </cfRule>
    <cfRule type="cellIs" dxfId="1885" priority="2258" operator="equal">
      <formula>"NO CUMPLE"</formula>
    </cfRule>
  </conditionalFormatting>
  <conditionalFormatting sqref="T1903">
    <cfRule type="cellIs" dxfId="1884" priority="2256" operator="equal">
      <formula>"VERIFICAR"</formula>
    </cfRule>
  </conditionalFormatting>
  <conditionalFormatting sqref="H1907">
    <cfRule type="containsText" dxfId="1883" priority="2239" stopIfTrue="1" operator="containsText" text="NO CUMPLE">
      <formula>NOT(ISERROR(SEARCH("NO CUMPLE",H1907)))</formula>
    </cfRule>
    <cfRule type="containsText" dxfId="1882" priority="2240" stopIfTrue="1" operator="containsText" text="CUMPLE">
      <formula>NOT(ISERROR(SEARCH("CUMPLE",H1907)))</formula>
    </cfRule>
  </conditionalFormatting>
  <conditionalFormatting sqref="J1907">
    <cfRule type="containsText" dxfId="1881" priority="2237" stopIfTrue="1" operator="containsText" text="NO CUMPLE">
      <formula>NOT(ISERROR(SEARCH("NO CUMPLE",J1907)))</formula>
    </cfRule>
    <cfRule type="containsText" dxfId="1880" priority="2238" stopIfTrue="1" operator="containsText" text="CUMPLE">
      <formula>NOT(ISERROR(SEARCH("CUMPLE",J1907)))</formula>
    </cfRule>
  </conditionalFormatting>
  <conditionalFormatting sqref="O1906">
    <cfRule type="containsText" dxfId="1879" priority="2235" stopIfTrue="1" operator="containsText" text="NO CUMPLE">
      <formula>NOT(ISERROR(SEARCH("NO CUMPLE",O1906)))</formula>
    </cfRule>
    <cfRule type="containsText" dxfId="1878" priority="2236" stopIfTrue="1" operator="containsText" text="CUMPLE">
      <formula>NOT(ISERROR(SEARCH("CUMPLE",O1906)))</formula>
    </cfRule>
  </conditionalFormatting>
  <conditionalFormatting sqref="O1907:S1907">
    <cfRule type="cellIs" dxfId="1877" priority="2234" operator="equal">
      <formula>"EL PROPONENTE SE DEBE REQUERIR POR EXPERIENCIA MINIMA EXIGIDA"</formula>
    </cfRule>
  </conditionalFormatting>
  <conditionalFormatting sqref="J1884:J1893">
    <cfRule type="cellIs" dxfId="1876" priority="2233" stopIfTrue="1" operator="greaterThan">
      <formula>0</formula>
    </cfRule>
  </conditionalFormatting>
  <conditionalFormatting sqref="N1901:N1906">
    <cfRule type="cellIs" dxfId="1875" priority="2231" operator="equal">
      <formula>"NO"</formula>
    </cfRule>
    <cfRule type="cellIs" dxfId="1874" priority="2232" operator="between">
      <formula>"SI"</formula>
      <formula>"SI."</formula>
    </cfRule>
  </conditionalFormatting>
  <conditionalFormatting sqref="I1893">
    <cfRule type="cellIs" dxfId="1873" priority="2230" stopIfTrue="1" operator="greaterThan">
      <formula>0</formula>
    </cfRule>
  </conditionalFormatting>
  <conditionalFormatting sqref="K1887:L1893">
    <cfRule type="cellIs" dxfId="1872" priority="2228" operator="equal">
      <formula>0</formula>
    </cfRule>
    <cfRule type="cellIs" dxfId="1871" priority="2229" operator="notBetween">
      <formula>$Q$17</formula>
      <formula>$R$17</formula>
    </cfRule>
  </conditionalFormatting>
  <conditionalFormatting sqref="B1884:B1885 B1887:B1893">
    <cfRule type="cellIs" dxfId="1870" priority="2227" stopIfTrue="1" operator="greaterThan">
      <formula>0</formula>
    </cfRule>
  </conditionalFormatting>
  <conditionalFormatting sqref="T1884:V1886 T1887:T1888 V1887:V1888">
    <cfRule type="cellIs" dxfId="1869" priority="2225" stopIfTrue="1" operator="equal">
      <formula>"NO"</formula>
    </cfRule>
    <cfRule type="cellIs" dxfId="1868" priority="2226" stopIfTrue="1" operator="equal">
      <formula>"SI"</formula>
    </cfRule>
  </conditionalFormatting>
  <conditionalFormatting sqref="T1884:V1885 T1886:T1888 V1886:V1888">
    <cfRule type="cellIs" dxfId="1867" priority="2224" stopIfTrue="1" operator="equal">
      <formula>"NO APLICA"</formula>
    </cfRule>
  </conditionalFormatting>
  <conditionalFormatting sqref="T1886:U1886">
    <cfRule type="cellIs" dxfId="1866" priority="2223" stopIfTrue="1" operator="equal">
      <formula>"NO APLICA"</formula>
    </cfRule>
  </conditionalFormatting>
  <conditionalFormatting sqref="T1886:U1886">
    <cfRule type="cellIs" dxfId="1865" priority="2222" stopIfTrue="1" operator="equal">
      <formula>"NO APLICA"</formula>
    </cfRule>
  </conditionalFormatting>
  <conditionalFormatting sqref="V1886">
    <cfRule type="cellIs" dxfId="1864" priority="2221" stopIfTrue="1" operator="equal">
      <formula>"NO APLICA"</formula>
    </cfRule>
  </conditionalFormatting>
  <conditionalFormatting sqref="K1884:L1886">
    <cfRule type="cellIs" dxfId="1863" priority="2220" operator="notBetween">
      <formula>$Q$17</formula>
      <formula>$R$17</formula>
    </cfRule>
  </conditionalFormatting>
  <conditionalFormatting sqref="P1889:V1893 C1884:I1885 C1887:I1893 F1886:G1886 K1884:M1893 I1886 R1884:V1888">
    <cfRule type="cellIs" dxfId="1862" priority="2219" operator="equal">
      <formula>0</formula>
    </cfRule>
  </conditionalFormatting>
  <conditionalFormatting sqref="M1907">
    <cfRule type="cellIs" dxfId="1861" priority="2215" operator="notEqual">
      <formula>"NO CUMPLE"</formula>
    </cfRule>
    <cfRule type="containsText" dxfId="1860" priority="2216" stopIfTrue="1" operator="containsText" text="NO CUMPLE">
      <formula>NOT(ISERROR(SEARCH("NO CUMPLE",M1907)))</formula>
    </cfRule>
    <cfRule type="containsText" dxfId="1859" priority="2217" stopIfTrue="1" operator="containsText" text="CUMPLE">
      <formula>NOT(ISERROR(SEARCH("CUMPLE",M1907)))</formula>
    </cfRule>
  </conditionalFormatting>
  <conditionalFormatting sqref="M1901:M1906">
    <cfRule type="cellIs" dxfId="1858" priority="2213" stopIfTrue="1" operator="equal">
      <formula>"cumple"</formula>
    </cfRule>
    <cfRule type="containsText" dxfId="1857" priority="2214" stopIfTrue="1" operator="containsText" text="NO CUMPLE">
      <formula>NOT(ISERROR(SEARCH("NO CUMPLE",M1901)))</formula>
    </cfRule>
  </conditionalFormatting>
  <conditionalFormatting sqref="L1901:L1906">
    <cfRule type="cellIs" dxfId="1856" priority="2211" stopIfTrue="1" operator="equal">
      <formula>"cumple"</formula>
    </cfRule>
    <cfRule type="containsText" dxfId="1855" priority="2212" stopIfTrue="1" operator="containsText" text="NO CUMPLE">
      <formula>NOT(ISERROR(SEARCH("NO CUMPLE",L1901)))</formula>
    </cfRule>
  </conditionalFormatting>
  <conditionalFormatting sqref="K1907">
    <cfRule type="containsText" dxfId="1854" priority="2201" stopIfTrue="1" operator="containsText" text="NO CUMPLE">
      <formula>NOT(ISERROR(SEARCH("NO CUMPLE",K1907)))</formula>
    </cfRule>
    <cfRule type="containsText" dxfId="1853" priority="2202" stopIfTrue="1" operator="containsText" text="CUMPLE">
      <formula>NOT(ISERROR(SEARCH("CUMPLE",K1907)))</formula>
    </cfRule>
  </conditionalFormatting>
  <conditionalFormatting sqref="L1907">
    <cfRule type="containsText" dxfId="1852" priority="2199" stopIfTrue="1" operator="containsText" text="NO CUMPLE">
      <formula>NOT(ISERROR(SEARCH("NO CUMPLE",L1907)))</formula>
    </cfRule>
    <cfRule type="containsText" dxfId="1851" priority="2200" stopIfTrue="1" operator="containsText" text="CUMPLE">
      <formula>NOT(ISERROR(SEARCH("CUMPLE",L1907)))</formula>
    </cfRule>
  </conditionalFormatting>
  <conditionalFormatting sqref="P1900">
    <cfRule type="cellIs" dxfId="1850" priority="2197" operator="equal">
      <formula>"NO VÁLIDO"</formula>
    </cfRule>
    <cfRule type="cellIs" dxfId="1849" priority="2198" operator="equal">
      <formula>"VÁLIDO"</formula>
    </cfRule>
  </conditionalFormatting>
  <conditionalFormatting sqref="H1884:H1885 H1887:H1893">
    <cfRule type="cellIs" dxfId="1848" priority="2194" operator="equal">
      <formula>"NO"</formula>
    </cfRule>
    <cfRule type="cellIs" dxfId="1847" priority="2195" operator="equal">
      <formula>"SI"</formula>
    </cfRule>
  </conditionalFormatting>
  <conditionalFormatting sqref="Q1900">
    <cfRule type="cellIs" dxfId="1846" priority="2192" operator="greaterThanOrEqual">
      <formula>NUMMINCONT</formula>
    </cfRule>
    <cfRule type="cellIs" dxfId="1845" priority="2193" operator="lessThan">
      <formula>NUMMINCONT</formula>
    </cfRule>
  </conditionalFormatting>
  <conditionalFormatting sqref="B1937:C1937 H1937:V1937 E1937 B1910:V1913 B1917:V1936 B1914:O1916 R1914:V1916">
    <cfRule type="cellIs" dxfId="1844" priority="2191" operator="equal">
      <formula>"MAL"</formula>
    </cfRule>
  </conditionalFormatting>
  <conditionalFormatting sqref="B1937:C1937 H1937:V1937 E1937 B1910:V1913 B1917:V1936 B1914:O1916 R1914:V1916">
    <cfRule type="cellIs" dxfId="1843" priority="2190" operator="equal">
      <formula>"CORRECTO"</formula>
    </cfRule>
  </conditionalFormatting>
  <conditionalFormatting sqref="B1937:C1937 H1937:V1937 E1937 B1910:V1913 B1917:V1936 B1914:O1916 R1914:V1916">
    <cfRule type="cellIs" dxfId="1842" priority="2189" operator="equal">
      <formula>"MAL"</formula>
    </cfRule>
  </conditionalFormatting>
  <conditionalFormatting sqref="B1937:C1937 H1937:V1937 E1937 B1910:V1913 B1917:V1936 B1914:O1916 R1914:V1916">
    <cfRule type="cellIs" dxfId="1841" priority="2186" operator="equal">
      <formula>"CORRECTO"</formula>
    </cfRule>
    <cfRule type="cellIs" dxfId="1840" priority="2188" operator="equal">
      <formula>"CORRECTO"</formula>
    </cfRule>
  </conditionalFormatting>
  <conditionalFormatting sqref="B1937:C1937 H1937:V1937 E1937 B1910:V1913 B1917:V1936 B1914:O1916 R1914:V1916">
    <cfRule type="cellIs" dxfId="1839" priority="2187" operator="equal">
      <formula>"MAL"</formula>
    </cfRule>
  </conditionalFormatting>
  <conditionalFormatting sqref="C1914:I1923 P1917:V1923 K1914:M1923 R1914:V1916">
    <cfRule type="cellIs" dxfId="1838" priority="2185" stopIfTrue="1" operator="greaterThan">
      <formula>0</formula>
    </cfRule>
  </conditionalFormatting>
  <conditionalFormatting sqref="D1917:D1922">
    <cfRule type="cellIs" dxfId="1837" priority="2184" stopIfTrue="1" operator="greaterThan">
      <formula>0</formula>
    </cfRule>
  </conditionalFormatting>
  <conditionalFormatting sqref="D1917:D1922 F1917:H1922">
    <cfRule type="cellIs" dxfId="1836" priority="2183" stopIfTrue="1" operator="greaterThan">
      <formula>0</formula>
    </cfRule>
  </conditionalFormatting>
  <conditionalFormatting sqref="H1914:H1922">
    <cfRule type="cellIs" dxfId="1835" priority="2182" stopIfTrue="1" operator="greaterThan">
      <formula>0</formula>
    </cfRule>
  </conditionalFormatting>
  <conditionalFormatting sqref="E1914:E1922">
    <cfRule type="cellIs" dxfId="1834" priority="2181" stopIfTrue="1" operator="greaterThan">
      <formula>0</formula>
    </cfRule>
  </conditionalFormatting>
  <conditionalFormatting sqref="K1931:K1936">
    <cfRule type="containsText" dxfId="1833" priority="2179" stopIfTrue="1" operator="containsText" text="NO CUMPLE">
      <formula>NOT(ISERROR(SEARCH("NO CUMPLE",K1931)))</formula>
    </cfRule>
    <cfRule type="containsText" dxfId="1832" priority="2180" stopIfTrue="1" operator="containsText" text="CUMPLE">
      <formula>NOT(ISERROR(SEARCH("CUMPLE",K1931)))</formula>
    </cfRule>
  </conditionalFormatting>
  <conditionalFormatting sqref="S1930">
    <cfRule type="cellIs" dxfId="1831" priority="2177" operator="greaterThanOrEqual">
      <formula>NUMMINCONT</formula>
    </cfRule>
    <cfRule type="cellIs" dxfId="1830" priority="2178" operator="lessThan">
      <formula>NUMMINCONT</formula>
    </cfRule>
  </conditionalFormatting>
  <conditionalFormatting sqref="T1917:V1922">
    <cfRule type="cellIs" dxfId="1829" priority="2175" stopIfTrue="1" operator="equal">
      <formula>"NO"</formula>
    </cfRule>
    <cfRule type="cellIs" dxfId="1828" priority="2176" stopIfTrue="1" operator="equal">
      <formula>"SI"</formula>
    </cfRule>
  </conditionalFormatting>
  <conditionalFormatting sqref="T1917:V1918">
    <cfRule type="cellIs" dxfId="1827" priority="2174" stopIfTrue="1" operator="equal">
      <formula>"NO APLICA"</formula>
    </cfRule>
  </conditionalFormatting>
  <conditionalFormatting sqref="T1919:U1922">
    <cfRule type="cellIs" dxfId="1826" priority="2173" stopIfTrue="1" operator="equal">
      <formula>"NO APLICA"</formula>
    </cfRule>
  </conditionalFormatting>
  <conditionalFormatting sqref="T1919:U1919">
    <cfRule type="cellIs" dxfId="1825" priority="2172" stopIfTrue="1" operator="equal">
      <formula>"NO APLICA"</formula>
    </cfRule>
  </conditionalFormatting>
  <conditionalFormatting sqref="V1919:V1922">
    <cfRule type="cellIs" dxfId="1824" priority="2171" stopIfTrue="1" operator="equal">
      <formula>"NO APLICA"</formula>
    </cfRule>
  </conditionalFormatting>
  <conditionalFormatting sqref="V1928">
    <cfRule type="cellIs" dxfId="1823" priority="2169" operator="equal">
      <formula>"CUMPLE"</formula>
    </cfRule>
    <cfRule type="cellIs" dxfId="1822" priority="2170" operator="equal">
      <formula>"NO CUMPLE"</formula>
    </cfRule>
  </conditionalFormatting>
  <conditionalFormatting sqref="V1928:V1930">
    <cfRule type="cellIs" dxfId="1821" priority="2168" operator="equal">
      <formula>"VERIFICAR"</formula>
    </cfRule>
  </conditionalFormatting>
  <conditionalFormatting sqref="T1923:V1923">
    <cfRule type="cellIs" dxfId="1820" priority="2166" stopIfTrue="1" operator="equal">
      <formula>"NO"</formula>
    </cfRule>
    <cfRule type="cellIs" dxfId="1819" priority="2167" stopIfTrue="1" operator="equal">
      <formula>"SI"</formula>
    </cfRule>
  </conditionalFormatting>
  <conditionalFormatting sqref="T1923:U1923">
    <cfRule type="cellIs" dxfId="1818" priority="2165" stopIfTrue="1" operator="equal">
      <formula>"NO APLICA"</formula>
    </cfRule>
  </conditionalFormatting>
  <conditionalFormatting sqref="V1923">
    <cfRule type="cellIs" dxfId="1817" priority="2164" stopIfTrue="1" operator="equal">
      <formula>"NO APLICA"</formula>
    </cfRule>
  </conditionalFormatting>
  <conditionalFormatting sqref="T1933">
    <cfRule type="cellIs" dxfId="1816" priority="2162" operator="equal">
      <formula>"CUMPLE"</formula>
    </cfRule>
    <cfRule type="cellIs" dxfId="1815" priority="2163" operator="equal">
      <formula>"NO CUMPLE"</formula>
    </cfRule>
  </conditionalFormatting>
  <conditionalFormatting sqref="T1933">
    <cfRule type="cellIs" dxfId="1814" priority="2161" operator="equal">
      <formula>"VERIFICAR"</formula>
    </cfRule>
  </conditionalFormatting>
  <conditionalFormatting sqref="H1937">
    <cfRule type="containsText" dxfId="1813" priority="2144" stopIfTrue="1" operator="containsText" text="NO CUMPLE">
      <formula>NOT(ISERROR(SEARCH("NO CUMPLE",H1937)))</formula>
    </cfRule>
    <cfRule type="containsText" dxfId="1812" priority="2145" stopIfTrue="1" operator="containsText" text="CUMPLE">
      <formula>NOT(ISERROR(SEARCH("CUMPLE",H1937)))</formula>
    </cfRule>
  </conditionalFormatting>
  <conditionalFormatting sqref="J1937">
    <cfRule type="containsText" dxfId="1811" priority="2142" stopIfTrue="1" operator="containsText" text="NO CUMPLE">
      <formula>NOT(ISERROR(SEARCH("NO CUMPLE",J1937)))</formula>
    </cfRule>
    <cfRule type="containsText" dxfId="1810" priority="2143" stopIfTrue="1" operator="containsText" text="CUMPLE">
      <formula>NOT(ISERROR(SEARCH("CUMPLE",J1937)))</formula>
    </cfRule>
  </conditionalFormatting>
  <conditionalFormatting sqref="O1936">
    <cfRule type="containsText" dxfId="1809" priority="2140" stopIfTrue="1" operator="containsText" text="NO CUMPLE">
      <formula>NOT(ISERROR(SEARCH("NO CUMPLE",O1936)))</formula>
    </cfRule>
    <cfRule type="containsText" dxfId="1808" priority="2141" stopIfTrue="1" operator="containsText" text="CUMPLE">
      <formula>NOT(ISERROR(SEARCH("CUMPLE",O1936)))</formula>
    </cfRule>
  </conditionalFormatting>
  <conditionalFormatting sqref="O1937:S1937">
    <cfRule type="cellIs" dxfId="1807" priority="2139" operator="equal">
      <formula>"EL PROPONENTE SE DEBE REQUERIR POR EXPERIENCIA MINIMA EXIGIDA"</formula>
    </cfRule>
  </conditionalFormatting>
  <conditionalFormatting sqref="J1914:J1923">
    <cfRule type="cellIs" dxfId="1806" priority="2138" stopIfTrue="1" operator="greaterThan">
      <formula>0</formula>
    </cfRule>
  </conditionalFormatting>
  <conditionalFormatting sqref="N1931:N1936">
    <cfRule type="cellIs" dxfId="1805" priority="2136" operator="equal">
      <formula>"NO"</formula>
    </cfRule>
    <cfRule type="cellIs" dxfId="1804" priority="2137" operator="between">
      <formula>"SI"</formula>
      <formula>"SI."</formula>
    </cfRule>
  </conditionalFormatting>
  <conditionalFormatting sqref="I1923">
    <cfRule type="cellIs" dxfId="1803" priority="2135" stopIfTrue="1" operator="greaterThan">
      <formula>0</formula>
    </cfRule>
  </conditionalFormatting>
  <conditionalFormatting sqref="K1917:L1923">
    <cfRule type="cellIs" dxfId="1802" priority="2133" operator="equal">
      <formula>0</formula>
    </cfRule>
    <cfRule type="cellIs" dxfId="1801" priority="2134" operator="notBetween">
      <formula>$Q$17</formula>
      <formula>$R$17</formula>
    </cfRule>
  </conditionalFormatting>
  <conditionalFormatting sqref="B1914:B1923">
    <cfRule type="cellIs" dxfId="1800" priority="2132" stopIfTrue="1" operator="greaterThan">
      <formula>0</formula>
    </cfRule>
  </conditionalFormatting>
  <conditionalFormatting sqref="T1914:V1916">
    <cfRule type="cellIs" dxfId="1799" priority="2130" stopIfTrue="1" operator="equal">
      <formula>"NO"</formula>
    </cfRule>
    <cfRule type="cellIs" dxfId="1798" priority="2131" stopIfTrue="1" operator="equal">
      <formula>"SI"</formula>
    </cfRule>
  </conditionalFormatting>
  <conditionalFormatting sqref="T1914:V1915 T1916 V1916">
    <cfRule type="cellIs" dxfId="1797" priority="2129" stopIfTrue="1" operator="equal">
      <formula>"NO APLICA"</formula>
    </cfRule>
  </conditionalFormatting>
  <conditionalFormatting sqref="T1916:U1916">
    <cfRule type="cellIs" dxfId="1796" priority="2128" stopIfTrue="1" operator="equal">
      <formula>"NO APLICA"</formula>
    </cfRule>
  </conditionalFormatting>
  <conditionalFormatting sqref="T1916:U1916">
    <cfRule type="cellIs" dxfId="1795" priority="2127" stopIfTrue="1" operator="equal">
      <formula>"NO APLICA"</formula>
    </cfRule>
  </conditionalFormatting>
  <conditionalFormatting sqref="V1916">
    <cfRule type="cellIs" dxfId="1794" priority="2126" stopIfTrue="1" operator="equal">
      <formula>"NO APLICA"</formula>
    </cfRule>
  </conditionalFormatting>
  <conditionalFormatting sqref="K1914:L1916">
    <cfRule type="cellIs" dxfId="1793" priority="2125" operator="notBetween">
      <formula>$Q$17</formula>
      <formula>$R$17</formula>
    </cfRule>
  </conditionalFormatting>
  <conditionalFormatting sqref="C1914:I1923 P1917:V1923 K1914:M1923 R1914:V1916">
    <cfRule type="cellIs" dxfId="1792" priority="2124" operator="equal">
      <formula>0</formula>
    </cfRule>
  </conditionalFormatting>
  <conditionalFormatting sqref="M1937">
    <cfRule type="cellIs" dxfId="1791" priority="2120" operator="notEqual">
      <formula>"NO CUMPLE"</formula>
    </cfRule>
    <cfRule type="containsText" dxfId="1790" priority="2121" stopIfTrue="1" operator="containsText" text="NO CUMPLE">
      <formula>NOT(ISERROR(SEARCH("NO CUMPLE",M1937)))</formula>
    </cfRule>
    <cfRule type="containsText" dxfId="1789" priority="2122" stopIfTrue="1" operator="containsText" text="CUMPLE">
      <formula>NOT(ISERROR(SEARCH("CUMPLE",M1937)))</formula>
    </cfRule>
  </conditionalFormatting>
  <conditionalFormatting sqref="M1931:M1936">
    <cfRule type="cellIs" dxfId="1788" priority="2118" stopIfTrue="1" operator="equal">
      <formula>"cumple"</formula>
    </cfRule>
    <cfRule type="containsText" dxfId="1787" priority="2119" stopIfTrue="1" operator="containsText" text="NO CUMPLE">
      <formula>NOT(ISERROR(SEARCH("NO CUMPLE",M1931)))</formula>
    </cfRule>
  </conditionalFormatting>
  <conditionalFormatting sqref="L1931:L1936">
    <cfRule type="cellIs" dxfId="1786" priority="2116" stopIfTrue="1" operator="equal">
      <formula>"cumple"</formula>
    </cfRule>
    <cfRule type="containsText" dxfId="1785" priority="2117" stopIfTrue="1" operator="containsText" text="NO CUMPLE">
      <formula>NOT(ISERROR(SEARCH("NO CUMPLE",L1931)))</formula>
    </cfRule>
  </conditionalFormatting>
  <conditionalFormatting sqref="K1937">
    <cfRule type="containsText" dxfId="1784" priority="2106" stopIfTrue="1" operator="containsText" text="NO CUMPLE">
      <formula>NOT(ISERROR(SEARCH("NO CUMPLE",K1937)))</formula>
    </cfRule>
    <cfRule type="containsText" dxfId="1783" priority="2107" stopIfTrue="1" operator="containsText" text="CUMPLE">
      <formula>NOT(ISERROR(SEARCH("CUMPLE",K1937)))</formula>
    </cfRule>
  </conditionalFormatting>
  <conditionalFormatting sqref="L1937">
    <cfRule type="containsText" dxfId="1782" priority="2104" stopIfTrue="1" operator="containsText" text="NO CUMPLE">
      <formula>NOT(ISERROR(SEARCH("NO CUMPLE",L1937)))</formula>
    </cfRule>
    <cfRule type="containsText" dxfId="1781" priority="2105" stopIfTrue="1" operator="containsText" text="CUMPLE">
      <formula>NOT(ISERROR(SEARCH("CUMPLE",L1937)))</formula>
    </cfRule>
  </conditionalFormatting>
  <conditionalFormatting sqref="P1930">
    <cfRule type="cellIs" dxfId="1780" priority="2102" operator="equal">
      <formula>"NO VÁLIDO"</formula>
    </cfRule>
    <cfRule type="cellIs" dxfId="1779" priority="2103" operator="equal">
      <formula>"VÁLIDO"</formula>
    </cfRule>
  </conditionalFormatting>
  <conditionalFormatting sqref="H1914:H1923">
    <cfRule type="cellIs" dxfId="1778" priority="2099" operator="equal">
      <formula>"NO"</formula>
    </cfRule>
    <cfRule type="cellIs" dxfId="1777" priority="2100" operator="equal">
      <formula>"SI"</formula>
    </cfRule>
  </conditionalFormatting>
  <conditionalFormatting sqref="Q1930">
    <cfRule type="cellIs" dxfId="1776" priority="2097" operator="greaterThanOrEqual">
      <formula>NUMMINCONT</formula>
    </cfRule>
    <cfRule type="cellIs" dxfId="1775" priority="2098" operator="lessThan">
      <formula>NUMMINCONT</formula>
    </cfRule>
  </conditionalFormatting>
  <conditionalFormatting sqref="B1967:C1967 H1967:V1967 E1967 B1940:V1943 B1948:V1966 B1944:O1947 R1945:V1947 T1944:V1944">
    <cfRule type="cellIs" dxfId="1774" priority="2096" operator="equal">
      <formula>"MAL"</formula>
    </cfRule>
  </conditionalFormatting>
  <conditionalFormatting sqref="B1967:C1967 H1967:V1967 E1967 B1940:V1943 B1948:V1966 B1944:O1947 R1945:V1947 T1944:V1944">
    <cfRule type="cellIs" dxfId="1773" priority="2095" operator="equal">
      <formula>"CORRECTO"</formula>
    </cfRule>
  </conditionalFormatting>
  <conditionalFormatting sqref="B1967:C1967 H1967:V1967 E1967 B1940:V1943 B1948:V1966 B1944:O1947 R1945:V1947 T1944:V1944">
    <cfRule type="cellIs" dxfId="1772" priority="2094" operator="equal">
      <formula>"MAL"</formula>
    </cfRule>
  </conditionalFormatting>
  <conditionalFormatting sqref="B1967:C1967 H1967:V1967 E1967 B1940:V1943 B1948:V1966 B1944:O1947 R1945:V1947 T1944:V1944">
    <cfRule type="cellIs" dxfId="1771" priority="2091" operator="equal">
      <formula>"CORRECTO"</formula>
    </cfRule>
    <cfRule type="cellIs" dxfId="1770" priority="2093" operator="equal">
      <formula>"CORRECTO"</formula>
    </cfRule>
  </conditionalFormatting>
  <conditionalFormatting sqref="B1967:C1967 H1967:V1967 E1967 B1940:V1943 B1948:V1966 B1944:O1947 R1945:V1947 T1944:V1944">
    <cfRule type="cellIs" dxfId="1769" priority="2092" operator="equal">
      <formula>"MAL"</formula>
    </cfRule>
  </conditionalFormatting>
  <conditionalFormatting sqref="C1944:I1953 P1948:V1953 K1944:M1953 R1945:V1947 T1944:V1944">
    <cfRule type="cellIs" dxfId="1768" priority="2090" stopIfTrue="1" operator="greaterThan">
      <formula>0</formula>
    </cfRule>
  </conditionalFormatting>
  <conditionalFormatting sqref="D1947:D1952">
    <cfRule type="cellIs" dxfId="1767" priority="2089" stopIfTrue="1" operator="greaterThan">
      <formula>0</formula>
    </cfRule>
  </conditionalFormatting>
  <conditionalFormatting sqref="D1947:D1952 F1947:H1952">
    <cfRule type="cellIs" dxfId="1766" priority="2088" stopIfTrue="1" operator="greaterThan">
      <formula>0</formula>
    </cfRule>
  </conditionalFormatting>
  <conditionalFormatting sqref="H1944:H1952">
    <cfRule type="cellIs" dxfId="1765" priority="2087" stopIfTrue="1" operator="greaterThan">
      <formula>0</formula>
    </cfRule>
  </conditionalFormatting>
  <conditionalFormatting sqref="E1944:E1952">
    <cfRule type="cellIs" dxfId="1764" priority="2086" stopIfTrue="1" operator="greaterThan">
      <formula>0</formula>
    </cfRule>
  </conditionalFormatting>
  <conditionalFormatting sqref="K1961:K1966">
    <cfRule type="containsText" dxfId="1763" priority="2084" stopIfTrue="1" operator="containsText" text="NO CUMPLE">
      <formula>NOT(ISERROR(SEARCH("NO CUMPLE",K1961)))</formula>
    </cfRule>
    <cfRule type="containsText" dxfId="1762" priority="2085" stopIfTrue="1" operator="containsText" text="CUMPLE">
      <formula>NOT(ISERROR(SEARCH("CUMPLE",K1961)))</formula>
    </cfRule>
  </conditionalFormatting>
  <conditionalFormatting sqref="S1960">
    <cfRule type="cellIs" dxfId="1761" priority="2082" operator="greaterThanOrEqual">
      <formula>NUMMINCONT</formula>
    </cfRule>
    <cfRule type="cellIs" dxfId="1760" priority="2083" operator="lessThan">
      <formula>NUMMINCONT</formula>
    </cfRule>
  </conditionalFormatting>
  <conditionalFormatting sqref="T1947:V1952">
    <cfRule type="cellIs" dxfId="1759" priority="2080" stopIfTrue="1" operator="equal">
      <formula>"NO"</formula>
    </cfRule>
    <cfRule type="cellIs" dxfId="1758" priority="2081" stopIfTrue="1" operator="equal">
      <formula>"SI"</formula>
    </cfRule>
  </conditionalFormatting>
  <conditionalFormatting sqref="T1947:V1948">
    <cfRule type="cellIs" dxfId="1757" priority="2079" stopIfTrue="1" operator="equal">
      <formula>"NO APLICA"</formula>
    </cfRule>
  </conditionalFormatting>
  <conditionalFormatting sqref="T1949:U1952">
    <cfRule type="cellIs" dxfId="1756" priority="2078" stopIfTrue="1" operator="equal">
      <formula>"NO APLICA"</formula>
    </cfRule>
  </conditionalFormatting>
  <conditionalFormatting sqref="T1949:U1949">
    <cfRule type="cellIs" dxfId="1755" priority="2077" stopIfTrue="1" operator="equal">
      <formula>"NO APLICA"</formula>
    </cfRule>
  </conditionalFormatting>
  <conditionalFormatting sqref="V1949:V1952">
    <cfRule type="cellIs" dxfId="1754" priority="2076" stopIfTrue="1" operator="equal">
      <formula>"NO APLICA"</formula>
    </cfRule>
  </conditionalFormatting>
  <conditionalFormatting sqref="V1958">
    <cfRule type="cellIs" dxfId="1753" priority="2074" operator="equal">
      <formula>"CUMPLE"</formula>
    </cfRule>
    <cfRule type="cellIs" dxfId="1752" priority="2075" operator="equal">
      <formula>"NO CUMPLE"</formula>
    </cfRule>
  </conditionalFormatting>
  <conditionalFormatting sqref="V1958:V1960">
    <cfRule type="cellIs" dxfId="1751" priority="2073" operator="equal">
      <formula>"VERIFICAR"</formula>
    </cfRule>
  </conditionalFormatting>
  <conditionalFormatting sqref="T1953:V1953">
    <cfRule type="cellIs" dxfId="1750" priority="2071" stopIfTrue="1" operator="equal">
      <formula>"NO"</formula>
    </cfRule>
    <cfRule type="cellIs" dxfId="1749" priority="2072" stopIfTrue="1" operator="equal">
      <formula>"SI"</formula>
    </cfRule>
  </conditionalFormatting>
  <conditionalFormatting sqref="T1953:U1953">
    <cfRule type="cellIs" dxfId="1748" priority="2070" stopIfTrue="1" operator="equal">
      <formula>"NO APLICA"</formula>
    </cfRule>
  </conditionalFormatting>
  <conditionalFormatting sqref="V1953">
    <cfRule type="cellIs" dxfId="1747" priority="2069" stopIfTrue="1" operator="equal">
      <formula>"NO APLICA"</formula>
    </cfRule>
  </conditionalFormatting>
  <conditionalFormatting sqref="T1963">
    <cfRule type="cellIs" dxfId="1746" priority="2067" operator="equal">
      <formula>"CUMPLE"</formula>
    </cfRule>
    <cfRule type="cellIs" dxfId="1745" priority="2068" operator="equal">
      <formula>"NO CUMPLE"</formula>
    </cfRule>
  </conditionalFormatting>
  <conditionalFormatting sqref="T1963">
    <cfRule type="cellIs" dxfId="1744" priority="2066" operator="equal">
      <formula>"VERIFICAR"</formula>
    </cfRule>
  </conditionalFormatting>
  <conditionalFormatting sqref="H1967">
    <cfRule type="containsText" dxfId="1743" priority="2049" stopIfTrue="1" operator="containsText" text="NO CUMPLE">
      <formula>NOT(ISERROR(SEARCH("NO CUMPLE",H1967)))</formula>
    </cfRule>
    <cfRule type="containsText" dxfId="1742" priority="2050" stopIfTrue="1" operator="containsText" text="CUMPLE">
      <formula>NOT(ISERROR(SEARCH("CUMPLE",H1967)))</formula>
    </cfRule>
  </conditionalFormatting>
  <conditionalFormatting sqref="J1967">
    <cfRule type="containsText" dxfId="1741" priority="2047" stopIfTrue="1" operator="containsText" text="NO CUMPLE">
      <formula>NOT(ISERROR(SEARCH("NO CUMPLE",J1967)))</formula>
    </cfRule>
    <cfRule type="containsText" dxfId="1740" priority="2048" stopIfTrue="1" operator="containsText" text="CUMPLE">
      <formula>NOT(ISERROR(SEARCH("CUMPLE",J1967)))</formula>
    </cfRule>
  </conditionalFormatting>
  <conditionalFormatting sqref="O1966">
    <cfRule type="containsText" dxfId="1739" priority="2045" stopIfTrue="1" operator="containsText" text="NO CUMPLE">
      <formula>NOT(ISERROR(SEARCH("NO CUMPLE",O1966)))</formula>
    </cfRule>
    <cfRule type="containsText" dxfId="1738" priority="2046" stopIfTrue="1" operator="containsText" text="CUMPLE">
      <formula>NOT(ISERROR(SEARCH("CUMPLE",O1966)))</formula>
    </cfRule>
  </conditionalFormatting>
  <conditionalFormatting sqref="O1967:S1967">
    <cfRule type="cellIs" dxfId="1737" priority="2044" operator="equal">
      <formula>"EL PROPONENTE SE DEBE REQUERIR POR EXPERIENCIA MINIMA EXIGIDA"</formula>
    </cfRule>
  </conditionalFormatting>
  <conditionalFormatting sqref="J1944:J1953">
    <cfRule type="cellIs" dxfId="1736" priority="2043" stopIfTrue="1" operator="greaterThan">
      <formula>0</formula>
    </cfRule>
  </conditionalFormatting>
  <conditionalFormatting sqref="N1961:N1966">
    <cfRule type="cellIs" dxfId="1735" priority="2041" operator="equal">
      <formula>"NO"</formula>
    </cfRule>
    <cfRule type="cellIs" dxfId="1734" priority="2042" operator="between">
      <formula>"SI"</formula>
      <formula>"SI."</formula>
    </cfRule>
  </conditionalFormatting>
  <conditionalFormatting sqref="I1953">
    <cfRule type="cellIs" dxfId="1733" priority="2040" stopIfTrue="1" operator="greaterThan">
      <formula>0</formula>
    </cfRule>
  </conditionalFormatting>
  <conditionalFormatting sqref="K1947:L1953">
    <cfRule type="cellIs" dxfId="1732" priority="2038" operator="equal">
      <formula>0</formula>
    </cfRule>
    <cfRule type="cellIs" dxfId="1731" priority="2039" operator="notBetween">
      <formula>$Q$17</formula>
      <formula>$R$17</formula>
    </cfRule>
  </conditionalFormatting>
  <conditionalFormatting sqref="B1944:B1953">
    <cfRule type="cellIs" dxfId="1730" priority="2037" stopIfTrue="1" operator="greaterThan">
      <formula>0</formula>
    </cfRule>
  </conditionalFormatting>
  <conditionalFormatting sqref="T1944:V1946 T1947 V1947">
    <cfRule type="cellIs" dxfId="1729" priority="2035" stopIfTrue="1" operator="equal">
      <formula>"NO"</formula>
    </cfRule>
    <cfRule type="cellIs" dxfId="1728" priority="2036" stopIfTrue="1" operator="equal">
      <formula>"SI"</formula>
    </cfRule>
  </conditionalFormatting>
  <conditionalFormatting sqref="T1944:V1945 T1946:T1947 V1946:V1947">
    <cfRule type="cellIs" dxfId="1727" priority="2034" stopIfTrue="1" operator="equal">
      <formula>"NO APLICA"</formula>
    </cfRule>
  </conditionalFormatting>
  <conditionalFormatting sqref="T1946:U1946">
    <cfRule type="cellIs" dxfId="1726" priority="2033" stopIfTrue="1" operator="equal">
      <formula>"NO APLICA"</formula>
    </cfRule>
  </conditionalFormatting>
  <conditionalFormatting sqref="T1946:U1946">
    <cfRule type="cellIs" dxfId="1725" priority="2032" stopIfTrue="1" operator="equal">
      <formula>"NO APLICA"</formula>
    </cfRule>
  </conditionalFormatting>
  <conditionalFormatting sqref="V1946">
    <cfRule type="cellIs" dxfId="1724" priority="2031" stopIfTrue="1" operator="equal">
      <formula>"NO APLICA"</formula>
    </cfRule>
  </conditionalFormatting>
  <conditionalFormatting sqref="K1944:L1946">
    <cfRule type="cellIs" dxfId="1723" priority="2030" operator="notBetween">
      <formula>$Q$17</formula>
      <formula>$R$17</formula>
    </cfRule>
  </conditionalFormatting>
  <conditionalFormatting sqref="C1944:I1953 P1948:V1953 K1944:M1953 R1945:V1947 T1944:V1944">
    <cfRule type="cellIs" dxfId="1722" priority="2029" operator="equal">
      <formula>0</formula>
    </cfRule>
  </conditionalFormatting>
  <conditionalFormatting sqref="M1967">
    <cfRule type="cellIs" dxfId="1721" priority="2025" operator="notEqual">
      <formula>"NO CUMPLE"</formula>
    </cfRule>
    <cfRule type="containsText" dxfId="1720" priority="2026" stopIfTrue="1" operator="containsText" text="NO CUMPLE">
      <formula>NOT(ISERROR(SEARCH("NO CUMPLE",M1967)))</formula>
    </cfRule>
    <cfRule type="containsText" dxfId="1719" priority="2027" stopIfTrue="1" operator="containsText" text="CUMPLE">
      <formula>NOT(ISERROR(SEARCH("CUMPLE",M1967)))</formula>
    </cfRule>
  </conditionalFormatting>
  <conditionalFormatting sqref="M1961:M1966">
    <cfRule type="cellIs" dxfId="1718" priority="2023" stopIfTrue="1" operator="equal">
      <formula>"cumple"</formula>
    </cfRule>
    <cfRule type="containsText" dxfId="1717" priority="2024" stopIfTrue="1" operator="containsText" text="NO CUMPLE">
      <formula>NOT(ISERROR(SEARCH("NO CUMPLE",M1961)))</formula>
    </cfRule>
  </conditionalFormatting>
  <conditionalFormatting sqref="L1961:L1966">
    <cfRule type="cellIs" dxfId="1716" priority="2021" stopIfTrue="1" operator="equal">
      <formula>"cumple"</formula>
    </cfRule>
    <cfRule type="containsText" dxfId="1715" priority="2022" stopIfTrue="1" operator="containsText" text="NO CUMPLE">
      <formula>NOT(ISERROR(SEARCH("NO CUMPLE",L1961)))</formula>
    </cfRule>
  </conditionalFormatting>
  <conditionalFormatting sqref="K1967">
    <cfRule type="containsText" dxfId="1714" priority="2011" stopIfTrue="1" operator="containsText" text="NO CUMPLE">
      <formula>NOT(ISERROR(SEARCH("NO CUMPLE",K1967)))</formula>
    </cfRule>
    <cfRule type="containsText" dxfId="1713" priority="2012" stopIfTrue="1" operator="containsText" text="CUMPLE">
      <formula>NOT(ISERROR(SEARCH("CUMPLE",K1967)))</formula>
    </cfRule>
  </conditionalFormatting>
  <conditionalFormatting sqref="L1967">
    <cfRule type="containsText" dxfId="1712" priority="2009" stopIfTrue="1" operator="containsText" text="NO CUMPLE">
      <formula>NOT(ISERROR(SEARCH("NO CUMPLE",L1967)))</formula>
    </cfRule>
    <cfRule type="containsText" dxfId="1711" priority="2010" stopIfTrue="1" operator="containsText" text="CUMPLE">
      <formula>NOT(ISERROR(SEARCH("CUMPLE",L1967)))</formula>
    </cfRule>
  </conditionalFormatting>
  <conditionalFormatting sqref="P1960">
    <cfRule type="cellIs" dxfId="1710" priority="2007" operator="equal">
      <formula>"NO VÁLIDO"</formula>
    </cfRule>
    <cfRule type="cellIs" dxfId="1709" priority="2008" operator="equal">
      <formula>"VÁLIDO"</formula>
    </cfRule>
  </conditionalFormatting>
  <conditionalFormatting sqref="H1944:H1953">
    <cfRule type="cellIs" dxfId="1708" priority="2004" operator="equal">
      <formula>"NO"</formula>
    </cfRule>
    <cfRule type="cellIs" dxfId="1707" priority="2005" operator="equal">
      <formula>"SI"</formula>
    </cfRule>
  </conditionalFormatting>
  <conditionalFormatting sqref="Q1960">
    <cfRule type="cellIs" dxfId="1706" priority="2002" operator="greaterThanOrEqual">
      <formula>NUMMINCONT</formula>
    </cfRule>
    <cfRule type="cellIs" dxfId="1705" priority="2003" operator="lessThan">
      <formula>NUMMINCONT</formula>
    </cfRule>
  </conditionalFormatting>
  <conditionalFormatting sqref="B1997:C1997 H1997:V1997 E1997 B1970:V1973 B1976:V1996 B1974:O1975 R1974:V1975">
    <cfRule type="cellIs" dxfId="1704" priority="2001" operator="equal">
      <formula>"MAL"</formula>
    </cfRule>
  </conditionalFormatting>
  <conditionalFormatting sqref="B1997:C1997 H1997:V1997 E1997 B1970:V1973 B1976:V1996 B1974:O1975 R1974:V1975">
    <cfRule type="cellIs" dxfId="1703" priority="2000" operator="equal">
      <formula>"CORRECTO"</formula>
    </cfRule>
  </conditionalFormatting>
  <conditionalFormatting sqref="B1997:C1997 H1997:V1997 E1997 B1970:V1973 B1976:V1996 B1974:O1975 R1974:V1975">
    <cfRule type="cellIs" dxfId="1702" priority="1999" operator="equal">
      <formula>"MAL"</formula>
    </cfRule>
  </conditionalFormatting>
  <conditionalFormatting sqref="B1997:C1997 H1997:V1997 E1997 B1970:V1973 B1976:V1996 B1974:O1975 R1974:V1975">
    <cfRule type="cellIs" dxfId="1701" priority="1996" operator="equal">
      <formula>"CORRECTO"</formula>
    </cfRule>
    <cfRule type="cellIs" dxfId="1700" priority="1998" operator="equal">
      <formula>"CORRECTO"</formula>
    </cfRule>
  </conditionalFormatting>
  <conditionalFormatting sqref="B1997:C1997 H1997:V1997 E1997 B1970:V1973 B1976:V1996 B1974:O1975 R1974:V1975">
    <cfRule type="cellIs" dxfId="1699" priority="1997" operator="equal">
      <formula>"MAL"</formula>
    </cfRule>
  </conditionalFormatting>
  <conditionalFormatting sqref="C1974:I1983 P1976:V1983 K1974:M1983 R1974:V1975">
    <cfRule type="cellIs" dxfId="1698" priority="1995" stopIfTrue="1" operator="greaterThan">
      <formula>0</formula>
    </cfRule>
  </conditionalFormatting>
  <conditionalFormatting sqref="D1977:D1982">
    <cfRule type="cellIs" dxfId="1697" priority="1994" stopIfTrue="1" operator="greaterThan">
      <formula>0</formula>
    </cfRule>
  </conditionalFormatting>
  <conditionalFormatting sqref="D1977:D1982 F1977:H1982">
    <cfRule type="cellIs" dxfId="1696" priority="1993" stopIfTrue="1" operator="greaterThan">
      <formula>0</formula>
    </cfRule>
  </conditionalFormatting>
  <conditionalFormatting sqref="H1974:H1982">
    <cfRule type="cellIs" dxfId="1695" priority="1992" stopIfTrue="1" operator="greaterThan">
      <formula>0</formula>
    </cfRule>
  </conditionalFormatting>
  <conditionalFormatting sqref="E1974:E1982">
    <cfRule type="cellIs" dxfId="1694" priority="1991" stopIfTrue="1" operator="greaterThan">
      <formula>0</formula>
    </cfRule>
  </conditionalFormatting>
  <conditionalFormatting sqref="K1991:K1996">
    <cfRule type="containsText" dxfId="1693" priority="1989" stopIfTrue="1" operator="containsText" text="NO CUMPLE">
      <formula>NOT(ISERROR(SEARCH("NO CUMPLE",K1991)))</formula>
    </cfRule>
    <cfRule type="containsText" dxfId="1692" priority="1990" stopIfTrue="1" operator="containsText" text="CUMPLE">
      <formula>NOT(ISERROR(SEARCH("CUMPLE",K1991)))</formula>
    </cfRule>
  </conditionalFormatting>
  <conditionalFormatting sqref="S1990">
    <cfRule type="cellIs" dxfId="1691" priority="1987" operator="greaterThanOrEqual">
      <formula>NUMMINCONT</formula>
    </cfRule>
    <cfRule type="cellIs" dxfId="1690" priority="1988" operator="lessThan">
      <formula>NUMMINCONT</formula>
    </cfRule>
  </conditionalFormatting>
  <conditionalFormatting sqref="T1977:V1982">
    <cfRule type="cellIs" dxfId="1689" priority="1985" stopIfTrue="1" operator="equal">
      <formula>"NO"</formula>
    </cfRule>
    <cfRule type="cellIs" dxfId="1688" priority="1986" stopIfTrue="1" operator="equal">
      <formula>"SI"</formula>
    </cfRule>
  </conditionalFormatting>
  <conditionalFormatting sqref="T1977:V1978">
    <cfRule type="cellIs" dxfId="1687" priority="1984" stopIfTrue="1" operator="equal">
      <formula>"NO APLICA"</formula>
    </cfRule>
  </conditionalFormatting>
  <conditionalFormatting sqref="T1979:U1982">
    <cfRule type="cellIs" dxfId="1686" priority="1983" stopIfTrue="1" operator="equal">
      <formula>"NO APLICA"</formula>
    </cfRule>
  </conditionalFormatting>
  <conditionalFormatting sqref="T1979:U1979">
    <cfRule type="cellIs" dxfId="1685" priority="1982" stopIfTrue="1" operator="equal">
      <formula>"NO APLICA"</formula>
    </cfRule>
  </conditionalFormatting>
  <conditionalFormatting sqref="V1979:V1982">
    <cfRule type="cellIs" dxfId="1684" priority="1981" stopIfTrue="1" operator="equal">
      <formula>"NO APLICA"</formula>
    </cfRule>
  </conditionalFormatting>
  <conditionalFormatting sqref="V1988">
    <cfRule type="cellIs" dxfId="1683" priority="1979" operator="equal">
      <formula>"CUMPLE"</formula>
    </cfRule>
    <cfRule type="cellIs" dxfId="1682" priority="1980" operator="equal">
      <formula>"NO CUMPLE"</formula>
    </cfRule>
  </conditionalFormatting>
  <conditionalFormatting sqref="V1988:V1990">
    <cfRule type="cellIs" dxfId="1681" priority="1978" operator="equal">
      <formula>"VERIFICAR"</formula>
    </cfRule>
  </conditionalFormatting>
  <conditionalFormatting sqref="T1983:V1983">
    <cfRule type="cellIs" dxfId="1680" priority="1976" stopIfTrue="1" operator="equal">
      <formula>"NO"</formula>
    </cfRule>
    <cfRule type="cellIs" dxfId="1679" priority="1977" stopIfTrue="1" operator="equal">
      <formula>"SI"</formula>
    </cfRule>
  </conditionalFormatting>
  <conditionalFormatting sqref="T1983:U1983">
    <cfRule type="cellIs" dxfId="1678" priority="1975" stopIfTrue="1" operator="equal">
      <formula>"NO APLICA"</formula>
    </cfRule>
  </conditionalFormatting>
  <conditionalFormatting sqref="V1983">
    <cfRule type="cellIs" dxfId="1677" priority="1974" stopIfTrue="1" operator="equal">
      <formula>"NO APLICA"</formula>
    </cfRule>
  </conditionalFormatting>
  <conditionalFormatting sqref="T1993">
    <cfRule type="cellIs" dxfId="1676" priority="1972" operator="equal">
      <formula>"CUMPLE"</formula>
    </cfRule>
    <cfRule type="cellIs" dxfId="1675" priority="1973" operator="equal">
      <formula>"NO CUMPLE"</formula>
    </cfRule>
  </conditionalFormatting>
  <conditionalFormatting sqref="T1993">
    <cfRule type="cellIs" dxfId="1674" priority="1971" operator="equal">
      <formula>"VERIFICAR"</formula>
    </cfRule>
  </conditionalFormatting>
  <conditionalFormatting sqref="H1997">
    <cfRule type="containsText" dxfId="1673" priority="1954" stopIfTrue="1" operator="containsText" text="NO CUMPLE">
      <formula>NOT(ISERROR(SEARCH("NO CUMPLE",H1997)))</formula>
    </cfRule>
    <cfRule type="containsText" dxfId="1672" priority="1955" stopIfTrue="1" operator="containsText" text="CUMPLE">
      <formula>NOT(ISERROR(SEARCH("CUMPLE",H1997)))</formula>
    </cfRule>
  </conditionalFormatting>
  <conditionalFormatting sqref="J1997">
    <cfRule type="containsText" dxfId="1671" priority="1952" stopIfTrue="1" operator="containsText" text="NO CUMPLE">
      <formula>NOT(ISERROR(SEARCH("NO CUMPLE",J1997)))</formula>
    </cfRule>
    <cfRule type="containsText" dxfId="1670" priority="1953" stopIfTrue="1" operator="containsText" text="CUMPLE">
      <formula>NOT(ISERROR(SEARCH("CUMPLE",J1997)))</formula>
    </cfRule>
  </conditionalFormatting>
  <conditionalFormatting sqref="O1996">
    <cfRule type="containsText" dxfId="1669" priority="1950" stopIfTrue="1" operator="containsText" text="NO CUMPLE">
      <formula>NOT(ISERROR(SEARCH("NO CUMPLE",O1996)))</formula>
    </cfRule>
    <cfRule type="containsText" dxfId="1668" priority="1951" stopIfTrue="1" operator="containsText" text="CUMPLE">
      <formula>NOT(ISERROR(SEARCH("CUMPLE",O1996)))</formula>
    </cfRule>
  </conditionalFormatting>
  <conditionalFormatting sqref="O1997:S1997">
    <cfRule type="cellIs" dxfId="1667" priority="1949" operator="equal">
      <formula>"EL PROPONENTE SE DEBE REQUERIR POR EXPERIENCIA MINIMA EXIGIDA"</formula>
    </cfRule>
  </conditionalFormatting>
  <conditionalFormatting sqref="J1974:J1983">
    <cfRule type="cellIs" dxfId="1666" priority="1948" stopIfTrue="1" operator="greaterThan">
      <formula>0</formula>
    </cfRule>
  </conditionalFormatting>
  <conditionalFormatting sqref="N1991:N1996">
    <cfRule type="cellIs" dxfId="1665" priority="1946" operator="equal">
      <formula>"NO"</formula>
    </cfRule>
    <cfRule type="cellIs" dxfId="1664" priority="1947" operator="between">
      <formula>"SI"</formula>
      <formula>"SI."</formula>
    </cfRule>
  </conditionalFormatting>
  <conditionalFormatting sqref="I1983">
    <cfRule type="cellIs" dxfId="1663" priority="1945" stopIfTrue="1" operator="greaterThan">
      <formula>0</formula>
    </cfRule>
  </conditionalFormatting>
  <conditionalFormatting sqref="K1977:L1983">
    <cfRule type="cellIs" dxfId="1662" priority="1943" operator="equal">
      <formula>0</formula>
    </cfRule>
    <cfRule type="cellIs" dxfId="1661" priority="1944" operator="notBetween">
      <formula>$Q$17</formula>
      <formula>$R$17</formula>
    </cfRule>
  </conditionalFormatting>
  <conditionalFormatting sqref="B1974:B1983">
    <cfRule type="cellIs" dxfId="1660" priority="1942" stopIfTrue="1" operator="greaterThan">
      <formula>0</formula>
    </cfRule>
  </conditionalFormatting>
  <conditionalFormatting sqref="T1974:V1976">
    <cfRule type="cellIs" dxfId="1659" priority="1940" stopIfTrue="1" operator="equal">
      <formula>"NO"</formula>
    </cfRule>
    <cfRule type="cellIs" dxfId="1658" priority="1941" stopIfTrue="1" operator="equal">
      <formula>"SI"</formula>
    </cfRule>
  </conditionalFormatting>
  <conditionalFormatting sqref="T1974:V1975">
    <cfRule type="cellIs" dxfId="1657" priority="1939" stopIfTrue="1" operator="equal">
      <formula>"NO APLICA"</formula>
    </cfRule>
  </conditionalFormatting>
  <conditionalFormatting sqref="T1976:U1976">
    <cfRule type="cellIs" dxfId="1656" priority="1938" stopIfTrue="1" operator="equal">
      <formula>"NO APLICA"</formula>
    </cfRule>
  </conditionalFormatting>
  <conditionalFormatting sqref="T1976:U1976">
    <cfRule type="cellIs" dxfId="1655" priority="1937" stopIfTrue="1" operator="equal">
      <formula>"NO APLICA"</formula>
    </cfRule>
  </conditionalFormatting>
  <conditionalFormatting sqref="V1976">
    <cfRule type="cellIs" dxfId="1654" priority="1936" stopIfTrue="1" operator="equal">
      <formula>"NO APLICA"</formula>
    </cfRule>
  </conditionalFormatting>
  <conditionalFormatting sqref="K1974:L1976">
    <cfRule type="cellIs" dxfId="1653" priority="1935" operator="notBetween">
      <formula>$Q$17</formula>
      <formula>$R$17</formula>
    </cfRule>
  </conditionalFormatting>
  <conditionalFormatting sqref="C1974:I1983 P1976:V1983 K1974:M1983 R1974:V1975">
    <cfRule type="cellIs" dxfId="1652" priority="1934" operator="equal">
      <formula>0</formula>
    </cfRule>
  </conditionalFormatting>
  <conditionalFormatting sqref="M1997">
    <cfRule type="cellIs" dxfId="1651" priority="1930" operator="notEqual">
      <formula>"NO CUMPLE"</formula>
    </cfRule>
    <cfRule type="containsText" dxfId="1650" priority="1931" stopIfTrue="1" operator="containsText" text="NO CUMPLE">
      <formula>NOT(ISERROR(SEARCH("NO CUMPLE",M1997)))</formula>
    </cfRule>
    <cfRule type="containsText" dxfId="1649" priority="1932" stopIfTrue="1" operator="containsText" text="CUMPLE">
      <formula>NOT(ISERROR(SEARCH("CUMPLE",M1997)))</formula>
    </cfRule>
  </conditionalFormatting>
  <conditionalFormatting sqref="M1991:M1996">
    <cfRule type="cellIs" dxfId="1648" priority="1928" stopIfTrue="1" operator="equal">
      <formula>"cumple"</formula>
    </cfRule>
    <cfRule type="containsText" dxfId="1647" priority="1929" stopIfTrue="1" operator="containsText" text="NO CUMPLE">
      <formula>NOT(ISERROR(SEARCH("NO CUMPLE",M1991)))</formula>
    </cfRule>
  </conditionalFormatting>
  <conditionalFormatting sqref="L1991:L1996">
    <cfRule type="cellIs" dxfId="1646" priority="1926" stopIfTrue="1" operator="equal">
      <formula>"cumple"</formula>
    </cfRule>
    <cfRule type="containsText" dxfId="1645" priority="1927" stopIfTrue="1" operator="containsText" text="NO CUMPLE">
      <formula>NOT(ISERROR(SEARCH("NO CUMPLE",L1991)))</formula>
    </cfRule>
  </conditionalFormatting>
  <conditionalFormatting sqref="K1997">
    <cfRule type="containsText" dxfId="1644" priority="1916" stopIfTrue="1" operator="containsText" text="NO CUMPLE">
      <formula>NOT(ISERROR(SEARCH("NO CUMPLE",K1997)))</formula>
    </cfRule>
    <cfRule type="containsText" dxfId="1643" priority="1917" stopIfTrue="1" operator="containsText" text="CUMPLE">
      <formula>NOT(ISERROR(SEARCH("CUMPLE",K1997)))</formula>
    </cfRule>
  </conditionalFormatting>
  <conditionalFormatting sqref="L1997">
    <cfRule type="containsText" dxfId="1642" priority="1914" stopIfTrue="1" operator="containsText" text="NO CUMPLE">
      <formula>NOT(ISERROR(SEARCH("NO CUMPLE",L1997)))</formula>
    </cfRule>
    <cfRule type="containsText" dxfId="1641" priority="1915" stopIfTrue="1" operator="containsText" text="CUMPLE">
      <formula>NOT(ISERROR(SEARCH("CUMPLE",L1997)))</formula>
    </cfRule>
  </conditionalFormatting>
  <conditionalFormatting sqref="P1990">
    <cfRule type="cellIs" dxfId="1640" priority="1912" operator="equal">
      <formula>"NO VÁLIDO"</formula>
    </cfRule>
    <cfRule type="cellIs" dxfId="1639" priority="1913" operator="equal">
      <formula>"VÁLIDO"</formula>
    </cfRule>
  </conditionalFormatting>
  <conditionalFormatting sqref="H1974:H1983">
    <cfRule type="cellIs" dxfId="1638" priority="1909" operator="equal">
      <formula>"NO"</formula>
    </cfRule>
    <cfRule type="cellIs" dxfId="1637" priority="1910" operator="equal">
      <formula>"SI"</formula>
    </cfRule>
  </conditionalFormatting>
  <conditionalFormatting sqref="Q1990">
    <cfRule type="cellIs" dxfId="1636" priority="1907" operator="greaterThanOrEqual">
      <formula>NUMMINCONT</formula>
    </cfRule>
    <cfRule type="cellIs" dxfId="1635" priority="1908" operator="lessThan">
      <formula>NUMMINCONT</formula>
    </cfRule>
  </conditionalFormatting>
  <conditionalFormatting sqref="B2027:C2027 H2027:V2027 E2027 B2000:V2003 B2004:O2008 R2004:V2004 R2005:S2006 T2005:V2008 B2009:V2026">
    <cfRule type="cellIs" dxfId="1634" priority="1906" operator="equal">
      <formula>"MAL"</formula>
    </cfRule>
  </conditionalFormatting>
  <conditionalFormatting sqref="B2027:C2027 H2027:V2027 E2027 B2000:V2003 B2004:O2008 R2004:V2004 R2005:S2006 T2005:V2008 B2009:V2026">
    <cfRule type="cellIs" dxfId="1633" priority="1905" operator="equal">
      <formula>"CORRECTO"</formula>
    </cfRule>
  </conditionalFormatting>
  <conditionalFormatting sqref="B2027:C2027 H2027:V2027 E2027 B2000:V2003 B2004:O2008 R2004:V2004 R2005:S2006 T2005:V2008 B2009:V2026">
    <cfRule type="cellIs" dxfId="1632" priority="1904" operator="equal">
      <formula>"MAL"</formula>
    </cfRule>
  </conditionalFormatting>
  <conditionalFormatting sqref="B2027:C2027 H2027:V2027 E2027 B2000:V2003 B2004:O2008 R2004:V2004 R2005:S2006 T2005:V2008 B2009:V2026">
    <cfRule type="cellIs" dxfId="1631" priority="1901" operator="equal">
      <formula>"CORRECTO"</formula>
    </cfRule>
    <cfRule type="cellIs" dxfId="1630" priority="1903" operator="equal">
      <formula>"CORRECTO"</formula>
    </cfRule>
  </conditionalFormatting>
  <conditionalFormatting sqref="B2027:C2027 H2027:V2027 E2027 B2000:V2003 B2004:O2008 R2004:V2004 R2005:S2006 T2005:V2008 B2009:V2026">
    <cfRule type="cellIs" dxfId="1629" priority="1902" operator="equal">
      <formula>"MAL"</formula>
    </cfRule>
  </conditionalFormatting>
  <conditionalFormatting sqref="P2009:V2013 K2004:M2013 C2004:I2013 R2004:V2004 R2005:S2006 T2005:V2008">
    <cfRule type="cellIs" dxfId="1628" priority="1900" stopIfTrue="1" operator="greaterThan">
      <formula>0</formula>
    </cfRule>
  </conditionalFormatting>
  <conditionalFormatting sqref="D2007:D2012">
    <cfRule type="cellIs" dxfId="1627" priority="1899" stopIfTrue="1" operator="greaterThan">
      <formula>0</formula>
    </cfRule>
  </conditionalFormatting>
  <conditionalFormatting sqref="D2007:D2012 F2007:H2012">
    <cfRule type="cellIs" dxfId="1626" priority="1898" stopIfTrue="1" operator="greaterThan">
      <formula>0</formula>
    </cfRule>
  </conditionalFormatting>
  <conditionalFormatting sqref="H2004:H2012">
    <cfRule type="cellIs" dxfId="1625" priority="1897" stopIfTrue="1" operator="greaterThan">
      <formula>0</formula>
    </cfRule>
  </conditionalFormatting>
  <conditionalFormatting sqref="E2004:E2012">
    <cfRule type="cellIs" dxfId="1624" priority="1896" stopIfTrue="1" operator="greaterThan">
      <formula>0</formula>
    </cfRule>
  </conditionalFormatting>
  <conditionalFormatting sqref="K2021:K2026">
    <cfRule type="containsText" dxfId="1623" priority="1894" stopIfTrue="1" operator="containsText" text="NO CUMPLE">
      <formula>NOT(ISERROR(SEARCH("NO CUMPLE",K2021)))</formula>
    </cfRule>
    <cfRule type="containsText" dxfId="1622" priority="1895" stopIfTrue="1" operator="containsText" text="CUMPLE">
      <formula>NOT(ISERROR(SEARCH("CUMPLE",K2021)))</formula>
    </cfRule>
  </conditionalFormatting>
  <conditionalFormatting sqref="S2020">
    <cfRule type="cellIs" dxfId="1621" priority="1892" operator="greaterThanOrEqual">
      <formula>NUMMINCONT</formula>
    </cfRule>
    <cfRule type="cellIs" dxfId="1620" priority="1893" operator="lessThan">
      <formula>NUMMINCONT</formula>
    </cfRule>
  </conditionalFormatting>
  <conditionalFormatting sqref="T2009:V2012 U2007:V2008">
    <cfRule type="cellIs" dxfId="1619" priority="1890" stopIfTrue="1" operator="equal">
      <formula>"NO"</formula>
    </cfRule>
    <cfRule type="cellIs" dxfId="1618" priority="1891" stopIfTrue="1" operator="equal">
      <formula>"SI"</formula>
    </cfRule>
  </conditionalFormatting>
  <conditionalFormatting sqref="U2007:V2008">
    <cfRule type="cellIs" dxfId="1617" priority="1889" stopIfTrue="1" operator="equal">
      <formula>"NO APLICA"</formula>
    </cfRule>
  </conditionalFormatting>
  <conditionalFormatting sqref="T2009:U2012">
    <cfRule type="cellIs" dxfId="1616" priority="1888" stopIfTrue="1" operator="equal">
      <formula>"NO APLICA"</formula>
    </cfRule>
  </conditionalFormatting>
  <conditionalFormatting sqref="T2009:U2009">
    <cfRule type="cellIs" dxfId="1615" priority="1887" stopIfTrue="1" operator="equal">
      <formula>"NO APLICA"</formula>
    </cfRule>
  </conditionalFormatting>
  <conditionalFormatting sqref="V2009:V2012">
    <cfRule type="cellIs" dxfId="1614" priority="1886" stopIfTrue="1" operator="equal">
      <formula>"NO APLICA"</formula>
    </cfRule>
  </conditionalFormatting>
  <conditionalFormatting sqref="V2018">
    <cfRule type="cellIs" dxfId="1613" priority="1884" operator="equal">
      <formula>"CUMPLE"</formula>
    </cfRule>
    <cfRule type="cellIs" dxfId="1612" priority="1885" operator="equal">
      <formula>"NO CUMPLE"</formula>
    </cfRule>
  </conditionalFormatting>
  <conditionalFormatting sqref="V2018:V2020">
    <cfRule type="cellIs" dxfId="1611" priority="1883" operator="equal">
      <formula>"VERIFICAR"</formula>
    </cfRule>
  </conditionalFormatting>
  <conditionalFormatting sqref="T2013:V2013">
    <cfRule type="cellIs" dxfId="1610" priority="1881" stopIfTrue="1" operator="equal">
      <formula>"NO"</formula>
    </cfRule>
    <cfRule type="cellIs" dxfId="1609" priority="1882" stopIfTrue="1" operator="equal">
      <formula>"SI"</formula>
    </cfRule>
  </conditionalFormatting>
  <conditionalFormatting sqref="T2013:U2013">
    <cfRule type="cellIs" dxfId="1608" priority="1880" stopIfTrue="1" operator="equal">
      <formula>"NO APLICA"</formula>
    </cfRule>
  </conditionalFormatting>
  <conditionalFormatting sqref="V2013">
    <cfRule type="cellIs" dxfId="1607" priority="1879" stopIfTrue="1" operator="equal">
      <formula>"NO APLICA"</formula>
    </cfRule>
  </conditionalFormatting>
  <conditionalFormatting sqref="T2023">
    <cfRule type="cellIs" dxfId="1606" priority="1877" operator="equal">
      <formula>"CUMPLE"</formula>
    </cfRule>
    <cfRule type="cellIs" dxfId="1605" priority="1878" operator="equal">
      <formula>"NO CUMPLE"</formula>
    </cfRule>
  </conditionalFormatting>
  <conditionalFormatting sqref="T2023">
    <cfRule type="cellIs" dxfId="1604" priority="1876" operator="equal">
      <formula>"VERIFICAR"</formula>
    </cfRule>
  </conditionalFormatting>
  <conditionalFormatting sqref="H2027">
    <cfRule type="containsText" dxfId="1603" priority="1859" stopIfTrue="1" operator="containsText" text="NO CUMPLE">
      <formula>NOT(ISERROR(SEARCH("NO CUMPLE",H2027)))</formula>
    </cfRule>
    <cfRule type="containsText" dxfId="1602" priority="1860" stopIfTrue="1" operator="containsText" text="CUMPLE">
      <formula>NOT(ISERROR(SEARCH("CUMPLE",H2027)))</formula>
    </cfRule>
  </conditionalFormatting>
  <conditionalFormatting sqref="J2027">
    <cfRule type="containsText" dxfId="1601" priority="1857" stopIfTrue="1" operator="containsText" text="NO CUMPLE">
      <formula>NOT(ISERROR(SEARCH("NO CUMPLE",J2027)))</formula>
    </cfRule>
    <cfRule type="containsText" dxfId="1600" priority="1858" stopIfTrue="1" operator="containsText" text="CUMPLE">
      <formula>NOT(ISERROR(SEARCH("CUMPLE",J2027)))</formula>
    </cfRule>
  </conditionalFormatting>
  <conditionalFormatting sqref="O2026">
    <cfRule type="containsText" dxfId="1599" priority="1855" stopIfTrue="1" operator="containsText" text="NO CUMPLE">
      <formula>NOT(ISERROR(SEARCH("NO CUMPLE",O2026)))</formula>
    </cfRule>
    <cfRule type="containsText" dxfId="1598" priority="1856" stopIfTrue="1" operator="containsText" text="CUMPLE">
      <formula>NOT(ISERROR(SEARCH("CUMPLE",O2026)))</formula>
    </cfRule>
  </conditionalFormatting>
  <conditionalFormatting sqref="O2027:S2027">
    <cfRule type="cellIs" dxfId="1597" priority="1854" operator="equal">
      <formula>"EL PROPONENTE SE DEBE REQUERIR POR EXPERIENCIA MINIMA EXIGIDA"</formula>
    </cfRule>
  </conditionalFormatting>
  <conditionalFormatting sqref="J2004:J2013">
    <cfRule type="cellIs" dxfId="1596" priority="1853" stopIfTrue="1" operator="greaterThan">
      <formula>0</formula>
    </cfRule>
  </conditionalFormatting>
  <conditionalFormatting sqref="N2021:N2026">
    <cfRule type="cellIs" dxfId="1595" priority="1851" operator="equal">
      <formula>"NO"</formula>
    </cfRule>
    <cfRule type="cellIs" dxfId="1594" priority="1852" operator="between">
      <formula>"SI"</formula>
      <formula>"SI."</formula>
    </cfRule>
  </conditionalFormatting>
  <conditionalFormatting sqref="I2013">
    <cfRule type="cellIs" dxfId="1593" priority="1850" stopIfTrue="1" operator="greaterThan">
      <formula>0</formula>
    </cfRule>
  </conditionalFormatting>
  <conditionalFormatting sqref="K2007:L2013">
    <cfRule type="cellIs" dxfId="1592" priority="1848" operator="equal">
      <formula>0</formula>
    </cfRule>
    <cfRule type="cellIs" dxfId="1591" priority="1849" operator="notBetween">
      <formula>$Q$17</formula>
      <formula>$R$17</formula>
    </cfRule>
  </conditionalFormatting>
  <conditionalFormatting sqref="B2004:B2013">
    <cfRule type="cellIs" dxfId="1590" priority="1847" stopIfTrue="1" operator="greaterThan">
      <formula>0</formula>
    </cfRule>
  </conditionalFormatting>
  <conditionalFormatting sqref="T2004:V2004 U2005:V2006 T2005:T2008 V2007:V2008">
    <cfRule type="cellIs" dxfId="1589" priority="1845" stopIfTrue="1" operator="equal">
      <formula>"NO"</formula>
    </cfRule>
    <cfRule type="cellIs" dxfId="1588" priority="1846" stopIfTrue="1" operator="equal">
      <formula>"SI"</formula>
    </cfRule>
  </conditionalFormatting>
  <conditionalFormatting sqref="T2004:V2004 U2005:V2005 T2005:T2008 V2006:V2008">
    <cfRule type="cellIs" dxfId="1587" priority="1844" stopIfTrue="1" operator="equal">
      <formula>"NO APLICA"</formula>
    </cfRule>
  </conditionalFormatting>
  <conditionalFormatting sqref="U2006">
    <cfRule type="cellIs" dxfId="1586" priority="1843" stopIfTrue="1" operator="equal">
      <formula>"NO APLICA"</formula>
    </cfRule>
  </conditionalFormatting>
  <conditionalFormatting sqref="U2006">
    <cfRule type="cellIs" dxfId="1585" priority="1842" stopIfTrue="1" operator="equal">
      <formula>"NO APLICA"</formula>
    </cfRule>
  </conditionalFormatting>
  <conditionalFormatting sqref="V2006">
    <cfRule type="cellIs" dxfId="1584" priority="1841" stopIfTrue="1" operator="equal">
      <formula>"NO APLICA"</formula>
    </cfRule>
  </conditionalFormatting>
  <conditionalFormatting sqref="K2004:L2006">
    <cfRule type="cellIs" dxfId="1583" priority="1840" operator="notBetween">
      <formula>$Q$17</formula>
      <formula>$R$17</formula>
    </cfRule>
  </conditionalFormatting>
  <conditionalFormatting sqref="P2009:V2013 K2004:M2013 C2004:I2013 R2004:V2004 R2005:S2006 T2005:V2008">
    <cfRule type="cellIs" dxfId="1582" priority="1839" operator="equal">
      <formula>0</formula>
    </cfRule>
  </conditionalFormatting>
  <conditionalFormatting sqref="M2027">
    <cfRule type="cellIs" dxfId="1581" priority="1835" operator="notEqual">
      <formula>"NO CUMPLE"</formula>
    </cfRule>
    <cfRule type="containsText" dxfId="1580" priority="1836" stopIfTrue="1" operator="containsText" text="NO CUMPLE">
      <formula>NOT(ISERROR(SEARCH("NO CUMPLE",M2027)))</formula>
    </cfRule>
    <cfRule type="containsText" dxfId="1579" priority="1837" stopIfTrue="1" operator="containsText" text="CUMPLE">
      <formula>NOT(ISERROR(SEARCH("CUMPLE",M2027)))</formula>
    </cfRule>
  </conditionalFormatting>
  <conditionalFormatting sqref="M2021:M2026">
    <cfRule type="cellIs" dxfId="1578" priority="1833" stopIfTrue="1" operator="equal">
      <formula>"cumple"</formula>
    </cfRule>
    <cfRule type="containsText" dxfId="1577" priority="1834" stopIfTrue="1" operator="containsText" text="NO CUMPLE">
      <formula>NOT(ISERROR(SEARCH("NO CUMPLE",M2021)))</formula>
    </cfRule>
  </conditionalFormatting>
  <conditionalFormatting sqref="L2021:L2026">
    <cfRule type="cellIs" dxfId="1576" priority="1831" stopIfTrue="1" operator="equal">
      <formula>"cumple"</formula>
    </cfRule>
    <cfRule type="containsText" dxfId="1575" priority="1832" stopIfTrue="1" operator="containsText" text="NO CUMPLE">
      <formula>NOT(ISERROR(SEARCH("NO CUMPLE",L2021)))</formula>
    </cfRule>
  </conditionalFormatting>
  <conditionalFormatting sqref="K2027">
    <cfRule type="containsText" dxfId="1574" priority="1821" stopIfTrue="1" operator="containsText" text="NO CUMPLE">
      <formula>NOT(ISERROR(SEARCH("NO CUMPLE",K2027)))</formula>
    </cfRule>
    <cfRule type="containsText" dxfId="1573" priority="1822" stopIfTrue="1" operator="containsText" text="CUMPLE">
      <formula>NOT(ISERROR(SEARCH("CUMPLE",K2027)))</formula>
    </cfRule>
  </conditionalFormatting>
  <conditionalFormatting sqref="L2027">
    <cfRule type="containsText" dxfId="1572" priority="1819" stopIfTrue="1" operator="containsText" text="NO CUMPLE">
      <formula>NOT(ISERROR(SEARCH("NO CUMPLE",L2027)))</formula>
    </cfRule>
    <cfRule type="containsText" dxfId="1571" priority="1820" stopIfTrue="1" operator="containsText" text="CUMPLE">
      <formula>NOT(ISERROR(SEARCH("CUMPLE",L2027)))</formula>
    </cfRule>
  </conditionalFormatting>
  <conditionalFormatting sqref="P2020">
    <cfRule type="cellIs" dxfId="1570" priority="1817" operator="equal">
      <formula>"NO VÁLIDO"</formula>
    </cfRule>
    <cfRule type="cellIs" dxfId="1569" priority="1818" operator="equal">
      <formula>"VÁLIDO"</formula>
    </cfRule>
  </conditionalFormatting>
  <conditionalFormatting sqref="H2004:H2013">
    <cfRule type="cellIs" dxfId="1568" priority="1814" operator="equal">
      <formula>"NO"</formula>
    </cfRule>
    <cfRule type="cellIs" dxfId="1567" priority="1815" operator="equal">
      <formula>"SI"</formula>
    </cfRule>
  </conditionalFormatting>
  <conditionalFormatting sqref="Q2020">
    <cfRule type="cellIs" dxfId="1566" priority="1812" operator="greaterThanOrEqual">
      <formula>NUMMINCONT</formula>
    </cfRule>
    <cfRule type="cellIs" dxfId="1565" priority="1813" operator="lessThan">
      <formula>NUMMINCONT</formula>
    </cfRule>
  </conditionalFormatting>
  <conditionalFormatting sqref="B2057:C2057 H2057:V2057 E2057 B2030:V2033 B2038:V2056 B2034:O2037 R2036:S2037 T2034:V2037">
    <cfRule type="cellIs" dxfId="1564" priority="1811" operator="equal">
      <formula>"MAL"</formula>
    </cfRule>
  </conditionalFormatting>
  <conditionalFormatting sqref="B2057:C2057 H2057:V2057 E2057 B2030:V2033 B2038:V2056 B2034:O2037 R2036:S2037 T2034:V2037">
    <cfRule type="cellIs" dxfId="1563" priority="1810" operator="equal">
      <formula>"CORRECTO"</formula>
    </cfRule>
  </conditionalFormatting>
  <conditionalFormatting sqref="B2057:C2057 H2057:V2057 E2057 B2030:V2033 B2038:V2056 B2034:O2037 R2036:S2037 T2034:V2037">
    <cfRule type="cellIs" dxfId="1562" priority="1809" operator="equal">
      <formula>"MAL"</formula>
    </cfRule>
  </conditionalFormatting>
  <conditionalFormatting sqref="B2057:C2057 H2057:V2057 E2057 B2030:V2033 B2038:V2056 B2034:O2037 R2036:S2037 T2034:V2037">
    <cfRule type="cellIs" dxfId="1561" priority="1806" operator="equal">
      <formula>"CORRECTO"</formula>
    </cfRule>
    <cfRule type="cellIs" dxfId="1560" priority="1808" operator="equal">
      <formula>"CORRECTO"</formula>
    </cfRule>
  </conditionalFormatting>
  <conditionalFormatting sqref="B2057:C2057 H2057:V2057 E2057 B2030:V2033 B2038:V2056 B2034:O2037 R2036:S2037 T2034:V2037">
    <cfRule type="cellIs" dxfId="1559" priority="1807" operator="equal">
      <formula>"MAL"</formula>
    </cfRule>
  </conditionalFormatting>
  <conditionalFormatting sqref="C2034:I2043 P2038:V2043 K2034:M2043 R2036:S2037 T2034:V2037">
    <cfRule type="cellIs" dxfId="1558" priority="1805" stopIfTrue="1" operator="greaterThan">
      <formula>0</formula>
    </cfRule>
  </conditionalFormatting>
  <conditionalFormatting sqref="D2037:D2042">
    <cfRule type="cellIs" dxfId="1557" priority="1804" stopIfTrue="1" operator="greaterThan">
      <formula>0</formula>
    </cfRule>
  </conditionalFormatting>
  <conditionalFormatting sqref="D2037:D2042 F2037:H2042">
    <cfRule type="cellIs" dxfId="1556" priority="1803" stopIfTrue="1" operator="greaterThan">
      <formula>0</formula>
    </cfRule>
  </conditionalFormatting>
  <conditionalFormatting sqref="H2034:H2042">
    <cfRule type="cellIs" dxfId="1555" priority="1802" stopIfTrue="1" operator="greaterThan">
      <formula>0</formula>
    </cfRule>
  </conditionalFormatting>
  <conditionalFormatting sqref="E2034:E2042">
    <cfRule type="cellIs" dxfId="1554" priority="1801" stopIfTrue="1" operator="greaterThan">
      <formula>0</formula>
    </cfRule>
  </conditionalFormatting>
  <conditionalFormatting sqref="K2051:K2056">
    <cfRule type="containsText" dxfId="1553" priority="1799" stopIfTrue="1" operator="containsText" text="NO CUMPLE">
      <formula>NOT(ISERROR(SEARCH("NO CUMPLE",K2051)))</formula>
    </cfRule>
    <cfRule type="containsText" dxfId="1552" priority="1800" stopIfTrue="1" operator="containsText" text="CUMPLE">
      <formula>NOT(ISERROR(SEARCH("CUMPLE",K2051)))</formula>
    </cfRule>
  </conditionalFormatting>
  <conditionalFormatting sqref="S2050">
    <cfRule type="cellIs" dxfId="1551" priority="1797" operator="greaterThanOrEqual">
      <formula>NUMMINCONT</formula>
    </cfRule>
    <cfRule type="cellIs" dxfId="1550" priority="1798" operator="lessThan">
      <formula>NUMMINCONT</formula>
    </cfRule>
  </conditionalFormatting>
  <conditionalFormatting sqref="T2038:V2042 U2037:V2037">
    <cfRule type="cellIs" dxfId="1549" priority="1795" stopIfTrue="1" operator="equal">
      <formula>"NO"</formula>
    </cfRule>
    <cfRule type="cellIs" dxfId="1548" priority="1796" stopIfTrue="1" operator="equal">
      <formula>"SI"</formula>
    </cfRule>
  </conditionalFormatting>
  <conditionalFormatting sqref="T2038:V2038 U2037:V2037">
    <cfRule type="cellIs" dxfId="1547" priority="1794" stopIfTrue="1" operator="equal">
      <formula>"NO APLICA"</formula>
    </cfRule>
  </conditionalFormatting>
  <conditionalFormatting sqref="T2039:U2042">
    <cfRule type="cellIs" dxfId="1546" priority="1793" stopIfTrue="1" operator="equal">
      <formula>"NO APLICA"</formula>
    </cfRule>
  </conditionalFormatting>
  <conditionalFormatting sqref="T2039:U2039">
    <cfRule type="cellIs" dxfId="1545" priority="1792" stopIfTrue="1" operator="equal">
      <formula>"NO APLICA"</formula>
    </cfRule>
  </conditionalFormatting>
  <conditionalFormatting sqref="V2039:V2042">
    <cfRule type="cellIs" dxfId="1544" priority="1791" stopIfTrue="1" operator="equal">
      <formula>"NO APLICA"</formula>
    </cfRule>
  </conditionalFormatting>
  <conditionalFormatting sqref="V2048">
    <cfRule type="cellIs" dxfId="1543" priority="1789" operator="equal">
      <formula>"CUMPLE"</formula>
    </cfRule>
    <cfRule type="cellIs" dxfId="1542" priority="1790" operator="equal">
      <formula>"NO CUMPLE"</formula>
    </cfRule>
  </conditionalFormatting>
  <conditionalFormatting sqref="V2048:V2050">
    <cfRule type="cellIs" dxfId="1541" priority="1788" operator="equal">
      <formula>"VERIFICAR"</formula>
    </cfRule>
  </conditionalFormatting>
  <conditionalFormatting sqref="T2043:V2043">
    <cfRule type="cellIs" dxfId="1540" priority="1786" stopIfTrue="1" operator="equal">
      <formula>"NO"</formula>
    </cfRule>
    <cfRule type="cellIs" dxfId="1539" priority="1787" stopIfTrue="1" operator="equal">
      <formula>"SI"</formula>
    </cfRule>
  </conditionalFormatting>
  <conditionalFormatting sqref="T2043:U2043">
    <cfRule type="cellIs" dxfId="1538" priority="1785" stopIfTrue="1" operator="equal">
      <formula>"NO APLICA"</formula>
    </cfRule>
  </conditionalFormatting>
  <conditionalFormatting sqref="V2043">
    <cfRule type="cellIs" dxfId="1537" priority="1784" stopIfTrue="1" operator="equal">
      <formula>"NO APLICA"</formula>
    </cfRule>
  </conditionalFormatting>
  <conditionalFormatting sqref="T2053">
    <cfRule type="cellIs" dxfId="1536" priority="1782" operator="equal">
      <formula>"CUMPLE"</formula>
    </cfRule>
    <cfRule type="cellIs" dxfId="1535" priority="1783" operator="equal">
      <formula>"NO CUMPLE"</formula>
    </cfRule>
  </conditionalFormatting>
  <conditionalFormatting sqref="T2053">
    <cfRule type="cellIs" dxfId="1534" priority="1781" operator="equal">
      <formula>"VERIFICAR"</formula>
    </cfRule>
  </conditionalFormatting>
  <conditionalFormatting sqref="H2057">
    <cfRule type="containsText" dxfId="1533" priority="1764" stopIfTrue="1" operator="containsText" text="NO CUMPLE">
      <formula>NOT(ISERROR(SEARCH("NO CUMPLE",H2057)))</formula>
    </cfRule>
    <cfRule type="containsText" dxfId="1532" priority="1765" stopIfTrue="1" operator="containsText" text="CUMPLE">
      <formula>NOT(ISERROR(SEARCH("CUMPLE",H2057)))</formula>
    </cfRule>
  </conditionalFormatting>
  <conditionalFormatting sqref="J2057">
    <cfRule type="containsText" dxfId="1531" priority="1762" stopIfTrue="1" operator="containsText" text="NO CUMPLE">
      <formula>NOT(ISERROR(SEARCH("NO CUMPLE",J2057)))</formula>
    </cfRule>
    <cfRule type="containsText" dxfId="1530" priority="1763" stopIfTrue="1" operator="containsText" text="CUMPLE">
      <formula>NOT(ISERROR(SEARCH("CUMPLE",J2057)))</formula>
    </cfRule>
  </conditionalFormatting>
  <conditionalFormatting sqref="O2056">
    <cfRule type="containsText" dxfId="1529" priority="1760" stopIfTrue="1" operator="containsText" text="NO CUMPLE">
      <formula>NOT(ISERROR(SEARCH("NO CUMPLE",O2056)))</formula>
    </cfRule>
    <cfRule type="containsText" dxfId="1528" priority="1761" stopIfTrue="1" operator="containsText" text="CUMPLE">
      <formula>NOT(ISERROR(SEARCH("CUMPLE",O2056)))</formula>
    </cfRule>
  </conditionalFormatting>
  <conditionalFormatting sqref="O2057:S2057">
    <cfRule type="cellIs" dxfId="1527" priority="1759" operator="equal">
      <formula>"EL PROPONENTE SE DEBE REQUERIR POR EXPERIENCIA MINIMA EXIGIDA"</formula>
    </cfRule>
  </conditionalFormatting>
  <conditionalFormatting sqref="J2034:J2043">
    <cfRule type="cellIs" dxfId="1526" priority="1758" stopIfTrue="1" operator="greaterThan">
      <formula>0</formula>
    </cfRule>
  </conditionalFormatting>
  <conditionalFormatting sqref="N2051:N2056">
    <cfRule type="cellIs" dxfId="1525" priority="1756" operator="equal">
      <formula>"NO"</formula>
    </cfRule>
    <cfRule type="cellIs" dxfId="1524" priority="1757" operator="between">
      <formula>"SI"</formula>
      <formula>"SI."</formula>
    </cfRule>
  </conditionalFormatting>
  <conditionalFormatting sqref="I2043">
    <cfRule type="cellIs" dxfId="1523" priority="1755" stopIfTrue="1" operator="greaterThan">
      <formula>0</formula>
    </cfRule>
  </conditionalFormatting>
  <conditionalFormatting sqref="K2037:L2043">
    <cfRule type="cellIs" dxfId="1522" priority="1753" operator="equal">
      <formula>0</formula>
    </cfRule>
    <cfRule type="cellIs" dxfId="1521" priority="1754" operator="notBetween">
      <formula>$Q$17</formula>
      <formula>$R$17</formula>
    </cfRule>
  </conditionalFormatting>
  <conditionalFormatting sqref="B2034:B2043">
    <cfRule type="cellIs" dxfId="1520" priority="1752" stopIfTrue="1" operator="greaterThan">
      <formula>0</formula>
    </cfRule>
  </conditionalFormatting>
  <conditionalFormatting sqref="T2034:V2034 U2035:V2036 T2035:T2037 V2037">
    <cfRule type="cellIs" dxfId="1519" priority="1750" stopIfTrue="1" operator="equal">
      <formula>"NO"</formula>
    </cfRule>
    <cfRule type="cellIs" dxfId="1518" priority="1751" stopIfTrue="1" operator="equal">
      <formula>"SI"</formula>
    </cfRule>
  </conditionalFormatting>
  <conditionalFormatting sqref="T2034:V2034 U2035:V2035 T2035:T2037 V2036:V2037">
    <cfRule type="cellIs" dxfId="1517" priority="1749" stopIfTrue="1" operator="equal">
      <formula>"NO APLICA"</formula>
    </cfRule>
  </conditionalFormatting>
  <conditionalFormatting sqref="U2036">
    <cfRule type="cellIs" dxfId="1516" priority="1748" stopIfTrue="1" operator="equal">
      <formula>"NO APLICA"</formula>
    </cfRule>
  </conditionalFormatting>
  <conditionalFormatting sqref="U2036">
    <cfRule type="cellIs" dxfId="1515" priority="1747" stopIfTrue="1" operator="equal">
      <formula>"NO APLICA"</formula>
    </cfRule>
  </conditionalFormatting>
  <conditionalFormatting sqref="V2036">
    <cfRule type="cellIs" dxfId="1514" priority="1746" stopIfTrue="1" operator="equal">
      <formula>"NO APLICA"</formula>
    </cfRule>
  </conditionalFormatting>
  <conditionalFormatting sqref="K2034:L2036">
    <cfRule type="cellIs" dxfId="1513" priority="1745" operator="notBetween">
      <formula>$Q$17</formula>
      <formula>$R$17</formula>
    </cfRule>
  </conditionalFormatting>
  <conditionalFormatting sqref="C2034:I2043 P2038:V2043 K2034:M2043 R2036:S2037 T2034:V2037">
    <cfRule type="cellIs" dxfId="1512" priority="1744" operator="equal">
      <formula>0</formula>
    </cfRule>
  </conditionalFormatting>
  <conditionalFormatting sqref="M2057">
    <cfRule type="cellIs" dxfId="1511" priority="1740" operator="notEqual">
      <formula>"NO CUMPLE"</formula>
    </cfRule>
    <cfRule type="containsText" dxfId="1510" priority="1741" stopIfTrue="1" operator="containsText" text="NO CUMPLE">
      <formula>NOT(ISERROR(SEARCH("NO CUMPLE",M2057)))</formula>
    </cfRule>
    <cfRule type="containsText" dxfId="1509" priority="1742" stopIfTrue="1" operator="containsText" text="CUMPLE">
      <formula>NOT(ISERROR(SEARCH("CUMPLE",M2057)))</formula>
    </cfRule>
  </conditionalFormatting>
  <conditionalFormatting sqref="M2051:M2056">
    <cfRule type="cellIs" dxfId="1508" priority="1738" stopIfTrue="1" operator="equal">
      <formula>"cumple"</formula>
    </cfRule>
    <cfRule type="containsText" dxfId="1507" priority="1739" stopIfTrue="1" operator="containsText" text="NO CUMPLE">
      <formula>NOT(ISERROR(SEARCH("NO CUMPLE",M2051)))</formula>
    </cfRule>
  </conditionalFormatting>
  <conditionalFormatting sqref="L2051:L2056">
    <cfRule type="cellIs" dxfId="1506" priority="1736" stopIfTrue="1" operator="equal">
      <formula>"cumple"</formula>
    </cfRule>
    <cfRule type="containsText" dxfId="1505" priority="1737" stopIfTrue="1" operator="containsText" text="NO CUMPLE">
      <formula>NOT(ISERROR(SEARCH("NO CUMPLE",L2051)))</formula>
    </cfRule>
  </conditionalFormatting>
  <conditionalFormatting sqref="K2057">
    <cfRule type="containsText" dxfId="1504" priority="1726" stopIfTrue="1" operator="containsText" text="NO CUMPLE">
      <formula>NOT(ISERROR(SEARCH("NO CUMPLE",K2057)))</formula>
    </cfRule>
    <cfRule type="containsText" dxfId="1503" priority="1727" stopIfTrue="1" operator="containsText" text="CUMPLE">
      <formula>NOT(ISERROR(SEARCH("CUMPLE",K2057)))</formula>
    </cfRule>
  </conditionalFormatting>
  <conditionalFormatting sqref="L2057">
    <cfRule type="containsText" dxfId="1502" priority="1724" stopIfTrue="1" operator="containsText" text="NO CUMPLE">
      <formula>NOT(ISERROR(SEARCH("NO CUMPLE",L2057)))</formula>
    </cfRule>
    <cfRule type="containsText" dxfId="1501" priority="1725" stopIfTrue="1" operator="containsText" text="CUMPLE">
      <formula>NOT(ISERROR(SEARCH("CUMPLE",L2057)))</formula>
    </cfRule>
  </conditionalFormatting>
  <conditionalFormatting sqref="P2050">
    <cfRule type="cellIs" dxfId="1500" priority="1722" operator="equal">
      <formula>"NO VÁLIDO"</formula>
    </cfRule>
    <cfRule type="cellIs" dxfId="1499" priority="1723" operator="equal">
      <formula>"VÁLIDO"</formula>
    </cfRule>
  </conditionalFormatting>
  <conditionalFormatting sqref="H2034:H2043">
    <cfRule type="cellIs" dxfId="1498" priority="1719" operator="equal">
      <formula>"NO"</formula>
    </cfRule>
    <cfRule type="cellIs" dxfId="1497" priority="1720" operator="equal">
      <formula>"SI"</formula>
    </cfRule>
  </conditionalFormatting>
  <conditionalFormatting sqref="Q2050">
    <cfRule type="cellIs" dxfId="1496" priority="1717" operator="greaterThanOrEqual">
      <formula>NUMMINCONT</formula>
    </cfRule>
    <cfRule type="cellIs" dxfId="1495" priority="1718" operator="lessThan">
      <formula>NUMMINCONT</formula>
    </cfRule>
  </conditionalFormatting>
  <conditionalFormatting sqref="B2087:C2087 H2087:V2087 E2087 B2060:V2063 B2070:V2086 B2064:O2069 R2064:V2069">
    <cfRule type="cellIs" dxfId="1494" priority="1716" operator="equal">
      <formula>"MAL"</formula>
    </cfRule>
  </conditionalFormatting>
  <conditionalFormatting sqref="B2087:C2087 H2087:V2087 E2087 B2060:V2063 B2070:V2086 B2064:O2069 R2064:V2069">
    <cfRule type="cellIs" dxfId="1493" priority="1715" operator="equal">
      <formula>"CORRECTO"</formula>
    </cfRule>
  </conditionalFormatting>
  <conditionalFormatting sqref="B2087:C2087 H2087:V2087 E2087 B2060:V2063 B2070:V2086 B2064:O2069 R2064:V2069">
    <cfRule type="cellIs" dxfId="1492" priority="1714" operator="equal">
      <formula>"MAL"</formula>
    </cfRule>
  </conditionalFormatting>
  <conditionalFormatting sqref="B2087:C2087 H2087:V2087 E2087 B2060:V2063 B2070:V2086 B2064:O2069 R2064:V2069">
    <cfRule type="cellIs" dxfId="1491" priority="1711" operator="equal">
      <formula>"CORRECTO"</formula>
    </cfRule>
    <cfRule type="cellIs" dxfId="1490" priority="1713" operator="equal">
      <formula>"CORRECTO"</formula>
    </cfRule>
  </conditionalFormatting>
  <conditionalFormatting sqref="B2087:C2087 H2087:V2087 E2087 B2060:V2063 B2070:V2086 B2064:O2069 R2064:V2069">
    <cfRule type="cellIs" dxfId="1489" priority="1712" operator="equal">
      <formula>"MAL"</formula>
    </cfRule>
  </conditionalFormatting>
  <conditionalFormatting sqref="C2064:I2073 P2070:V2073 K2064:M2073 R2064:V2069">
    <cfRule type="cellIs" dxfId="1488" priority="1710" stopIfTrue="1" operator="greaterThan">
      <formula>0</formula>
    </cfRule>
  </conditionalFormatting>
  <conditionalFormatting sqref="D2067:D2072">
    <cfRule type="cellIs" dxfId="1487" priority="1709" stopIfTrue="1" operator="greaterThan">
      <formula>0</formula>
    </cfRule>
  </conditionalFormatting>
  <conditionalFormatting sqref="D2067:D2072 F2067:H2072">
    <cfRule type="cellIs" dxfId="1486" priority="1708" stopIfTrue="1" operator="greaterThan">
      <formula>0</formula>
    </cfRule>
  </conditionalFormatting>
  <conditionalFormatting sqref="H2064:H2072">
    <cfRule type="cellIs" dxfId="1485" priority="1707" stopIfTrue="1" operator="greaterThan">
      <formula>0</formula>
    </cfRule>
  </conditionalFormatting>
  <conditionalFormatting sqref="E2064:E2072">
    <cfRule type="cellIs" dxfId="1484" priority="1706" stopIfTrue="1" operator="greaterThan">
      <formula>0</formula>
    </cfRule>
  </conditionalFormatting>
  <conditionalFormatting sqref="K2081:K2086">
    <cfRule type="containsText" dxfId="1483" priority="1704" stopIfTrue="1" operator="containsText" text="NO CUMPLE">
      <formula>NOT(ISERROR(SEARCH("NO CUMPLE",K2081)))</formula>
    </cfRule>
    <cfRule type="containsText" dxfId="1482" priority="1705" stopIfTrue="1" operator="containsText" text="CUMPLE">
      <formula>NOT(ISERROR(SEARCH("CUMPLE",K2081)))</formula>
    </cfRule>
  </conditionalFormatting>
  <conditionalFormatting sqref="S2080">
    <cfRule type="cellIs" dxfId="1481" priority="1702" operator="greaterThanOrEqual">
      <formula>NUMMINCONT</formula>
    </cfRule>
    <cfRule type="cellIs" dxfId="1480" priority="1703" operator="lessThan">
      <formula>NUMMINCONT</formula>
    </cfRule>
  </conditionalFormatting>
  <conditionalFormatting sqref="T2067:V2072">
    <cfRule type="cellIs" dxfId="1479" priority="1700" stopIfTrue="1" operator="equal">
      <formula>"NO"</formula>
    </cfRule>
    <cfRule type="cellIs" dxfId="1478" priority="1701" stopIfTrue="1" operator="equal">
      <formula>"SI"</formula>
    </cfRule>
  </conditionalFormatting>
  <conditionalFormatting sqref="T2067:V2068">
    <cfRule type="cellIs" dxfId="1477" priority="1699" stopIfTrue="1" operator="equal">
      <formula>"NO APLICA"</formula>
    </cfRule>
  </conditionalFormatting>
  <conditionalFormatting sqref="T2069:U2072">
    <cfRule type="cellIs" dxfId="1476" priority="1698" stopIfTrue="1" operator="equal">
      <formula>"NO APLICA"</formula>
    </cfRule>
  </conditionalFormatting>
  <conditionalFormatting sqref="T2069:U2069">
    <cfRule type="cellIs" dxfId="1475" priority="1697" stopIfTrue="1" operator="equal">
      <formula>"NO APLICA"</formula>
    </cfRule>
  </conditionalFormatting>
  <conditionalFormatting sqref="V2069:V2072">
    <cfRule type="cellIs" dxfId="1474" priority="1696" stopIfTrue="1" operator="equal">
      <formula>"NO APLICA"</formula>
    </cfRule>
  </conditionalFormatting>
  <conditionalFormatting sqref="V2078">
    <cfRule type="cellIs" dxfId="1473" priority="1694" operator="equal">
      <formula>"CUMPLE"</formula>
    </cfRule>
    <cfRule type="cellIs" dxfId="1472" priority="1695" operator="equal">
      <formula>"NO CUMPLE"</formula>
    </cfRule>
  </conditionalFormatting>
  <conditionalFormatting sqref="V2078:V2080">
    <cfRule type="cellIs" dxfId="1471" priority="1693" operator="equal">
      <formula>"VERIFICAR"</formula>
    </cfRule>
  </conditionalFormatting>
  <conditionalFormatting sqref="T2073:V2073">
    <cfRule type="cellIs" dxfId="1470" priority="1691" stopIfTrue="1" operator="equal">
      <formula>"NO"</formula>
    </cfRule>
    <cfRule type="cellIs" dxfId="1469" priority="1692" stopIfTrue="1" operator="equal">
      <formula>"SI"</formula>
    </cfRule>
  </conditionalFormatting>
  <conditionalFormatting sqref="T2073:U2073">
    <cfRule type="cellIs" dxfId="1468" priority="1690" stopIfTrue="1" operator="equal">
      <formula>"NO APLICA"</formula>
    </cfRule>
  </conditionalFormatting>
  <conditionalFormatting sqref="V2073">
    <cfRule type="cellIs" dxfId="1467" priority="1689" stopIfTrue="1" operator="equal">
      <formula>"NO APLICA"</formula>
    </cfRule>
  </conditionalFormatting>
  <conditionalFormatting sqref="T2083">
    <cfRule type="cellIs" dxfId="1466" priority="1687" operator="equal">
      <formula>"CUMPLE"</formula>
    </cfRule>
    <cfRule type="cellIs" dxfId="1465" priority="1688" operator="equal">
      <formula>"NO CUMPLE"</formula>
    </cfRule>
  </conditionalFormatting>
  <conditionalFormatting sqref="T2083">
    <cfRule type="cellIs" dxfId="1464" priority="1686" operator="equal">
      <formula>"VERIFICAR"</formula>
    </cfRule>
  </conditionalFormatting>
  <conditionalFormatting sqref="H2087">
    <cfRule type="containsText" dxfId="1463" priority="1669" stopIfTrue="1" operator="containsText" text="NO CUMPLE">
      <formula>NOT(ISERROR(SEARCH("NO CUMPLE",H2087)))</formula>
    </cfRule>
    <cfRule type="containsText" dxfId="1462" priority="1670" stopIfTrue="1" operator="containsText" text="CUMPLE">
      <formula>NOT(ISERROR(SEARCH("CUMPLE",H2087)))</formula>
    </cfRule>
  </conditionalFormatting>
  <conditionalFormatting sqref="J2087">
    <cfRule type="containsText" dxfId="1461" priority="1667" stopIfTrue="1" operator="containsText" text="NO CUMPLE">
      <formula>NOT(ISERROR(SEARCH("NO CUMPLE",J2087)))</formula>
    </cfRule>
    <cfRule type="containsText" dxfId="1460" priority="1668" stopIfTrue="1" operator="containsText" text="CUMPLE">
      <formula>NOT(ISERROR(SEARCH("CUMPLE",J2087)))</formula>
    </cfRule>
  </conditionalFormatting>
  <conditionalFormatting sqref="O2086">
    <cfRule type="containsText" dxfId="1459" priority="1665" stopIfTrue="1" operator="containsText" text="NO CUMPLE">
      <formula>NOT(ISERROR(SEARCH("NO CUMPLE",O2086)))</formula>
    </cfRule>
    <cfRule type="containsText" dxfId="1458" priority="1666" stopIfTrue="1" operator="containsText" text="CUMPLE">
      <formula>NOT(ISERROR(SEARCH("CUMPLE",O2086)))</formula>
    </cfRule>
  </conditionalFormatting>
  <conditionalFormatting sqref="O2087:S2087">
    <cfRule type="cellIs" dxfId="1457" priority="1664" operator="equal">
      <formula>"EL PROPONENTE SE DEBE REQUERIR POR EXPERIENCIA MINIMA EXIGIDA"</formula>
    </cfRule>
  </conditionalFormatting>
  <conditionalFormatting sqref="J2064:J2073">
    <cfRule type="cellIs" dxfId="1456" priority="1663" stopIfTrue="1" operator="greaterThan">
      <formula>0</formula>
    </cfRule>
  </conditionalFormatting>
  <conditionalFormatting sqref="N2081:N2086">
    <cfRule type="cellIs" dxfId="1455" priority="1661" operator="equal">
      <formula>"NO"</formula>
    </cfRule>
    <cfRule type="cellIs" dxfId="1454" priority="1662" operator="between">
      <formula>"SI"</formula>
      <formula>"SI."</formula>
    </cfRule>
  </conditionalFormatting>
  <conditionalFormatting sqref="I2073">
    <cfRule type="cellIs" dxfId="1453" priority="1660" stopIfTrue="1" operator="greaterThan">
      <formula>0</formula>
    </cfRule>
  </conditionalFormatting>
  <conditionalFormatting sqref="K2067:L2073">
    <cfRule type="cellIs" dxfId="1452" priority="1658" operator="equal">
      <formula>0</formula>
    </cfRule>
    <cfRule type="cellIs" dxfId="1451" priority="1659" operator="notBetween">
      <formula>$Q$17</formula>
      <formula>$R$17</formula>
    </cfRule>
  </conditionalFormatting>
  <conditionalFormatting sqref="B2064:B2073">
    <cfRule type="cellIs" dxfId="1450" priority="1657" stopIfTrue="1" operator="greaterThan">
      <formula>0</formula>
    </cfRule>
  </conditionalFormatting>
  <conditionalFormatting sqref="T2064:V2066 T2067:T2069 V2067:V2069">
    <cfRule type="cellIs" dxfId="1449" priority="1655" stopIfTrue="1" operator="equal">
      <formula>"NO"</formula>
    </cfRule>
    <cfRule type="cellIs" dxfId="1448" priority="1656" stopIfTrue="1" operator="equal">
      <formula>"SI"</formula>
    </cfRule>
  </conditionalFormatting>
  <conditionalFormatting sqref="T2064:V2065 T2066:T2069 V2066:V2069">
    <cfRule type="cellIs" dxfId="1447" priority="1654" stopIfTrue="1" operator="equal">
      <formula>"NO APLICA"</formula>
    </cfRule>
  </conditionalFormatting>
  <conditionalFormatting sqref="T2066:U2066">
    <cfRule type="cellIs" dxfId="1446" priority="1653" stopIfTrue="1" operator="equal">
      <formula>"NO APLICA"</formula>
    </cfRule>
  </conditionalFormatting>
  <conditionalFormatting sqref="T2066:U2066">
    <cfRule type="cellIs" dxfId="1445" priority="1652" stopIfTrue="1" operator="equal">
      <formula>"NO APLICA"</formula>
    </cfRule>
  </conditionalFormatting>
  <conditionalFormatting sqref="V2066">
    <cfRule type="cellIs" dxfId="1444" priority="1651" stopIfTrue="1" operator="equal">
      <formula>"NO APLICA"</formula>
    </cfRule>
  </conditionalFormatting>
  <conditionalFormatting sqref="K2064:L2066">
    <cfRule type="cellIs" dxfId="1443" priority="1650" operator="notBetween">
      <formula>$Q$17</formula>
      <formula>$R$17</formula>
    </cfRule>
  </conditionalFormatting>
  <conditionalFormatting sqref="C2064:I2073 P2070:V2073 K2064:M2073 R2064:V2069">
    <cfRule type="cellIs" dxfId="1442" priority="1649" operator="equal">
      <formula>0</formula>
    </cfRule>
  </conditionalFormatting>
  <conditionalFormatting sqref="M2087">
    <cfRule type="cellIs" dxfId="1441" priority="1645" operator="notEqual">
      <formula>"NO CUMPLE"</formula>
    </cfRule>
    <cfRule type="containsText" dxfId="1440" priority="1646" stopIfTrue="1" operator="containsText" text="NO CUMPLE">
      <formula>NOT(ISERROR(SEARCH("NO CUMPLE",M2087)))</formula>
    </cfRule>
    <cfRule type="containsText" dxfId="1439" priority="1647" stopIfTrue="1" operator="containsText" text="CUMPLE">
      <formula>NOT(ISERROR(SEARCH("CUMPLE",M2087)))</formula>
    </cfRule>
  </conditionalFormatting>
  <conditionalFormatting sqref="M2081:M2086">
    <cfRule type="cellIs" dxfId="1438" priority="1643" stopIfTrue="1" operator="equal">
      <formula>"cumple"</formula>
    </cfRule>
    <cfRule type="containsText" dxfId="1437" priority="1644" stopIfTrue="1" operator="containsText" text="NO CUMPLE">
      <formula>NOT(ISERROR(SEARCH("NO CUMPLE",M2081)))</formula>
    </cfRule>
  </conditionalFormatting>
  <conditionalFormatting sqref="L2081:L2086">
    <cfRule type="cellIs" dxfId="1436" priority="1641" stopIfTrue="1" operator="equal">
      <formula>"cumple"</formula>
    </cfRule>
    <cfRule type="containsText" dxfId="1435" priority="1642" stopIfTrue="1" operator="containsText" text="NO CUMPLE">
      <formula>NOT(ISERROR(SEARCH("NO CUMPLE",L2081)))</formula>
    </cfRule>
  </conditionalFormatting>
  <conditionalFormatting sqref="K2087">
    <cfRule type="containsText" dxfId="1434" priority="1631" stopIfTrue="1" operator="containsText" text="NO CUMPLE">
      <formula>NOT(ISERROR(SEARCH("NO CUMPLE",K2087)))</formula>
    </cfRule>
    <cfRule type="containsText" dxfId="1433" priority="1632" stopIfTrue="1" operator="containsText" text="CUMPLE">
      <formula>NOT(ISERROR(SEARCH("CUMPLE",K2087)))</formula>
    </cfRule>
  </conditionalFormatting>
  <conditionalFormatting sqref="L2087">
    <cfRule type="containsText" dxfId="1432" priority="1629" stopIfTrue="1" operator="containsText" text="NO CUMPLE">
      <formula>NOT(ISERROR(SEARCH("NO CUMPLE",L2087)))</formula>
    </cfRule>
    <cfRule type="containsText" dxfId="1431" priority="1630" stopIfTrue="1" operator="containsText" text="CUMPLE">
      <formula>NOT(ISERROR(SEARCH("CUMPLE",L2087)))</formula>
    </cfRule>
  </conditionalFormatting>
  <conditionalFormatting sqref="P2080">
    <cfRule type="cellIs" dxfId="1430" priority="1627" operator="equal">
      <formula>"NO VÁLIDO"</formula>
    </cfRule>
    <cfRule type="cellIs" dxfId="1429" priority="1628" operator="equal">
      <formula>"VÁLIDO"</formula>
    </cfRule>
  </conditionalFormatting>
  <conditionalFormatting sqref="H2064:H2073">
    <cfRule type="cellIs" dxfId="1428" priority="1624" operator="equal">
      <formula>"NO"</formula>
    </cfRule>
    <cfRule type="cellIs" dxfId="1427" priority="1625" operator="equal">
      <formula>"SI"</formula>
    </cfRule>
  </conditionalFormatting>
  <conditionalFormatting sqref="Q2080">
    <cfRule type="cellIs" dxfId="1426" priority="1622" operator="greaterThanOrEqual">
      <formula>NUMMINCONT</formula>
    </cfRule>
    <cfRule type="cellIs" dxfId="1425" priority="1623" operator="lessThan">
      <formula>NUMMINCONT</formula>
    </cfRule>
  </conditionalFormatting>
  <conditionalFormatting sqref="B2117:C2117 H2117:V2117 E2117 B2090:V2093 B2096:V2116 B2094:O2095 R2094:V2095">
    <cfRule type="cellIs" dxfId="1424" priority="1621" operator="equal">
      <formula>"MAL"</formula>
    </cfRule>
  </conditionalFormatting>
  <conditionalFormatting sqref="B2117:C2117 H2117:V2117 E2117 B2090:V2093 B2096:V2116 B2094:O2095 R2094:V2095">
    <cfRule type="cellIs" dxfId="1423" priority="1620" operator="equal">
      <formula>"CORRECTO"</formula>
    </cfRule>
  </conditionalFormatting>
  <conditionalFormatting sqref="B2117:C2117 H2117:V2117 E2117 B2090:V2093 B2096:V2116 B2094:O2095 R2094:V2095">
    <cfRule type="cellIs" dxfId="1422" priority="1619" operator="equal">
      <formula>"MAL"</formula>
    </cfRule>
  </conditionalFormatting>
  <conditionalFormatting sqref="B2117:C2117 H2117:V2117 E2117 B2090:V2093 B2096:V2116 B2094:O2095 R2094:V2095">
    <cfRule type="cellIs" dxfId="1421" priority="1616" operator="equal">
      <formula>"CORRECTO"</formula>
    </cfRule>
    <cfRule type="cellIs" dxfId="1420" priority="1618" operator="equal">
      <formula>"CORRECTO"</formula>
    </cfRule>
  </conditionalFormatting>
  <conditionalFormatting sqref="B2117:C2117 H2117:V2117 E2117 B2090:V2093 B2096:V2116 B2094:O2095 R2094:V2095">
    <cfRule type="cellIs" dxfId="1419" priority="1617" operator="equal">
      <formula>"MAL"</formula>
    </cfRule>
  </conditionalFormatting>
  <conditionalFormatting sqref="C2094:I2103 P2096:V2103 K2094:M2103 R2094:V2095">
    <cfRule type="cellIs" dxfId="1418" priority="1615" stopIfTrue="1" operator="greaterThan">
      <formula>0</formula>
    </cfRule>
  </conditionalFormatting>
  <conditionalFormatting sqref="D2097:D2102">
    <cfRule type="cellIs" dxfId="1417" priority="1614" stopIfTrue="1" operator="greaterThan">
      <formula>0</formula>
    </cfRule>
  </conditionalFormatting>
  <conditionalFormatting sqref="D2097:D2102 F2097:H2102">
    <cfRule type="cellIs" dxfId="1416" priority="1613" stopIfTrue="1" operator="greaterThan">
      <formula>0</formula>
    </cfRule>
  </conditionalFormatting>
  <conditionalFormatting sqref="H2094:H2102">
    <cfRule type="cellIs" dxfId="1415" priority="1612" stopIfTrue="1" operator="greaterThan">
      <formula>0</formula>
    </cfRule>
  </conditionalFormatting>
  <conditionalFormatting sqref="E2094:E2102">
    <cfRule type="cellIs" dxfId="1414" priority="1611" stopIfTrue="1" operator="greaterThan">
      <formula>0</formula>
    </cfRule>
  </conditionalFormatting>
  <conditionalFormatting sqref="K2111:K2116">
    <cfRule type="containsText" dxfId="1413" priority="1609" stopIfTrue="1" operator="containsText" text="NO CUMPLE">
      <formula>NOT(ISERROR(SEARCH("NO CUMPLE",K2111)))</formula>
    </cfRule>
    <cfRule type="containsText" dxfId="1412" priority="1610" stopIfTrue="1" operator="containsText" text="CUMPLE">
      <formula>NOT(ISERROR(SEARCH("CUMPLE",K2111)))</formula>
    </cfRule>
  </conditionalFormatting>
  <conditionalFormatting sqref="S2110">
    <cfRule type="cellIs" dxfId="1411" priority="1607" operator="greaterThanOrEqual">
      <formula>NUMMINCONT</formula>
    </cfRule>
    <cfRule type="cellIs" dxfId="1410" priority="1608" operator="lessThan">
      <formula>NUMMINCONT</formula>
    </cfRule>
  </conditionalFormatting>
  <conditionalFormatting sqref="T2097:V2102">
    <cfRule type="cellIs" dxfId="1409" priority="1605" stopIfTrue="1" operator="equal">
      <formula>"NO"</formula>
    </cfRule>
    <cfRule type="cellIs" dxfId="1408" priority="1606" stopIfTrue="1" operator="equal">
      <formula>"SI"</formula>
    </cfRule>
  </conditionalFormatting>
  <conditionalFormatting sqref="T2097:V2098">
    <cfRule type="cellIs" dxfId="1407" priority="1604" stopIfTrue="1" operator="equal">
      <formula>"NO APLICA"</formula>
    </cfRule>
  </conditionalFormatting>
  <conditionalFormatting sqref="T2099:U2102">
    <cfRule type="cellIs" dxfId="1406" priority="1603" stopIfTrue="1" operator="equal">
      <formula>"NO APLICA"</formula>
    </cfRule>
  </conditionalFormatting>
  <conditionalFormatting sqref="T2099:U2099">
    <cfRule type="cellIs" dxfId="1405" priority="1602" stopIfTrue="1" operator="equal">
      <formula>"NO APLICA"</formula>
    </cfRule>
  </conditionalFormatting>
  <conditionalFormatting sqref="V2099:V2102">
    <cfRule type="cellIs" dxfId="1404" priority="1601" stopIfTrue="1" operator="equal">
      <formula>"NO APLICA"</formula>
    </cfRule>
  </conditionalFormatting>
  <conditionalFormatting sqref="V2108">
    <cfRule type="cellIs" dxfId="1403" priority="1599" operator="equal">
      <formula>"CUMPLE"</formula>
    </cfRule>
    <cfRule type="cellIs" dxfId="1402" priority="1600" operator="equal">
      <formula>"NO CUMPLE"</formula>
    </cfRule>
  </conditionalFormatting>
  <conditionalFormatting sqref="V2108:V2110">
    <cfRule type="cellIs" dxfId="1401" priority="1598" operator="equal">
      <formula>"VERIFICAR"</formula>
    </cfRule>
  </conditionalFormatting>
  <conditionalFormatting sqref="T2103:V2103">
    <cfRule type="cellIs" dxfId="1400" priority="1596" stopIfTrue="1" operator="equal">
      <formula>"NO"</formula>
    </cfRule>
    <cfRule type="cellIs" dxfId="1399" priority="1597" stopIfTrue="1" operator="equal">
      <formula>"SI"</formula>
    </cfRule>
  </conditionalFormatting>
  <conditionalFormatting sqref="T2103:U2103">
    <cfRule type="cellIs" dxfId="1398" priority="1595" stopIfTrue="1" operator="equal">
      <formula>"NO APLICA"</formula>
    </cfRule>
  </conditionalFormatting>
  <conditionalFormatting sqref="V2103">
    <cfRule type="cellIs" dxfId="1397" priority="1594" stopIfTrue="1" operator="equal">
      <formula>"NO APLICA"</formula>
    </cfRule>
  </conditionalFormatting>
  <conditionalFormatting sqref="T2113">
    <cfRule type="cellIs" dxfId="1396" priority="1592" operator="equal">
      <formula>"CUMPLE"</formula>
    </cfRule>
    <cfRule type="cellIs" dxfId="1395" priority="1593" operator="equal">
      <formula>"NO CUMPLE"</formula>
    </cfRule>
  </conditionalFormatting>
  <conditionalFormatting sqref="T2113">
    <cfRule type="cellIs" dxfId="1394" priority="1591" operator="equal">
      <formula>"VERIFICAR"</formula>
    </cfRule>
  </conditionalFormatting>
  <conditionalFormatting sqref="H2117">
    <cfRule type="containsText" dxfId="1393" priority="1574" stopIfTrue="1" operator="containsText" text="NO CUMPLE">
      <formula>NOT(ISERROR(SEARCH("NO CUMPLE",H2117)))</formula>
    </cfRule>
    <cfRule type="containsText" dxfId="1392" priority="1575" stopIfTrue="1" operator="containsText" text="CUMPLE">
      <formula>NOT(ISERROR(SEARCH("CUMPLE",H2117)))</formula>
    </cfRule>
  </conditionalFormatting>
  <conditionalFormatting sqref="J2117">
    <cfRule type="containsText" dxfId="1391" priority="1572" stopIfTrue="1" operator="containsText" text="NO CUMPLE">
      <formula>NOT(ISERROR(SEARCH("NO CUMPLE",J2117)))</formula>
    </cfRule>
    <cfRule type="containsText" dxfId="1390" priority="1573" stopIfTrue="1" operator="containsText" text="CUMPLE">
      <formula>NOT(ISERROR(SEARCH("CUMPLE",J2117)))</formula>
    </cfRule>
  </conditionalFormatting>
  <conditionalFormatting sqref="O2116">
    <cfRule type="containsText" dxfId="1389" priority="1570" stopIfTrue="1" operator="containsText" text="NO CUMPLE">
      <formula>NOT(ISERROR(SEARCH("NO CUMPLE",O2116)))</formula>
    </cfRule>
    <cfRule type="containsText" dxfId="1388" priority="1571" stopIfTrue="1" operator="containsText" text="CUMPLE">
      <formula>NOT(ISERROR(SEARCH("CUMPLE",O2116)))</formula>
    </cfRule>
  </conditionalFormatting>
  <conditionalFormatting sqref="O2117:S2117">
    <cfRule type="cellIs" dxfId="1387" priority="1569" operator="equal">
      <formula>"EL PROPONENTE SE DEBE REQUERIR POR EXPERIENCIA MINIMA EXIGIDA"</formula>
    </cfRule>
  </conditionalFormatting>
  <conditionalFormatting sqref="J2094:J2103">
    <cfRule type="cellIs" dxfId="1386" priority="1568" stopIfTrue="1" operator="greaterThan">
      <formula>0</formula>
    </cfRule>
  </conditionalFormatting>
  <conditionalFormatting sqref="N2111:N2116">
    <cfRule type="cellIs" dxfId="1385" priority="1566" operator="equal">
      <formula>"NO"</formula>
    </cfRule>
    <cfRule type="cellIs" dxfId="1384" priority="1567" operator="between">
      <formula>"SI"</formula>
      <formula>"SI."</formula>
    </cfRule>
  </conditionalFormatting>
  <conditionalFormatting sqref="I2103">
    <cfRule type="cellIs" dxfId="1383" priority="1565" stopIfTrue="1" operator="greaterThan">
      <formula>0</formula>
    </cfRule>
  </conditionalFormatting>
  <conditionalFormatting sqref="K2097:L2103">
    <cfRule type="cellIs" dxfId="1382" priority="1563" operator="equal">
      <formula>0</formula>
    </cfRule>
    <cfRule type="cellIs" dxfId="1381" priority="1564" operator="notBetween">
      <formula>$Q$17</formula>
      <formula>$R$17</formula>
    </cfRule>
  </conditionalFormatting>
  <conditionalFormatting sqref="B2094:B2103">
    <cfRule type="cellIs" dxfId="1380" priority="1562" stopIfTrue="1" operator="greaterThan">
      <formula>0</formula>
    </cfRule>
  </conditionalFormatting>
  <conditionalFormatting sqref="T2094:V2096">
    <cfRule type="cellIs" dxfId="1379" priority="1560" stopIfTrue="1" operator="equal">
      <formula>"NO"</formula>
    </cfRule>
    <cfRule type="cellIs" dxfId="1378" priority="1561" stopIfTrue="1" operator="equal">
      <formula>"SI"</formula>
    </cfRule>
  </conditionalFormatting>
  <conditionalFormatting sqref="T2094:V2095">
    <cfRule type="cellIs" dxfId="1377" priority="1559" stopIfTrue="1" operator="equal">
      <formula>"NO APLICA"</formula>
    </cfRule>
  </conditionalFormatting>
  <conditionalFormatting sqref="T2096:U2096">
    <cfRule type="cellIs" dxfId="1376" priority="1558" stopIfTrue="1" operator="equal">
      <formula>"NO APLICA"</formula>
    </cfRule>
  </conditionalFormatting>
  <conditionalFormatting sqref="T2096:U2096">
    <cfRule type="cellIs" dxfId="1375" priority="1557" stopIfTrue="1" operator="equal">
      <formula>"NO APLICA"</formula>
    </cfRule>
  </conditionalFormatting>
  <conditionalFormatting sqref="V2096">
    <cfRule type="cellIs" dxfId="1374" priority="1556" stopIfTrue="1" operator="equal">
      <formula>"NO APLICA"</formula>
    </cfRule>
  </conditionalFormatting>
  <conditionalFormatting sqref="K2094:L2096">
    <cfRule type="cellIs" dxfId="1373" priority="1555" operator="notBetween">
      <formula>$Q$17</formula>
      <formula>$R$17</formula>
    </cfRule>
  </conditionalFormatting>
  <conditionalFormatting sqref="C2094:I2103 P2096:V2103 K2094:M2103 R2094:V2095">
    <cfRule type="cellIs" dxfId="1372" priority="1554" operator="equal">
      <formula>0</formula>
    </cfRule>
  </conditionalFormatting>
  <conditionalFormatting sqref="M2117">
    <cfRule type="cellIs" dxfId="1371" priority="1550" operator="notEqual">
      <formula>"NO CUMPLE"</formula>
    </cfRule>
    <cfRule type="containsText" dxfId="1370" priority="1551" stopIfTrue="1" operator="containsText" text="NO CUMPLE">
      <formula>NOT(ISERROR(SEARCH("NO CUMPLE",M2117)))</formula>
    </cfRule>
    <cfRule type="containsText" dxfId="1369" priority="1552" stopIfTrue="1" operator="containsText" text="CUMPLE">
      <formula>NOT(ISERROR(SEARCH("CUMPLE",M2117)))</formula>
    </cfRule>
  </conditionalFormatting>
  <conditionalFormatting sqref="M2111:M2116">
    <cfRule type="cellIs" dxfId="1368" priority="1548" stopIfTrue="1" operator="equal">
      <formula>"cumple"</formula>
    </cfRule>
    <cfRule type="containsText" dxfId="1367" priority="1549" stopIfTrue="1" operator="containsText" text="NO CUMPLE">
      <formula>NOT(ISERROR(SEARCH("NO CUMPLE",M2111)))</formula>
    </cfRule>
  </conditionalFormatting>
  <conditionalFormatting sqref="L2111:L2116">
    <cfRule type="cellIs" dxfId="1366" priority="1546" stopIfTrue="1" operator="equal">
      <formula>"cumple"</formula>
    </cfRule>
    <cfRule type="containsText" dxfId="1365" priority="1547" stopIfTrue="1" operator="containsText" text="NO CUMPLE">
      <formula>NOT(ISERROR(SEARCH("NO CUMPLE",L2111)))</formula>
    </cfRule>
  </conditionalFormatting>
  <conditionalFormatting sqref="K2117">
    <cfRule type="containsText" dxfId="1364" priority="1536" stopIfTrue="1" operator="containsText" text="NO CUMPLE">
      <formula>NOT(ISERROR(SEARCH("NO CUMPLE",K2117)))</formula>
    </cfRule>
    <cfRule type="containsText" dxfId="1363" priority="1537" stopIfTrue="1" operator="containsText" text="CUMPLE">
      <formula>NOT(ISERROR(SEARCH("CUMPLE",K2117)))</formula>
    </cfRule>
  </conditionalFormatting>
  <conditionalFormatting sqref="L2117">
    <cfRule type="containsText" dxfId="1362" priority="1534" stopIfTrue="1" operator="containsText" text="NO CUMPLE">
      <formula>NOT(ISERROR(SEARCH("NO CUMPLE",L2117)))</formula>
    </cfRule>
    <cfRule type="containsText" dxfId="1361" priority="1535" stopIfTrue="1" operator="containsText" text="CUMPLE">
      <formula>NOT(ISERROR(SEARCH("CUMPLE",L2117)))</formula>
    </cfRule>
  </conditionalFormatting>
  <conditionalFormatting sqref="P2110">
    <cfRule type="cellIs" dxfId="1360" priority="1532" operator="equal">
      <formula>"NO VÁLIDO"</formula>
    </cfRule>
    <cfRule type="cellIs" dxfId="1359" priority="1533" operator="equal">
      <formula>"VÁLIDO"</formula>
    </cfRule>
  </conditionalFormatting>
  <conditionalFormatting sqref="H2094:H2103">
    <cfRule type="cellIs" dxfId="1358" priority="1529" operator="equal">
      <formula>"NO"</formula>
    </cfRule>
    <cfRule type="cellIs" dxfId="1357" priority="1530" operator="equal">
      <formula>"SI"</formula>
    </cfRule>
  </conditionalFormatting>
  <conditionalFormatting sqref="Q2110">
    <cfRule type="cellIs" dxfId="1356" priority="1527" operator="greaterThanOrEqual">
      <formula>NUMMINCONT</formula>
    </cfRule>
    <cfRule type="cellIs" dxfId="1355" priority="1528" operator="lessThan">
      <formula>NUMMINCONT</formula>
    </cfRule>
  </conditionalFormatting>
  <conditionalFormatting sqref="B2147:C2147 H2147:V2147 E2147 B2120:V2123 B2128:V2146 B2124:O2127 R2124:V2127">
    <cfRule type="cellIs" dxfId="1354" priority="1526" operator="equal">
      <formula>"MAL"</formula>
    </cfRule>
  </conditionalFormatting>
  <conditionalFormatting sqref="B2147:C2147 H2147:V2147 E2147 B2120:V2123 B2128:V2146 B2124:O2127 R2124:V2127">
    <cfRule type="cellIs" dxfId="1353" priority="1525" operator="equal">
      <formula>"CORRECTO"</formula>
    </cfRule>
  </conditionalFormatting>
  <conditionalFormatting sqref="B2147:C2147 H2147:V2147 E2147 B2120:V2123 B2128:V2146 B2124:O2127 R2124:V2127">
    <cfRule type="cellIs" dxfId="1352" priority="1524" operator="equal">
      <formula>"MAL"</formula>
    </cfRule>
  </conditionalFormatting>
  <conditionalFormatting sqref="B2147:C2147 H2147:V2147 E2147 B2120:V2123 B2128:V2146 B2124:O2127 R2124:V2127">
    <cfRule type="cellIs" dxfId="1351" priority="1521" operator="equal">
      <formula>"CORRECTO"</formula>
    </cfRule>
    <cfRule type="cellIs" dxfId="1350" priority="1523" operator="equal">
      <formula>"CORRECTO"</formula>
    </cfRule>
  </conditionalFormatting>
  <conditionalFormatting sqref="B2147:C2147 H2147:V2147 E2147 B2120:V2123 B2128:V2146 B2124:O2127 R2124:V2127">
    <cfRule type="cellIs" dxfId="1349" priority="1522" operator="equal">
      <formula>"MAL"</formula>
    </cfRule>
  </conditionalFormatting>
  <conditionalFormatting sqref="C2124:I2133 P2128:V2133 K2124:M2133 R2124:V2127">
    <cfRule type="cellIs" dxfId="1348" priority="1520" stopIfTrue="1" operator="greaterThan">
      <formula>0</formula>
    </cfRule>
  </conditionalFormatting>
  <conditionalFormatting sqref="D2127:D2132">
    <cfRule type="cellIs" dxfId="1347" priority="1519" stopIfTrue="1" operator="greaterThan">
      <formula>0</formula>
    </cfRule>
  </conditionalFormatting>
  <conditionalFormatting sqref="D2127:D2132 F2127:H2132">
    <cfRule type="cellIs" dxfId="1346" priority="1518" stopIfTrue="1" operator="greaterThan">
      <formula>0</formula>
    </cfRule>
  </conditionalFormatting>
  <conditionalFormatting sqref="H2124:H2132">
    <cfRule type="cellIs" dxfId="1345" priority="1517" stopIfTrue="1" operator="greaterThan">
      <formula>0</formula>
    </cfRule>
  </conditionalFormatting>
  <conditionalFormatting sqref="E2124:E2132">
    <cfRule type="cellIs" dxfId="1344" priority="1516" stopIfTrue="1" operator="greaterThan">
      <formula>0</formula>
    </cfRule>
  </conditionalFormatting>
  <conditionalFormatting sqref="K2141:K2146">
    <cfRule type="containsText" dxfId="1343" priority="1514" stopIfTrue="1" operator="containsText" text="NO CUMPLE">
      <formula>NOT(ISERROR(SEARCH("NO CUMPLE",K2141)))</formula>
    </cfRule>
    <cfRule type="containsText" dxfId="1342" priority="1515" stopIfTrue="1" operator="containsText" text="CUMPLE">
      <formula>NOT(ISERROR(SEARCH("CUMPLE",K2141)))</formula>
    </cfRule>
  </conditionalFormatting>
  <conditionalFormatting sqref="S2140">
    <cfRule type="cellIs" dxfId="1341" priority="1512" operator="greaterThanOrEqual">
      <formula>NUMMINCONT</formula>
    </cfRule>
    <cfRule type="cellIs" dxfId="1340" priority="1513" operator="lessThan">
      <formula>NUMMINCONT</formula>
    </cfRule>
  </conditionalFormatting>
  <conditionalFormatting sqref="T2127:V2132">
    <cfRule type="cellIs" dxfId="1339" priority="1510" stopIfTrue="1" operator="equal">
      <formula>"NO"</formula>
    </cfRule>
    <cfRule type="cellIs" dxfId="1338" priority="1511" stopIfTrue="1" operator="equal">
      <formula>"SI"</formula>
    </cfRule>
  </conditionalFormatting>
  <conditionalFormatting sqref="T2127:V2128">
    <cfRule type="cellIs" dxfId="1337" priority="1509" stopIfTrue="1" operator="equal">
      <formula>"NO APLICA"</formula>
    </cfRule>
  </conditionalFormatting>
  <conditionalFormatting sqref="T2129:U2132">
    <cfRule type="cellIs" dxfId="1336" priority="1508" stopIfTrue="1" operator="equal">
      <formula>"NO APLICA"</formula>
    </cfRule>
  </conditionalFormatting>
  <conditionalFormatting sqref="T2129:U2129">
    <cfRule type="cellIs" dxfId="1335" priority="1507" stopIfTrue="1" operator="equal">
      <formula>"NO APLICA"</formula>
    </cfRule>
  </conditionalFormatting>
  <conditionalFormatting sqref="V2129:V2132">
    <cfRule type="cellIs" dxfId="1334" priority="1506" stopIfTrue="1" operator="equal">
      <formula>"NO APLICA"</formula>
    </cfRule>
  </conditionalFormatting>
  <conditionalFormatting sqref="V2138">
    <cfRule type="cellIs" dxfId="1333" priority="1504" operator="equal">
      <formula>"CUMPLE"</formula>
    </cfRule>
    <cfRule type="cellIs" dxfId="1332" priority="1505" operator="equal">
      <formula>"NO CUMPLE"</formula>
    </cfRule>
  </conditionalFormatting>
  <conditionalFormatting sqref="V2138:V2140">
    <cfRule type="cellIs" dxfId="1331" priority="1503" operator="equal">
      <formula>"VERIFICAR"</formula>
    </cfRule>
  </conditionalFormatting>
  <conditionalFormatting sqref="T2133:V2133">
    <cfRule type="cellIs" dxfId="1330" priority="1501" stopIfTrue="1" operator="equal">
      <formula>"NO"</formula>
    </cfRule>
    <cfRule type="cellIs" dxfId="1329" priority="1502" stopIfTrue="1" operator="equal">
      <formula>"SI"</formula>
    </cfRule>
  </conditionalFormatting>
  <conditionalFormatting sqref="T2133:U2133">
    <cfRule type="cellIs" dxfId="1328" priority="1500" stopIfTrue="1" operator="equal">
      <formula>"NO APLICA"</formula>
    </cfRule>
  </conditionalFormatting>
  <conditionalFormatting sqref="V2133">
    <cfRule type="cellIs" dxfId="1327" priority="1499" stopIfTrue="1" operator="equal">
      <formula>"NO APLICA"</formula>
    </cfRule>
  </conditionalFormatting>
  <conditionalFormatting sqref="T2143">
    <cfRule type="cellIs" dxfId="1326" priority="1497" operator="equal">
      <formula>"CUMPLE"</formula>
    </cfRule>
    <cfRule type="cellIs" dxfId="1325" priority="1498" operator="equal">
      <formula>"NO CUMPLE"</formula>
    </cfRule>
  </conditionalFormatting>
  <conditionalFormatting sqref="T2143">
    <cfRule type="cellIs" dxfId="1324" priority="1496" operator="equal">
      <formula>"VERIFICAR"</formula>
    </cfRule>
  </conditionalFormatting>
  <conditionalFormatting sqref="H2147">
    <cfRule type="containsText" dxfId="1323" priority="1479" stopIfTrue="1" operator="containsText" text="NO CUMPLE">
      <formula>NOT(ISERROR(SEARCH("NO CUMPLE",H2147)))</formula>
    </cfRule>
    <cfRule type="containsText" dxfId="1322" priority="1480" stopIfTrue="1" operator="containsText" text="CUMPLE">
      <formula>NOT(ISERROR(SEARCH("CUMPLE",H2147)))</formula>
    </cfRule>
  </conditionalFormatting>
  <conditionalFormatting sqref="J2147">
    <cfRule type="containsText" dxfId="1321" priority="1477" stopIfTrue="1" operator="containsText" text="NO CUMPLE">
      <formula>NOT(ISERROR(SEARCH("NO CUMPLE",J2147)))</formula>
    </cfRule>
    <cfRule type="containsText" dxfId="1320" priority="1478" stopIfTrue="1" operator="containsText" text="CUMPLE">
      <formula>NOT(ISERROR(SEARCH("CUMPLE",J2147)))</formula>
    </cfRule>
  </conditionalFormatting>
  <conditionalFormatting sqref="O2146">
    <cfRule type="containsText" dxfId="1319" priority="1475" stopIfTrue="1" operator="containsText" text="NO CUMPLE">
      <formula>NOT(ISERROR(SEARCH("NO CUMPLE",O2146)))</formula>
    </cfRule>
    <cfRule type="containsText" dxfId="1318" priority="1476" stopIfTrue="1" operator="containsText" text="CUMPLE">
      <formula>NOT(ISERROR(SEARCH("CUMPLE",O2146)))</formula>
    </cfRule>
  </conditionalFormatting>
  <conditionalFormatting sqref="O2147:S2147">
    <cfRule type="cellIs" dxfId="1317" priority="1474" operator="equal">
      <formula>"EL PROPONENTE SE DEBE REQUERIR POR EXPERIENCIA MINIMA EXIGIDA"</formula>
    </cfRule>
  </conditionalFormatting>
  <conditionalFormatting sqref="J2124:J2133">
    <cfRule type="cellIs" dxfId="1316" priority="1473" stopIfTrue="1" operator="greaterThan">
      <formula>0</formula>
    </cfRule>
  </conditionalFormatting>
  <conditionalFormatting sqref="N2141:N2146">
    <cfRule type="cellIs" dxfId="1315" priority="1471" operator="equal">
      <formula>"NO"</formula>
    </cfRule>
    <cfRule type="cellIs" dxfId="1314" priority="1472" operator="between">
      <formula>"SI"</formula>
      <formula>"SI."</formula>
    </cfRule>
  </conditionalFormatting>
  <conditionalFormatting sqref="I2133">
    <cfRule type="cellIs" dxfId="1313" priority="1470" stopIfTrue="1" operator="greaterThan">
      <formula>0</formula>
    </cfRule>
  </conditionalFormatting>
  <conditionalFormatting sqref="K2127:L2133">
    <cfRule type="cellIs" dxfId="1312" priority="1468" operator="equal">
      <formula>0</formula>
    </cfRule>
    <cfRule type="cellIs" dxfId="1311" priority="1469" operator="notBetween">
      <formula>$Q$17</formula>
      <formula>$R$17</formula>
    </cfRule>
  </conditionalFormatting>
  <conditionalFormatting sqref="B2124:B2133">
    <cfRule type="cellIs" dxfId="1310" priority="1467" stopIfTrue="1" operator="greaterThan">
      <formula>0</formula>
    </cfRule>
  </conditionalFormatting>
  <conditionalFormatting sqref="T2124:V2126 T2127 V2127">
    <cfRule type="cellIs" dxfId="1309" priority="1465" stopIfTrue="1" operator="equal">
      <formula>"NO"</formula>
    </cfRule>
    <cfRule type="cellIs" dxfId="1308" priority="1466" stopIfTrue="1" operator="equal">
      <formula>"SI"</formula>
    </cfRule>
  </conditionalFormatting>
  <conditionalFormatting sqref="T2124:V2125 T2126:T2127 V2126:V2127">
    <cfRule type="cellIs" dxfId="1307" priority="1464" stopIfTrue="1" operator="equal">
      <formula>"NO APLICA"</formula>
    </cfRule>
  </conditionalFormatting>
  <conditionalFormatting sqref="T2126:U2126">
    <cfRule type="cellIs" dxfId="1306" priority="1463" stopIfTrue="1" operator="equal">
      <formula>"NO APLICA"</formula>
    </cfRule>
  </conditionalFormatting>
  <conditionalFormatting sqref="T2126:U2126">
    <cfRule type="cellIs" dxfId="1305" priority="1462" stopIfTrue="1" operator="equal">
      <formula>"NO APLICA"</formula>
    </cfRule>
  </conditionalFormatting>
  <conditionalFormatting sqref="V2126">
    <cfRule type="cellIs" dxfId="1304" priority="1461" stopIfTrue="1" operator="equal">
      <formula>"NO APLICA"</formula>
    </cfRule>
  </conditionalFormatting>
  <conditionalFormatting sqref="K2124:L2126">
    <cfRule type="cellIs" dxfId="1303" priority="1460" operator="notBetween">
      <formula>$Q$17</formula>
      <formula>$R$17</formula>
    </cfRule>
  </conditionalFormatting>
  <conditionalFormatting sqref="C2124:I2133 P2128:V2133 K2124:M2133 R2124:V2127">
    <cfRule type="cellIs" dxfId="1302" priority="1459" operator="equal">
      <formula>0</formula>
    </cfRule>
  </conditionalFormatting>
  <conditionalFormatting sqref="M2147">
    <cfRule type="cellIs" dxfId="1301" priority="1455" operator="notEqual">
      <formula>"NO CUMPLE"</formula>
    </cfRule>
    <cfRule type="containsText" dxfId="1300" priority="1456" stopIfTrue="1" operator="containsText" text="NO CUMPLE">
      <formula>NOT(ISERROR(SEARCH("NO CUMPLE",M2147)))</formula>
    </cfRule>
    <cfRule type="containsText" dxfId="1299" priority="1457" stopIfTrue="1" operator="containsText" text="CUMPLE">
      <formula>NOT(ISERROR(SEARCH("CUMPLE",M2147)))</formula>
    </cfRule>
  </conditionalFormatting>
  <conditionalFormatting sqref="M2141:M2146">
    <cfRule type="cellIs" dxfId="1298" priority="1453" stopIfTrue="1" operator="equal">
      <formula>"cumple"</formula>
    </cfRule>
    <cfRule type="containsText" dxfId="1297" priority="1454" stopIfTrue="1" operator="containsText" text="NO CUMPLE">
      <formula>NOT(ISERROR(SEARCH("NO CUMPLE",M2141)))</formula>
    </cfRule>
  </conditionalFormatting>
  <conditionalFormatting sqref="L2141:L2146">
    <cfRule type="cellIs" dxfId="1296" priority="1451" stopIfTrue="1" operator="equal">
      <formula>"cumple"</formula>
    </cfRule>
    <cfRule type="containsText" dxfId="1295" priority="1452" stopIfTrue="1" operator="containsText" text="NO CUMPLE">
      <formula>NOT(ISERROR(SEARCH("NO CUMPLE",L2141)))</formula>
    </cfRule>
  </conditionalFormatting>
  <conditionalFormatting sqref="K2147">
    <cfRule type="containsText" dxfId="1294" priority="1441" stopIfTrue="1" operator="containsText" text="NO CUMPLE">
      <formula>NOT(ISERROR(SEARCH("NO CUMPLE",K2147)))</formula>
    </cfRule>
    <cfRule type="containsText" dxfId="1293" priority="1442" stopIfTrue="1" operator="containsText" text="CUMPLE">
      <formula>NOT(ISERROR(SEARCH("CUMPLE",K2147)))</formula>
    </cfRule>
  </conditionalFormatting>
  <conditionalFormatting sqref="L2147">
    <cfRule type="containsText" dxfId="1292" priority="1439" stopIfTrue="1" operator="containsText" text="NO CUMPLE">
      <formula>NOT(ISERROR(SEARCH("NO CUMPLE",L2147)))</formula>
    </cfRule>
    <cfRule type="containsText" dxfId="1291" priority="1440" stopIfTrue="1" operator="containsText" text="CUMPLE">
      <formula>NOT(ISERROR(SEARCH("CUMPLE",L2147)))</formula>
    </cfRule>
  </conditionalFormatting>
  <conditionalFormatting sqref="P2140">
    <cfRule type="cellIs" dxfId="1290" priority="1437" operator="equal">
      <formula>"NO VÁLIDO"</formula>
    </cfRule>
    <cfRule type="cellIs" dxfId="1289" priority="1438" operator="equal">
      <formula>"VÁLIDO"</formula>
    </cfRule>
  </conditionalFormatting>
  <conditionalFormatting sqref="H2124:H2133">
    <cfRule type="cellIs" dxfId="1288" priority="1434" operator="equal">
      <formula>"NO"</formula>
    </cfRule>
    <cfRule type="cellIs" dxfId="1287" priority="1435" operator="equal">
      <formula>"SI"</formula>
    </cfRule>
  </conditionalFormatting>
  <conditionalFormatting sqref="Q2140">
    <cfRule type="cellIs" dxfId="1286" priority="1432" operator="greaterThanOrEqual">
      <formula>NUMMINCONT</formula>
    </cfRule>
    <cfRule type="cellIs" dxfId="1285" priority="1433" operator="lessThan">
      <formula>NUMMINCONT</formula>
    </cfRule>
  </conditionalFormatting>
  <conditionalFormatting sqref="B2177:C2177 H2177:V2177 E2177 B2150:V2153 B2156:V2176 B2154:O2155 R2154:V2155">
    <cfRule type="cellIs" dxfId="1284" priority="1431" operator="equal">
      <formula>"MAL"</formula>
    </cfRule>
  </conditionalFormatting>
  <conditionalFormatting sqref="B2177:C2177 H2177:V2177 E2177 B2150:V2153 B2156:V2176 B2154:O2155 R2154:V2155">
    <cfRule type="cellIs" dxfId="1283" priority="1430" operator="equal">
      <formula>"CORRECTO"</formula>
    </cfRule>
  </conditionalFormatting>
  <conditionalFormatting sqref="B2177:C2177 H2177:V2177 E2177 B2150:V2153 B2156:V2176 B2154:O2155 R2154:V2155">
    <cfRule type="cellIs" dxfId="1282" priority="1429" operator="equal">
      <formula>"MAL"</formula>
    </cfRule>
  </conditionalFormatting>
  <conditionalFormatting sqref="B2177:C2177 H2177:V2177 E2177 B2150:V2153 B2156:V2176 B2154:O2155 R2154:V2155">
    <cfRule type="cellIs" dxfId="1281" priority="1426" operator="equal">
      <formula>"CORRECTO"</formula>
    </cfRule>
    <cfRule type="cellIs" dxfId="1280" priority="1428" operator="equal">
      <formula>"CORRECTO"</formula>
    </cfRule>
  </conditionalFormatting>
  <conditionalFormatting sqref="B2177:C2177 H2177:V2177 E2177 B2150:V2153 B2156:V2176 B2154:O2155 R2154:V2155">
    <cfRule type="cellIs" dxfId="1279" priority="1427" operator="equal">
      <formula>"MAL"</formula>
    </cfRule>
  </conditionalFormatting>
  <conditionalFormatting sqref="C2154:I2163 P2156:V2163 K2154:M2163 R2154:V2155">
    <cfRule type="cellIs" dxfId="1278" priority="1425" stopIfTrue="1" operator="greaterThan">
      <formula>0</formula>
    </cfRule>
  </conditionalFormatting>
  <conditionalFormatting sqref="D2157:D2162">
    <cfRule type="cellIs" dxfId="1277" priority="1424" stopIfTrue="1" operator="greaterThan">
      <formula>0</formula>
    </cfRule>
  </conditionalFormatting>
  <conditionalFormatting sqref="D2157:D2162 F2157:H2162">
    <cfRule type="cellIs" dxfId="1276" priority="1423" stopIfTrue="1" operator="greaterThan">
      <formula>0</formula>
    </cfRule>
  </conditionalFormatting>
  <conditionalFormatting sqref="H2154:H2162">
    <cfRule type="cellIs" dxfId="1275" priority="1422" stopIfTrue="1" operator="greaterThan">
      <formula>0</formula>
    </cfRule>
  </conditionalFormatting>
  <conditionalFormatting sqref="E2154:E2162">
    <cfRule type="cellIs" dxfId="1274" priority="1421" stopIfTrue="1" operator="greaterThan">
      <formula>0</formula>
    </cfRule>
  </conditionalFormatting>
  <conditionalFormatting sqref="K2171:K2176">
    <cfRule type="containsText" dxfId="1273" priority="1419" stopIfTrue="1" operator="containsText" text="NO CUMPLE">
      <formula>NOT(ISERROR(SEARCH("NO CUMPLE",K2171)))</formula>
    </cfRule>
    <cfRule type="containsText" dxfId="1272" priority="1420" stopIfTrue="1" operator="containsText" text="CUMPLE">
      <formula>NOT(ISERROR(SEARCH("CUMPLE",K2171)))</formula>
    </cfRule>
  </conditionalFormatting>
  <conditionalFormatting sqref="S2170">
    <cfRule type="cellIs" dxfId="1271" priority="1417" operator="greaterThanOrEqual">
      <formula>NUMMINCONT</formula>
    </cfRule>
    <cfRule type="cellIs" dxfId="1270" priority="1418" operator="lessThan">
      <formula>NUMMINCONT</formula>
    </cfRule>
  </conditionalFormatting>
  <conditionalFormatting sqref="T2157:V2162">
    <cfRule type="cellIs" dxfId="1269" priority="1415" stopIfTrue="1" operator="equal">
      <formula>"NO"</formula>
    </cfRule>
    <cfRule type="cellIs" dxfId="1268" priority="1416" stopIfTrue="1" operator="equal">
      <formula>"SI"</formula>
    </cfRule>
  </conditionalFormatting>
  <conditionalFormatting sqref="T2157:V2158">
    <cfRule type="cellIs" dxfId="1267" priority="1414" stopIfTrue="1" operator="equal">
      <formula>"NO APLICA"</formula>
    </cfRule>
  </conditionalFormatting>
  <conditionalFormatting sqref="T2159:U2162">
    <cfRule type="cellIs" dxfId="1266" priority="1413" stopIfTrue="1" operator="equal">
      <formula>"NO APLICA"</formula>
    </cfRule>
  </conditionalFormatting>
  <conditionalFormatting sqref="T2159:U2159">
    <cfRule type="cellIs" dxfId="1265" priority="1412" stopIfTrue="1" operator="equal">
      <formula>"NO APLICA"</formula>
    </cfRule>
  </conditionalFormatting>
  <conditionalFormatting sqref="V2159:V2162">
    <cfRule type="cellIs" dxfId="1264" priority="1411" stopIfTrue="1" operator="equal">
      <formula>"NO APLICA"</formula>
    </cfRule>
  </conditionalFormatting>
  <conditionalFormatting sqref="V2168">
    <cfRule type="cellIs" dxfId="1263" priority="1409" operator="equal">
      <formula>"CUMPLE"</formula>
    </cfRule>
    <cfRule type="cellIs" dxfId="1262" priority="1410" operator="equal">
      <formula>"NO CUMPLE"</formula>
    </cfRule>
  </conditionalFormatting>
  <conditionalFormatting sqref="V2168:V2170">
    <cfRule type="cellIs" dxfId="1261" priority="1408" operator="equal">
      <formula>"VERIFICAR"</formula>
    </cfRule>
  </conditionalFormatting>
  <conditionalFormatting sqref="T2163:V2163">
    <cfRule type="cellIs" dxfId="1260" priority="1406" stopIfTrue="1" operator="equal">
      <formula>"NO"</formula>
    </cfRule>
    <cfRule type="cellIs" dxfId="1259" priority="1407" stopIfTrue="1" operator="equal">
      <formula>"SI"</formula>
    </cfRule>
  </conditionalFormatting>
  <conditionalFormatting sqref="T2163:U2163">
    <cfRule type="cellIs" dxfId="1258" priority="1405" stopIfTrue="1" operator="equal">
      <formula>"NO APLICA"</formula>
    </cfRule>
  </conditionalFormatting>
  <conditionalFormatting sqref="V2163">
    <cfRule type="cellIs" dxfId="1257" priority="1404" stopIfTrue="1" operator="equal">
      <formula>"NO APLICA"</formula>
    </cfRule>
  </conditionalFormatting>
  <conditionalFormatting sqref="T2173">
    <cfRule type="cellIs" dxfId="1256" priority="1402" operator="equal">
      <formula>"CUMPLE"</formula>
    </cfRule>
    <cfRule type="cellIs" dxfId="1255" priority="1403" operator="equal">
      <formula>"NO CUMPLE"</formula>
    </cfRule>
  </conditionalFormatting>
  <conditionalFormatting sqref="T2173">
    <cfRule type="cellIs" dxfId="1254" priority="1401" operator="equal">
      <formula>"VERIFICAR"</formula>
    </cfRule>
  </conditionalFormatting>
  <conditionalFormatting sqref="H2177">
    <cfRule type="containsText" dxfId="1253" priority="1384" stopIfTrue="1" operator="containsText" text="NO CUMPLE">
      <formula>NOT(ISERROR(SEARCH("NO CUMPLE",H2177)))</formula>
    </cfRule>
    <cfRule type="containsText" dxfId="1252" priority="1385" stopIfTrue="1" operator="containsText" text="CUMPLE">
      <formula>NOT(ISERROR(SEARCH("CUMPLE",H2177)))</formula>
    </cfRule>
  </conditionalFormatting>
  <conditionalFormatting sqref="J2177">
    <cfRule type="containsText" dxfId="1251" priority="1382" stopIfTrue="1" operator="containsText" text="NO CUMPLE">
      <formula>NOT(ISERROR(SEARCH("NO CUMPLE",J2177)))</formula>
    </cfRule>
    <cfRule type="containsText" dxfId="1250" priority="1383" stopIfTrue="1" operator="containsText" text="CUMPLE">
      <formula>NOT(ISERROR(SEARCH("CUMPLE",J2177)))</formula>
    </cfRule>
  </conditionalFormatting>
  <conditionalFormatting sqref="O2176">
    <cfRule type="containsText" dxfId="1249" priority="1380" stopIfTrue="1" operator="containsText" text="NO CUMPLE">
      <formula>NOT(ISERROR(SEARCH("NO CUMPLE",O2176)))</formula>
    </cfRule>
    <cfRule type="containsText" dxfId="1248" priority="1381" stopIfTrue="1" operator="containsText" text="CUMPLE">
      <formula>NOT(ISERROR(SEARCH("CUMPLE",O2176)))</formula>
    </cfRule>
  </conditionalFormatting>
  <conditionalFormatting sqref="O2177:S2177">
    <cfRule type="cellIs" dxfId="1247" priority="1379" operator="equal">
      <formula>"EL PROPONENTE SE DEBE REQUERIR POR EXPERIENCIA MINIMA EXIGIDA"</formula>
    </cfRule>
  </conditionalFormatting>
  <conditionalFormatting sqref="J2154:J2163">
    <cfRule type="cellIs" dxfId="1246" priority="1378" stopIfTrue="1" operator="greaterThan">
      <formula>0</formula>
    </cfRule>
  </conditionalFormatting>
  <conditionalFormatting sqref="N2171:N2176">
    <cfRule type="cellIs" dxfId="1245" priority="1376" operator="equal">
      <formula>"NO"</formula>
    </cfRule>
    <cfRule type="cellIs" dxfId="1244" priority="1377" operator="between">
      <formula>"SI"</formula>
      <formula>"SI."</formula>
    </cfRule>
  </conditionalFormatting>
  <conditionalFormatting sqref="I2163">
    <cfRule type="cellIs" dxfId="1243" priority="1375" stopIfTrue="1" operator="greaterThan">
      <formula>0</formula>
    </cfRule>
  </conditionalFormatting>
  <conditionalFormatting sqref="K2157:L2163">
    <cfRule type="cellIs" dxfId="1242" priority="1373" operator="equal">
      <formula>0</formula>
    </cfRule>
    <cfRule type="cellIs" dxfId="1241" priority="1374" operator="notBetween">
      <formula>$Q$17</formula>
      <formula>$R$17</formula>
    </cfRule>
  </conditionalFormatting>
  <conditionalFormatting sqref="B2154:B2163">
    <cfRule type="cellIs" dxfId="1240" priority="1372" stopIfTrue="1" operator="greaterThan">
      <formula>0</formula>
    </cfRule>
  </conditionalFormatting>
  <conditionalFormatting sqref="T2154:V2156">
    <cfRule type="cellIs" dxfId="1239" priority="1370" stopIfTrue="1" operator="equal">
      <formula>"NO"</formula>
    </cfRule>
    <cfRule type="cellIs" dxfId="1238" priority="1371" stopIfTrue="1" operator="equal">
      <formula>"SI"</formula>
    </cfRule>
  </conditionalFormatting>
  <conditionalFormatting sqref="T2154:V2155">
    <cfRule type="cellIs" dxfId="1237" priority="1369" stopIfTrue="1" operator="equal">
      <formula>"NO APLICA"</formula>
    </cfRule>
  </conditionalFormatting>
  <conditionalFormatting sqref="T2156:U2156">
    <cfRule type="cellIs" dxfId="1236" priority="1368" stopIfTrue="1" operator="equal">
      <formula>"NO APLICA"</formula>
    </cfRule>
  </conditionalFormatting>
  <conditionalFormatting sqref="T2156:U2156">
    <cfRule type="cellIs" dxfId="1235" priority="1367" stopIfTrue="1" operator="equal">
      <formula>"NO APLICA"</formula>
    </cfRule>
  </conditionalFormatting>
  <conditionalFormatting sqref="V2156">
    <cfRule type="cellIs" dxfId="1234" priority="1366" stopIfTrue="1" operator="equal">
      <formula>"NO APLICA"</formula>
    </cfRule>
  </conditionalFormatting>
  <conditionalFormatting sqref="K2154:L2156">
    <cfRule type="cellIs" dxfId="1233" priority="1365" operator="notBetween">
      <formula>$Q$17</formula>
      <formula>$R$17</formula>
    </cfRule>
  </conditionalFormatting>
  <conditionalFormatting sqref="C2154:I2163 P2156:V2163 K2154:M2163 R2154:V2155">
    <cfRule type="cellIs" dxfId="1232" priority="1364" operator="equal">
      <formula>0</formula>
    </cfRule>
  </conditionalFormatting>
  <conditionalFormatting sqref="M2177">
    <cfRule type="cellIs" dxfId="1231" priority="1360" operator="notEqual">
      <formula>"NO CUMPLE"</formula>
    </cfRule>
    <cfRule type="containsText" dxfId="1230" priority="1361" stopIfTrue="1" operator="containsText" text="NO CUMPLE">
      <formula>NOT(ISERROR(SEARCH("NO CUMPLE",M2177)))</formula>
    </cfRule>
    <cfRule type="containsText" dxfId="1229" priority="1362" stopIfTrue="1" operator="containsText" text="CUMPLE">
      <formula>NOT(ISERROR(SEARCH("CUMPLE",M2177)))</formula>
    </cfRule>
  </conditionalFormatting>
  <conditionalFormatting sqref="M2171:M2176">
    <cfRule type="cellIs" dxfId="1228" priority="1358" stopIfTrue="1" operator="equal">
      <formula>"cumple"</formula>
    </cfRule>
    <cfRule type="containsText" dxfId="1227" priority="1359" stopIfTrue="1" operator="containsText" text="NO CUMPLE">
      <formula>NOT(ISERROR(SEARCH("NO CUMPLE",M2171)))</formula>
    </cfRule>
  </conditionalFormatting>
  <conditionalFormatting sqref="L2171:L2176">
    <cfRule type="cellIs" dxfId="1226" priority="1356" stopIfTrue="1" operator="equal">
      <formula>"cumple"</formula>
    </cfRule>
    <cfRule type="containsText" dxfId="1225" priority="1357" stopIfTrue="1" operator="containsText" text="NO CUMPLE">
      <formula>NOT(ISERROR(SEARCH("NO CUMPLE",L2171)))</formula>
    </cfRule>
  </conditionalFormatting>
  <conditionalFormatting sqref="K2177">
    <cfRule type="containsText" dxfId="1224" priority="1346" stopIfTrue="1" operator="containsText" text="NO CUMPLE">
      <formula>NOT(ISERROR(SEARCH("NO CUMPLE",K2177)))</formula>
    </cfRule>
    <cfRule type="containsText" dxfId="1223" priority="1347" stopIfTrue="1" operator="containsText" text="CUMPLE">
      <formula>NOT(ISERROR(SEARCH("CUMPLE",K2177)))</formula>
    </cfRule>
  </conditionalFormatting>
  <conditionalFormatting sqref="L2177">
    <cfRule type="containsText" dxfId="1222" priority="1344" stopIfTrue="1" operator="containsText" text="NO CUMPLE">
      <formula>NOT(ISERROR(SEARCH("NO CUMPLE",L2177)))</formula>
    </cfRule>
    <cfRule type="containsText" dxfId="1221" priority="1345" stopIfTrue="1" operator="containsText" text="CUMPLE">
      <formula>NOT(ISERROR(SEARCH("CUMPLE",L2177)))</formula>
    </cfRule>
  </conditionalFormatting>
  <conditionalFormatting sqref="P2170">
    <cfRule type="cellIs" dxfId="1220" priority="1342" operator="equal">
      <formula>"NO VÁLIDO"</formula>
    </cfRule>
    <cfRule type="cellIs" dxfId="1219" priority="1343" operator="equal">
      <formula>"VÁLIDO"</formula>
    </cfRule>
  </conditionalFormatting>
  <conditionalFormatting sqref="H2154:H2163">
    <cfRule type="cellIs" dxfId="1218" priority="1339" operator="equal">
      <formula>"NO"</formula>
    </cfRule>
    <cfRule type="cellIs" dxfId="1217" priority="1340" operator="equal">
      <formula>"SI"</formula>
    </cfRule>
  </conditionalFormatting>
  <conditionalFormatting sqref="Q2170">
    <cfRule type="cellIs" dxfId="1216" priority="1337" operator="greaterThanOrEqual">
      <formula>NUMMINCONT</formula>
    </cfRule>
    <cfRule type="cellIs" dxfId="1215" priority="1338" operator="lessThan">
      <formula>NUMMINCONT</formula>
    </cfRule>
  </conditionalFormatting>
  <conditionalFormatting sqref="B2207:C2207 H2207:V2207 E2207 B2180:V2183 B2188:V2206 B2184:O2187 R2184:V2187">
    <cfRule type="cellIs" dxfId="1214" priority="1336" operator="equal">
      <formula>"MAL"</formula>
    </cfRule>
  </conditionalFormatting>
  <conditionalFormatting sqref="B2207:C2207 H2207:V2207 E2207 B2180:V2183 B2188:V2206 B2184:O2187 R2184:V2187">
    <cfRule type="cellIs" dxfId="1213" priority="1335" operator="equal">
      <formula>"CORRECTO"</formula>
    </cfRule>
  </conditionalFormatting>
  <conditionalFormatting sqref="B2207:C2207 H2207:V2207 E2207 B2180:V2183 B2188:V2206 B2184:O2187 R2184:V2187">
    <cfRule type="cellIs" dxfId="1212" priority="1334" operator="equal">
      <formula>"MAL"</formula>
    </cfRule>
  </conditionalFormatting>
  <conditionalFormatting sqref="B2207:C2207 H2207:V2207 E2207 B2180:V2183 B2188:V2206 B2184:O2187 R2184:V2187">
    <cfRule type="cellIs" dxfId="1211" priority="1331" operator="equal">
      <formula>"CORRECTO"</formula>
    </cfRule>
    <cfRule type="cellIs" dxfId="1210" priority="1333" operator="equal">
      <formula>"CORRECTO"</formula>
    </cfRule>
  </conditionalFormatting>
  <conditionalFormatting sqref="B2207:C2207 H2207:V2207 E2207 B2180:V2183 B2188:V2206 B2184:O2187 R2184:V2187">
    <cfRule type="cellIs" dxfId="1209" priority="1332" operator="equal">
      <formula>"MAL"</formula>
    </cfRule>
  </conditionalFormatting>
  <conditionalFormatting sqref="C2184:I2193 P2188:V2193 K2184:M2193 R2184:V2187">
    <cfRule type="cellIs" dxfId="1208" priority="1330" stopIfTrue="1" operator="greaterThan">
      <formula>0</formula>
    </cfRule>
  </conditionalFormatting>
  <conditionalFormatting sqref="D2187:D2192">
    <cfRule type="cellIs" dxfId="1207" priority="1329" stopIfTrue="1" operator="greaterThan">
      <formula>0</formula>
    </cfRule>
  </conditionalFormatting>
  <conditionalFormatting sqref="D2187:D2192 F2187:H2192">
    <cfRule type="cellIs" dxfId="1206" priority="1328" stopIfTrue="1" operator="greaterThan">
      <formula>0</formula>
    </cfRule>
  </conditionalFormatting>
  <conditionalFormatting sqref="H2184:H2192">
    <cfRule type="cellIs" dxfId="1205" priority="1327" stopIfTrue="1" operator="greaterThan">
      <formula>0</formula>
    </cfRule>
  </conditionalFormatting>
  <conditionalFormatting sqref="E2184:E2192">
    <cfRule type="cellIs" dxfId="1204" priority="1326" stopIfTrue="1" operator="greaterThan">
      <formula>0</formula>
    </cfRule>
  </conditionalFormatting>
  <conditionalFormatting sqref="K2201:K2206">
    <cfRule type="containsText" dxfId="1203" priority="1324" stopIfTrue="1" operator="containsText" text="NO CUMPLE">
      <formula>NOT(ISERROR(SEARCH("NO CUMPLE",K2201)))</formula>
    </cfRule>
    <cfRule type="containsText" dxfId="1202" priority="1325" stopIfTrue="1" operator="containsText" text="CUMPLE">
      <formula>NOT(ISERROR(SEARCH("CUMPLE",K2201)))</formula>
    </cfRule>
  </conditionalFormatting>
  <conditionalFormatting sqref="S2200">
    <cfRule type="cellIs" dxfId="1201" priority="1322" operator="greaterThanOrEqual">
      <formula>NUMMINCONT</formula>
    </cfRule>
    <cfRule type="cellIs" dxfId="1200" priority="1323" operator="lessThan">
      <formula>NUMMINCONT</formula>
    </cfRule>
  </conditionalFormatting>
  <conditionalFormatting sqref="T2187:V2192">
    <cfRule type="cellIs" dxfId="1199" priority="1320" stopIfTrue="1" operator="equal">
      <formula>"NO"</formula>
    </cfRule>
    <cfRule type="cellIs" dxfId="1198" priority="1321" stopIfTrue="1" operator="equal">
      <formula>"SI"</formula>
    </cfRule>
  </conditionalFormatting>
  <conditionalFormatting sqref="T2187:V2188">
    <cfRule type="cellIs" dxfId="1197" priority="1319" stopIfTrue="1" operator="equal">
      <formula>"NO APLICA"</formula>
    </cfRule>
  </conditionalFormatting>
  <conditionalFormatting sqref="T2189:U2192">
    <cfRule type="cellIs" dxfId="1196" priority="1318" stopIfTrue="1" operator="equal">
      <formula>"NO APLICA"</formula>
    </cfRule>
  </conditionalFormatting>
  <conditionalFormatting sqref="T2189:U2189">
    <cfRule type="cellIs" dxfId="1195" priority="1317" stopIfTrue="1" operator="equal">
      <formula>"NO APLICA"</formula>
    </cfRule>
  </conditionalFormatting>
  <conditionalFormatting sqref="V2189:V2192">
    <cfRule type="cellIs" dxfId="1194" priority="1316" stopIfTrue="1" operator="equal">
      <formula>"NO APLICA"</formula>
    </cfRule>
  </conditionalFormatting>
  <conditionalFormatting sqref="V2198">
    <cfRule type="cellIs" dxfId="1193" priority="1314" operator="equal">
      <formula>"CUMPLE"</formula>
    </cfRule>
    <cfRule type="cellIs" dxfId="1192" priority="1315" operator="equal">
      <formula>"NO CUMPLE"</formula>
    </cfRule>
  </conditionalFormatting>
  <conditionalFormatting sqref="V2198:V2200">
    <cfRule type="cellIs" dxfId="1191" priority="1313" operator="equal">
      <formula>"VERIFICAR"</formula>
    </cfRule>
  </conditionalFormatting>
  <conditionalFormatting sqref="T2193:V2193">
    <cfRule type="cellIs" dxfId="1190" priority="1311" stopIfTrue="1" operator="equal">
      <formula>"NO"</formula>
    </cfRule>
    <cfRule type="cellIs" dxfId="1189" priority="1312" stopIfTrue="1" operator="equal">
      <formula>"SI"</formula>
    </cfRule>
  </conditionalFormatting>
  <conditionalFormatting sqref="T2193:U2193">
    <cfRule type="cellIs" dxfId="1188" priority="1310" stopIfTrue="1" operator="equal">
      <formula>"NO APLICA"</formula>
    </cfRule>
  </conditionalFormatting>
  <conditionalFormatting sqref="V2193">
    <cfRule type="cellIs" dxfId="1187" priority="1309" stopIfTrue="1" operator="equal">
      <formula>"NO APLICA"</formula>
    </cfRule>
  </conditionalFormatting>
  <conditionalFormatting sqref="T2203">
    <cfRule type="cellIs" dxfId="1186" priority="1307" operator="equal">
      <formula>"CUMPLE"</formula>
    </cfRule>
    <cfRule type="cellIs" dxfId="1185" priority="1308" operator="equal">
      <formula>"NO CUMPLE"</formula>
    </cfRule>
  </conditionalFormatting>
  <conditionalFormatting sqref="T2203">
    <cfRule type="cellIs" dxfId="1184" priority="1306" operator="equal">
      <formula>"VERIFICAR"</formula>
    </cfRule>
  </conditionalFormatting>
  <conditionalFormatting sqref="H2207">
    <cfRule type="containsText" dxfId="1183" priority="1289" stopIfTrue="1" operator="containsText" text="NO CUMPLE">
      <formula>NOT(ISERROR(SEARCH("NO CUMPLE",H2207)))</formula>
    </cfRule>
    <cfRule type="containsText" dxfId="1182" priority="1290" stopIfTrue="1" operator="containsText" text="CUMPLE">
      <formula>NOT(ISERROR(SEARCH("CUMPLE",H2207)))</formula>
    </cfRule>
  </conditionalFormatting>
  <conditionalFormatting sqref="J2207">
    <cfRule type="containsText" dxfId="1181" priority="1287" stopIfTrue="1" operator="containsText" text="NO CUMPLE">
      <formula>NOT(ISERROR(SEARCH("NO CUMPLE",J2207)))</formula>
    </cfRule>
    <cfRule type="containsText" dxfId="1180" priority="1288" stopIfTrue="1" operator="containsText" text="CUMPLE">
      <formula>NOT(ISERROR(SEARCH("CUMPLE",J2207)))</formula>
    </cfRule>
  </conditionalFormatting>
  <conditionalFormatting sqref="O2206">
    <cfRule type="containsText" dxfId="1179" priority="1285" stopIfTrue="1" operator="containsText" text="NO CUMPLE">
      <formula>NOT(ISERROR(SEARCH("NO CUMPLE",O2206)))</formula>
    </cfRule>
    <cfRule type="containsText" dxfId="1178" priority="1286" stopIfTrue="1" operator="containsText" text="CUMPLE">
      <formula>NOT(ISERROR(SEARCH("CUMPLE",O2206)))</formula>
    </cfRule>
  </conditionalFormatting>
  <conditionalFormatting sqref="O2207:S2207">
    <cfRule type="cellIs" dxfId="1177" priority="1284" operator="equal">
      <formula>"EL PROPONENTE SE DEBE REQUERIR POR EXPERIENCIA MINIMA EXIGIDA"</formula>
    </cfRule>
  </conditionalFormatting>
  <conditionalFormatting sqref="J2184:J2193">
    <cfRule type="cellIs" dxfId="1176" priority="1283" stopIfTrue="1" operator="greaterThan">
      <formula>0</formula>
    </cfRule>
  </conditionalFormatting>
  <conditionalFormatting sqref="N2201:N2206">
    <cfRule type="cellIs" dxfId="1175" priority="1281" operator="equal">
      <formula>"NO"</formula>
    </cfRule>
    <cfRule type="cellIs" dxfId="1174" priority="1282" operator="between">
      <formula>"SI"</formula>
      <formula>"SI."</formula>
    </cfRule>
  </conditionalFormatting>
  <conditionalFormatting sqref="I2193">
    <cfRule type="cellIs" dxfId="1173" priority="1280" stopIfTrue="1" operator="greaterThan">
      <formula>0</formula>
    </cfRule>
  </conditionalFormatting>
  <conditionalFormatting sqref="K2187:L2193">
    <cfRule type="cellIs" dxfId="1172" priority="1278" operator="equal">
      <formula>0</formula>
    </cfRule>
    <cfRule type="cellIs" dxfId="1171" priority="1279" operator="notBetween">
      <formula>$Q$17</formula>
      <formula>$R$17</formula>
    </cfRule>
  </conditionalFormatting>
  <conditionalFormatting sqref="B2184:B2193">
    <cfRule type="cellIs" dxfId="1170" priority="1277" stopIfTrue="1" operator="greaterThan">
      <formula>0</formula>
    </cfRule>
  </conditionalFormatting>
  <conditionalFormatting sqref="T2184:V2186 T2187 V2187">
    <cfRule type="cellIs" dxfId="1169" priority="1275" stopIfTrue="1" operator="equal">
      <formula>"NO"</formula>
    </cfRule>
    <cfRule type="cellIs" dxfId="1168" priority="1276" stopIfTrue="1" operator="equal">
      <formula>"SI"</formula>
    </cfRule>
  </conditionalFormatting>
  <conditionalFormatting sqref="T2184:V2185 T2186:T2187 V2186:V2187">
    <cfRule type="cellIs" dxfId="1167" priority="1274" stopIfTrue="1" operator="equal">
      <formula>"NO APLICA"</formula>
    </cfRule>
  </conditionalFormatting>
  <conditionalFormatting sqref="T2186:U2186">
    <cfRule type="cellIs" dxfId="1166" priority="1273" stopIfTrue="1" operator="equal">
      <formula>"NO APLICA"</formula>
    </cfRule>
  </conditionalFormatting>
  <conditionalFormatting sqref="T2186:U2186">
    <cfRule type="cellIs" dxfId="1165" priority="1272" stopIfTrue="1" operator="equal">
      <formula>"NO APLICA"</formula>
    </cfRule>
  </conditionalFormatting>
  <conditionalFormatting sqref="V2186">
    <cfRule type="cellIs" dxfId="1164" priority="1271" stopIfTrue="1" operator="equal">
      <formula>"NO APLICA"</formula>
    </cfRule>
  </conditionalFormatting>
  <conditionalFormatting sqref="K2184:L2186">
    <cfRule type="cellIs" dxfId="1163" priority="1270" operator="notBetween">
      <formula>$Q$17</formula>
      <formula>$R$17</formula>
    </cfRule>
  </conditionalFormatting>
  <conditionalFormatting sqref="C2184:I2193 P2188:V2193 K2184:M2193 R2184:V2187">
    <cfRule type="cellIs" dxfId="1162" priority="1269" operator="equal">
      <formula>0</formula>
    </cfRule>
  </conditionalFormatting>
  <conditionalFormatting sqref="M2207">
    <cfRule type="cellIs" dxfId="1161" priority="1265" operator="notEqual">
      <formula>"NO CUMPLE"</formula>
    </cfRule>
    <cfRule type="containsText" dxfId="1160" priority="1266" stopIfTrue="1" operator="containsText" text="NO CUMPLE">
      <formula>NOT(ISERROR(SEARCH("NO CUMPLE",M2207)))</formula>
    </cfRule>
    <cfRule type="containsText" dxfId="1159" priority="1267" stopIfTrue="1" operator="containsText" text="CUMPLE">
      <formula>NOT(ISERROR(SEARCH("CUMPLE",M2207)))</formula>
    </cfRule>
  </conditionalFormatting>
  <conditionalFormatting sqref="M2201:M2206">
    <cfRule type="cellIs" dxfId="1158" priority="1263" stopIfTrue="1" operator="equal">
      <formula>"cumple"</formula>
    </cfRule>
    <cfRule type="containsText" dxfId="1157" priority="1264" stopIfTrue="1" operator="containsText" text="NO CUMPLE">
      <formula>NOT(ISERROR(SEARCH("NO CUMPLE",M2201)))</formula>
    </cfRule>
  </conditionalFormatting>
  <conditionalFormatting sqref="L2201:L2206">
    <cfRule type="cellIs" dxfId="1156" priority="1261" stopIfTrue="1" operator="equal">
      <formula>"cumple"</formula>
    </cfRule>
    <cfRule type="containsText" dxfId="1155" priority="1262" stopIfTrue="1" operator="containsText" text="NO CUMPLE">
      <formula>NOT(ISERROR(SEARCH("NO CUMPLE",L2201)))</formula>
    </cfRule>
  </conditionalFormatting>
  <conditionalFormatting sqref="K2207">
    <cfRule type="containsText" dxfId="1154" priority="1251" stopIfTrue="1" operator="containsText" text="NO CUMPLE">
      <formula>NOT(ISERROR(SEARCH("NO CUMPLE",K2207)))</formula>
    </cfRule>
    <cfRule type="containsText" dxfId="1153" priority="1252" stopIfTrue="1" operator="containsText" text="CUMPLE">
      <formula>NOT(ISERROR(SEARCH("CUMPLE",K2207)))</formula>
    </cfRule>
  </conditionalFormatting>
  <conditionalFormatting sqref="L2207">
    <cfRule type="containsText" dxfId="1152" priority="1249" stopIfTrue="1" operator="containsText" text="NO CUMPLE">
      <formula>NOT(ISERROR(SEARCH("NO CUMPLE",L2207)))</formula>
    </cfRule>
    <cfRule type="containsText" dxfId="1151" priority="1250" stopIfTrue="1" operator="containsText" text="CUMPLE">
      <formula>NOT(ISERROR(SEARCH("CUMPLE",L2207)))</formula>
    </cfRule>
  </conditionalFormatting>
  <conditionalFormatting sqref="P2200">
    <cfRule type="cellIs" dxfId="1150" priority="1247" operator="equal">
      <formula>"NO VÁLIDO"</formula>
    </cfRule>
    <cfRule type="cellIs" dxfId="1149" priority="1248" operator="equal">
      <formula>"VÁLIDO"</formula>
    </cfRule>
  </conditionalFormatting>
  <conditionalFormatting sqref="H2184:H2193">
    <cfRule type="cellIs" dxfId="1148" priority="1244" operator="equal">
      <formula>"NO"</formula>
    </cfRule>
    <cfRule type="cellIs" dxfId="1147" priority="1245" operator="equal">
      <formula>"SI"</formula>
    </cfRule>
  </conditionalFormatting>
  <conditionalFormatting sqref="Q2200">
    <cfRule type="cellIs" dxfId="1146" priority="1242" operator="greaterThanOrEqual">
      <formula>NUMMINCONT</formula>
    </cfRule>
    <cfRule type="cellIs" dxfId="1145" priority="1243" operator="lessThan">
      <formula>NUMMINCONT</formula>
    </cfRule>
  </conditionalFormatting>
  <conditionalFormatting sqref="B2237:C2237 H2237:V2237 E2237 B2210:V2213 B2215:O2215 B2214:C2214 E2214:O2214 B2219:V2236 B2217:O2217 F2216:G2216 R2214:V2214 I2216:O2216 F2218:G2218 I2218:S2218 R2215:S2217 T2215:V2218">
    <cfRule type="cellIs" dxfId="1144" priority="1241" operator="equal">
      <formula>"MAL"</formula>
    </cfRule>
  </conditionalFormatting>
  <conditionalFormatting sqref="B2237:C2237 H2237:V2237 E2237 B2210:V2213 B2215:O2215 B2214:C2214 E2214:O2214 B2219:V2236 B2217:O2217 F2216:G2216 R2214:V2214 I2216:O2216 F2218:G2218 I2218:S2218 R2215:S2217 T2215:V2218">
    <cfRule type="cellIs" dxfId="1143" priority="1240" operator="equal">
      <formula>"CORRECTO"</formula>
    </cfRule>
  </conditionalFormatting>
  <conditionalFormatting sqref="B2237:C2237 H2237:V2237 E2237 B2210:V2213 B2215:O2215 B2214:C2214 E2214:O2214 B2219:V2236 B2217:O2217 F2216:G2216 R2214:V2214 I2216:O2216 F2218:G2218 I2218:S2218 R2215:S2217 T2215:V2218">
    <cfRule type="cellIs" dxfId="1142" priority="1239" operator="equal">
      <formula>"MAL"</formula>
    </cfRule>
  </conditionalFormatting>
  <conditionalFormatting sqref="B2237:C2237 H2237:V2237 E2237 B2210:V2213 B2215:O2215 B2214:C2214 E2214:O2214 B2219:V2236 B2217:O2217 F2216:G2216 R2214:V2214 I2216:O2216 F2218:G2218 I2218:S2218 R2215:S2217 T2215:V2218">
    <cfRule type="cellIs" dxfId="1141" priority="1236" operator="equal">
      <formula>"CORRECTO"</formula>
    </cfRule>
    <cfRule type="cellIs" dxfId="1140" priority="1238" operator="equal">
      <formula>"CORRECTO"</formula>
    </cfRule>
  </conditionalFormatting>
  <conditionalFormatting sqref="B2237:C2237 H2237:V2237 E2237 B2210:V2213 B2215:O2215 B2214:C2214 E2214:O2214 B2219:V2236 B2217:O2217 F2216:G2216 R2214:V2214 I2216:O2216 F2218:G2218 I2218:S2218 R2215:S2217 T2215:V2218">
    <cfRule type="cellIs" dxfId="1139" priority="1237" operator="equal">
      <formula>"MAL"</formula>
    </cfRule>
  </conditionalFormatting>
  <conditionalFormatting sqref="C2215:I2215 P2219:V2223 C2214 E2214:I2214 C2217:I2217 F2216:G2216 C2219:I2223 F2218:G2218 R2214:V2214 I2216 K2214:M2223 I2218 R2215:S2217 P2218:S2218 T2215:V2218">
    <cfRule type="cellIs" dxfId="1138" priority="1235" stopIfTrue="1" operator="greaterThan">
      <formula>0</formula>
    </cfRule>
  </conditionalFormatting>
  <conditionalFormatting sqref="D2217 D2219:D2222">
    <cfRule type="cellIs" dxfId="1137" priority="1234" stopIfTrue="1" operator="greaterThan">
      <formula>0</formula>
    </cfRule>
  </conditionalFormatting>
  <conditionalFormatting sqref="D2217 F2217:H2217 D2219:D2222 F2219:H2222 F2218:G2218">
    <cfRule type="cellIs" dxfId="1136" priority="1233" stopIfTrue="1" operator="greaterThan">
      <formula>0</formula>
    </cfRule>
  </conditionalFormatting>
  <conditionalFormatting sqref="H2214:H2215 H2217 H2219:H2222">
    <cfRule type="cellIs" dxfId="1135" priority="1232" stopIfTrue="1" operator="greaterThan">
      <formula>0</formula>
    </cfRule>
  </conditionalFormatting>
  <conditionalFormatting sqref="E2214:E2215 E2217 E2219:E2222">
    <cfRule type="cellIs" dxfId="1134" priority="1231" stopIfTrue="1" operator="greaterThan">
      <formula>0</formula>
    </cfRule>
  </conditionalFormatting>
  <conditionalFormatting sqref="K2231:K2236">
    <cfRule type="containsText" dxfId="1133" priority="1229" stopIfTrue="1" operator="containsText" text="NO CUMPLE">
      <formula>NOT(ISERROR(SEARCH("NO CUMPLE",K2231)))</formula>
    </cfRule>
    <cfRule type="containsText" dxfId="1132" priority="1230" stopIfTrue="1" operator="containsText" text="CUMPLE">
      <formula>NOT(ISERROR(SEARCH("CUMPLE",K2231)))</formula>
    </cfRule>
  </conditionalFormatting>
  <conditionalFormatting sqref="S2230">
    <cfRule type="cellIs" dxfId="1131" priority="1227" operator="greaterThanOrEqual">
      <formula>NUMMINCONT</formula>
    </cfRule>
    <cfRule type="cellIs" dxfId="1130" priority="1228" operator="lessThan">
      <formula>NUMMINCONT</formula>
    </cfRule>
  </conditionalFormatting>
  <conditionalFormatting sqref="T2219:V2222 U2217:V2218">
    <cfRule type="cellIs" dxfId="1129" priority="1225" stopIfTrue="1" operator="equal">
      <formula>"NO"</formula>
    </cfRule>
    <cfRule type="cellIs" dxfId="1128" priority="1226" stopIfTrue="1" operator="equal">
      <formula>"SI"</formula>
    </cfRule>
  </conditionalFormatting>
  <conditionalFormatting sqref="U2217:V2218">
    <cfRule type="cellIs" dxfId="1127" priority="1224" stopIfTrue="1" operator="equal">
      <formula>"NO APLICA"</formula>
    </cfRule>
  </conditionalFormatting>
  <conditionalFormatting sqref="T2219:U2222">
    <cfRule type="cellIs" dxfId="1126" priority="1223" stopIfTrue="1" operator="equal">
      <formula>"NO APLICA"</formula>
    </cfRule>
  </conditionalFormatting>
  <conditionalFormatting sqref="T2219:U2219">
    <cfRule type="cellIs" dxfId="1125" priority="1222" stopIfTrue="1" operator="equal">
      <formula>"NO APLICA"</formula>
    </cfRule>
  </conditionalFormatting>
  <conditionalFormatting sqref="V2219:V2222">
    <cfRule type="cellIs" dxfId="1124" priority="1221" stopIfTrue="1" operator="equal">
      <formula>"NO APLICA"</formula>
    </cfRule>
  </conditionalFormatting>
  <conditionalFormatting sqref="V2228">
    <cfRule type="cellIs" dxfId="1123" priority="1219" operator="equal">
      <formula>"CUMPLE"</formula>
    </cfRule>
    <cfRule type="cellIs" dxfId="1122" priority="1220" operator="equal">
      <formula>"NO CUMPLE"</formula>
    </cfRule>
  </conditionalFormatting>
  <conditionalFormatting sqref="V2228:V2230">
    <cfRule type="cellIs" dxfId="1121" priority="1218" operator="equal">
      <formula>"VERIFICAR"</formula>
    </cfRule>
  </conditionalFormatting>
  <conditionalFormatting sqref="T2223:V2223">
    <cfRule type="cellIs" dxfId="1120" priority="1216" stopIfTrue="1" operator="equal">
      <formula>"NO"</formula>
    </cfRule>
    <cfRule type="cellIs" dxfId="1119" priority="1217" stopIfTrue="1" operator="equal">
      <formula>"SI"</formula>
    </cfRule>
  </conditionalFormatting>
  <conditionalFormatting sqref="T2223:U2223">
    <cfRule type="cellIs" dxfId="1118" priority="1215" stopIfTrue="1" operator="equal">
      <formula>"NO APLICA"</formula>
    </cfRule>
  </conditionalFormatting>
  <conditionalFormatting sqref="V2223">
    <cfRule type="cellIs" dxfId="1117" priority="1214" stopIfTrue="1" operator="equal">
      <formula>"NO APLICA"</formula>
    </cfRule>
  </conditionalFormatting>
  <conditionalFormatting sqref="T2233">
    <cfRule type="cellIs" dxfId="1116" priority="1212" operator="equal">
      <formula>"CUMPLE"</formula>
    </cfRule>
    <cfRule type="cellIs" dxfId="1115" priority="1213" operator="equal">
      <formula>"NO CUMPLE"</formula>
    </cfRule>
  </conditionalFormatting>
  <conditionalFormatting sqref="T2233">
    <cfRule type="cellIs" dxfId="1114" priority="1211" operator="equal">
      <formula>"VERIFICAR"</formula>
    </cfRule>
  </conditionalFormatting>
  <conditionalFormatting sqref="H2237">
    <cfRule type="containsText" dxfId="1113" priority="1194" stopIfTrue="1" operator="containsText" text="NO CUMPLE">
      <formula>NOT(ISERROR(SEARCH("NO CUMPLE",H2237)))</formula>
    </cfRule>
    <cfRule type="containsText" dxfId="1112" priority="1195" stopIfTrue="1" operator="containsText" text="CUMPLE">
      <formula>NOT(ISERROR(SEARCH("CUMPLE",H2237)))</formula>
    </cfRule>
  </conditionalFormatting>
  <conditionalFormatting sqref="J2237">
    <cfRule type="containsText" dxfId="1111" priority="1192" stopIfTrue="1" operator="containsText" text="NO CUMPLE">
      <formula>NOT(ISERROR(SEARCH("NO CUMPLE",J2237)))</formula>
    </cfRule>
    <cfRule type="containsText" dxfId="1110" priority="1193" stopIfTrue="1" operator="containsText" text="CUMPLE">
      <formula>NOT(ISERROR(SEARCH("CUMPLE",J2237)))</formula>
    </cfRule>
  </conditionalFormatting>
  <conditionalFormatting sqref="O2236">
    <cfRule type="containsText" dxfId="1109" priority="1190" stopIfTrue="1" operator="containsText" text="NO CUMPLE">
      <formula>NOT(ISERROR(SEARCH("NO CUMPLE",O2236)))</formula>
    </cfRule>
    <cfRule type="containsText" dxfId="1108" priority="1191" stopIfTrue="1" operator="containsText" text="CUMPLE">
      <formula>NOT(ISERROR(SEARCH("CUMPLE",O2236)))</formula>
    </cfRule>
  </conditionalFormatting>
  <conditionalFormatting sqref="O2237:S2237">
    <cfRule type="cellIs" dxfId="1107" priority="1189" operator="equal">
      <formula>"EL PROPONENTE SE DEBE REQUERIR POR EXPERIENCIA MINIMA EXIGIDA"</formula>
    </cfRule>
  </conditionalFormatting>
  <conditionalFormatting sqref="J2214:J2223">
    <cfRule type="cellIs" dxfId="1106" priority="1188" stopIfTrue="1" operator="greaterThan">
      <formula>0</formula>
    </cfRule>
  </conditionalFormatting>
  <conditionalFormatting sqref="N2231:N2236">
    <cfRule type="cellIs" dxfId="1105" priority="1186" operator="equal">
      <formula>"NO"</formula>
    </cfRule>
    <cfRule type="cellIs" dxfId="1104" priority="1187" operator="between">
      <formula>"SI"</formula>
      <formula>"SI."</formula>
    </cfRule>
  </conditionalFormatting>
  <conditionalFormatting sqref="I2223">
    <cfRule type="cellIs" dxfId="1103" priority="1185" stopIfTrue="1" operator="greaterThan">
      <formula>0</formula>
    </cfRule>
  </conditionalFormatting>
  <conditionalFormatting sqref="K2217:L2223">
    <cfRule type="cellIs" dxfId="1102" priority="1183" operator="equal">
      <formula>0</formula>
    </cfRule>
    <cfRule type="cellIs" dxfId="1101" priority="1184" operator="notBetween">
      <formula>$Q$17</formula>
      <formula>$R$17</formula>
    </cfRule>
  </conditionalFormatting>
  <conditionalFormatting sqref="B2214:B2215 B2219:B2223 B2217">
    <cfRule type="cellIs" dxfId="1100" priority="1182" stopIfTrue="1" operator="greaterThan">
      <formula>0</formula>
    </cfRule>
  </conditionalFormatting>
  <conditionalFormatting sqref="T2214:V2214 U2215:V2216 T2215:T2218 V2217:V2218">
    <cfRule type="cellIs" dxfId="1099" priority="1180" stopIfTrue="1" operator="equal">
      <formula>"NO"</formula>
    </cfRule>
    <cfRule type="cellIs" dxfId="1098" priority="1181" stopIfTrue="1" operator="equal">
      <formula>"SI"</formula>
    </cfRule>
  </conditionalFormatting>
  <conditionalFormatting sqref="T2214:V2214 U2215:V2215 T2215:T2218 V2216:V2218">
    <cfRule type="cellIs" dxfId="1097" priority="1179" stopIfTrue="1" operator="equal">
      <formula>"NO APLICA"</formula>
    </cfRule>
  </conditionalFormatting>
  <conditionalFormatting sqref="U2216">
    <cfRule type="cellIs" dxfId="1096" priority="1178" stopIfTrue="1" operator="equal">
      <formula>"NO APLICA"</formula>
    </cfRule>
  </conditionalFormatting>
  <conditionalFormatting sqref="U2216">
    <cfRule type="cellIs" dxfId="1095" priority="1177" stopIfTrue="1" operator="equal">
      <formula>"NO APLICA"</formula>
    </cfRule>
  </conditionalFormatting>
  <conditionalFormatting sqref="V2216">
    <cfRule type="cellIs" dxfId="1094" priority="1176" stopIfTrue="1" operator="equal">
      <formula>"NO APLICA"</formula>
    </cfRule>
  </conditionalFormatting>
  <conditionalFormatting sqref="K2214:L2216">
    <cfRule type="cellIs" dxfId="1093" priority="1175" operator="notBetween">
      <formula>$Q$17</formula>
      <formula>$R$17</formula>
    </cfRule>
  </conditionalFormatting>
  <conditionalFormatting sqref="C2215:I2215 P2219:V2223 C2214 E2214:I2214 C2217:I2217 F2216:G2216 C2219:I2223 F2218:G2218 R2214:V2214 I2216 K2214:M2223 I2218 R2215:S2217 P2218:S2218 T2215:V2218">
    <cfRule type="cellIs" dxfId="1092" priority="1174" operator="equal">
      <formula>0</formula>
    </cfRule>
  </conditionalFormatting>
  <conditionalFormatting sqref="M2237">
    <cfRule type="cellIs" dxfId="1091" priority="1170" operator="notEqual">
      <formula>"NO CUMPLE"</formula>
    </cfRule>
    <cfRule type="containsText" dxfId="1090" priority="1171" stopIfTrue="1" operator="containsText" text="NO CUMPLE">
      <formula>NOT(ISERROR(SEARCH("NO CUMPLE",M2237)))</formula>
    </cfRule>
    <cfRule type="containsText" dxfId="1089" priority="1172" stopIfTrue="1" operator="containsText" text="CUMPLE">
      <formula>NOT(ISERROR(SEARCH("CUMPLE",M2237)))</formula>
    </cfRule>
  </conditionalFormatting>
  <conditionalFormatting sqref="M2231:M2236">
    <cfRule type="cellIs" dxfId="1088" priority="1168" stopIfTrue="1" operator="equal">
      <formula>"cumple"</formula>
    </cfRule>
    <cfRule type="containsText" dxfId="1087" priority="1169" stopIfTrue="1" operator="containsText" text="NO CUMPLE">
      <formula>NOT(ISERROR(SEARCH("NO CUMPLE",M2231)))</formula>
    </cfRule>
  </conditionalFormatting>
  <conditionalFormatting sqref="L2231:L2236">
    <cfRule type="cellIs" dxfId="1086" priority="1166" stopIfTrue="1" operator="equal">
      <formula>"cumple"</formula>
    </cfRule>
    <cfRule type="containsText" dxfId="1085" priority="1167" stopIfTrue="1" operator="containsText" text="NO CUMPLE">
      <formula>NOT(ISERROR(SEARCH("NO CUMPLE",L2231)))</formula>
    </cfRule>
  </conditionalFormatting>
  <conditionalFormatting sqref="K2237">
    <cfRule type="containsText" dxfId="1084" priority="1156" stopIfTrue="1" operator="containsText" text="NO CUMPLE">
      <formula>NOT(ISERROR(SEARCH("NO CUMPLE",K2237)))</formula>
    </cfRule>
    <cfRule type="containsText" dxfId="1083" priority="1157" stopIfTrue="1" operator="containsText" text="CUMPLE">
      <formula>NOT(ISERROR(SEARCH("CUMPLE",K2237)))</formula>
    </cfRule>
  </conditionalFormatting>
  <conditionalFormatting sqref="L2237">
    <cfRule type="containsText" dxfId="1082" priority="1154" stopIfTrue="1" operator="containsText" text="NO CUMPLE">
      <formula>NOT(ISERROR(SEARCH("NO CUMPLE",L2237)))</formula>
    </cfRule>
    <cfRule type="containsText" dxfId="1081" priority="1155" stopIfTrue="1" operator="containsText" text="CUMPLE">
      <formula>NOT(ISERROR(SEARCH("CUMPLE",L2237)))</formula>
    </cfRule>
  </conditionalFormatting>
  <conditionalFormatting sqref="P2230">
    <cfRule type="cellIs" dxfId="1080" priority="1152" operator="equal">
      <formula>"NO VÁLIDO"</formula>
    </cfRule>
    <cfRule type="cellIs" dxfId="1079" priority="1153" operator="equal">
      <formula>"VÁLIDO"</formula>
    </cfRule>
  </conditionalFormatting>
  <conditionalFormatting sqref="H2214:H2215 H2217 H2219:H2223">
    <cfRule type="cellIs" dxfId="1078" priority="1149" operator="equal">
      <formula>"NO"</formula>
    </cfRule>
    <cfRule type="cellIs" dxfId="1077" priority="1150" operator="equal">
      <formula>"SI"</formula>
    </cfRule>
  </conditionalFormatting>
  <conditionalFormatting sqref="Q2230">
    <cfRule type="cellIs" dxfId="1076" priority="1147" operator="greaterThanOrEqual">
      <formula>NUMMINCONT</formula>
    </cfRule>
    <cfRule type="cellIs" dxfId="1075" priority="1148" operator="lessThan">
      <formula>NUMMINCONT</formula>
    </cfRule>
  </conditionalFormatting>
  <conditionalFormatting sqref="B2267:C2267 H2267:V2267 E2267 B2240:V2243 B2246:Q2246 B2244:O2245 B2249:V2266 B2247:O2248 R2247:S2248 T2244:V2248">
    <cfRule type="cellIs" dxfId="1074" priority="1146" operator="equal">
      <formula>"MAL"</formula>
    </cfRule>
  </conditionalFormatting>
  <conditionalFormatting sqref="B2267:C2267 H2267:V2267 E2267 B2240:V2243 B2246:Q2246 B2244:O2245 B2249:V2266 B2247:O2248 R2247:S2248 T2244:V2248">
    <cfRule type="cellIs" dxfId="1073" priority="1145" operator="equal">
      <formula>"CORRECTO"</formula>
    </cfRule>
  </conditionalFormatting>
  <conditionalFormatting sqref="B2267:C2267 H2267:V2267 E2267 B2240:V2243 B2246:Q2246 B2244:O2245 B2249:V2266 B2247:O2248 R2247:S2248 T2244:V2248">
    <cfRule type="cellIs" dxfId="1072" priority="1144" operator="equal">
      <formula>"MAL"</formula>
    </cfRule>
  </conditionalFormatting>
  <conditionalFormatting sqref="B2267:C2267 H2267:V2267 E2267 B2240:V2243 B2246:Q2246 B2244:O2245 B2249:V2266 B2247:O2248 R2247:S2248 T2244:V2248">
    <cfRule type="cellIs" dxfId="1071" priority="1141" operator="equal">
      <formula>"CORRECTO"</formula>
    </cfRule>
    <cfRule type="cellIs" dxfId="1070" priority="1143" operator="equal">
      <formula>"CORRECTO"</formula>
    </cfRule>
  </conditionalFormatting>
  <conditionalFormatting sqref="B2267:C2267 H2267:V2267 E2267 B2240:V2243 B2246:Q2246 B2244:O2245 B2249:V2266 B2247:O2248 R2247:S2248 T2244:V2248">
    <cfRule type="cellIs" dxfId="1069" priority="1142" operator="equal">
      <formula>"MAL"</formula>
    </cfRule>
  </conditionalFormatting>
  <conditionalFormatting sqref="C2244:I2253 P2246:Q2246 K2244:M2253 P2249:V2253 R2247:S2248 T2244:V2248">
    <cfRule type="cellIs" dxfId="1068" priority="1140" stopIfTrue="1" operator="greaterThan">
      <formula>0</formula>
    </cfRule>
  </conditionalFormatting>
  <conditionalFormatting sqref="D2247:D2252">
    <cfRule type="cellIs" dxfId="1067" priority="1139" stopIfTrue="1" operator="greaterThan">
      <formula>0</formula>
    </cfRule>
  </conditionalFormatting>
  <conditionalFormatting sqref="D2247:D2252 F2247:H2252">
    <cfRule type="cellIs" dxfId="1066" priority="1138" stopIfTrue="1" operator="greaterThan">
      <formula>0</formula>
    </cfRule>
  </conditionalFormatting>
  <conditionalFormatting sqref="H2244:H2252">
    <cfRule type="cellIs" dxfId="1065" priority="1137" stopIfTrue="1" operator="greaterThan">
      <formula>0</formula>
    </cfRule>
  </conditionalFormatting>
  <conditionalFormatting sqref="E2244:E2252">
    <cfRule type="cellIs" dxfId="1064" priority="1136" stopIfTrue="1" operator="greaterThan">
      <formula>0</formula>
    </cfRule>
  </conditionalFormatting>
  <conditionalFormatting sqref="K2261:K2266">
    <cfRule type="containsText" dxfId="1063" priority="1134" stopIfTrue="1" operator="containsText" text="NO CUMPLE">
      <formula>NOT(ISERROR(SEARCH("NO CUMPLE",K2261)))</formula>
    </cfRule>
    <cfRule type="containsText" dxfId="1062" priority="1135" stopIfTrue="1" operator="containsText" text="CUMPLE">
      <formula>NOT(ISERROR(SEARCH("CUMPLE",K2261)))</formula>
    </cfRule>
  </conditionalFormatting>
  <conditionalFormatting sqref="S2260">
    <cfRule type="cellIs" dxfId="1061" priority="1132" operator="greaterThanOrEqual">
      <formula>NUMMINCONT</formula>
    </cfRule>
    <cfRule type="cellIs" dxfId="1060" priority="1133" operator="lessThan">
      <formula>NUMMINCONT</formula>
    </cfRule>
  </conditionalFormatting>
  <conditionalFormatting sqref="T2249:V2252 U2247:V2248">
    <cfRule type="cellIs" dxfId="1059" priority="1130" stopIfTrue="1" operator="equal">
      <formula>"NO"</formula>
    </cfRule>
    <cfRule type="cellIs" dxfId="1058" priority="1131" stopIfTrue="1" operator="equal">
      <formula>"SI"</formula>
    </cfRule>
  </conditionalFormatting>
  <conditionalFormatting sqref="U2247:V2248">
    <cfRule type="cellIs" dxfId="1057" priority="1129" stopIfTrue="1" operator="equal">
      <formula>"NO APLICA"</formula>
    </cfRule>
  </conditionalFormatting>
  <conditionalFormatting sqref="T2249:U2252">
    <cfRule type="cellIs" dxfId="1056" priority="1128" stopIfTrue="1" operator="equal">
      <formula>"NO APLICA"</formula>
    </cfRule>
  </conditionalFormatting>
  <conditionalFormatting sqref="T2249:U2249">
    <cfRule type="cellIs" dxfId="1055" priority="1127" stopIfTrue="1" operator="equal">
      <formula>"NO APLICA"</formula>
    </cfRule>
  </conditionalFormatting>
  <conditionalFormatting sqref="V2249:V2252">
    <cfRule type="cellIs" dxfId="1054" priority="1126" stopIfTrue="1" operator="equal">
      <formula>"NO APLICA"</formula>
    </cfRule>
  </conditionalFormatting>
  <conditionalFormatting sqref="V2258">
    <cfRule type="cellIs" dxfId="1053" priority="1124" operator="equal">
      <formula>"CUMPLE"</formula>
    </cfRule>
    <cfRule type="cellIs" dxfId="1052" priority="1125" operator="equal">
      <formula>"NO CUMPLE"</formula>
    </cfRule>
  </conditionalFormatting>
  <conditionalFormatting sqref="V2258:V2260">
    <cfRule type="cellIs" dxfId="1051" priority="1123" operator="equal">
      <formula>"VERIFICAR"</formula>
    </cfRule>
  </conditionalFormatting>
  <conditionalFormatting sqref="T2253:V2253">
    <cfRule type="cellIs" dxfId="1050" priority="1121" stopIfTrue="1" operator="equal">
      <formula>"NO"</formula>
    </cfRule>
    <cfRule type="cellIs" dxfId="1049" priority="1122" stopIfTrue="1" operator="equal">
      <formula>"SI"</formula>
    </cfRule>
  </conditionalFormatting>
  <conditionalFormatting sqref="T2253:U2253">
    <cfRule type="cellIs" dxfId="1048" priority="1120" stopIfTrue="1" operator="equal">
      <formula>"NO APLICA"</formula>
    </cfRule>
  </conditionalFormatting>
  <conditionalFormatting sqref="V2253">
    <cfRule type="cellIs" dxfId="1047" priority="1119" stopIfTrue="1" operator="equal">
      <formula>"NO APLICA"</formula>
    </cfRule>
  </conditionalFormatting>
  <conditionalFormatting sqref="T2263">
    <cfRule type="cellIs" dxfId="1046" priority="1117" operator="equal">
      <formula>"CUMPLE"</formula>
    </cfRule>
    <cfRule type="cellIs" dxfId="1045" priority="1118" operator="equal">
      <formula>"NO CUMPLE"</formula>
    </cfRule>
  </conditionalFormatting>
  <conditionalFormatting sqref="T2263">
    <cfRule type="cellIs" dxfId="1044" priority="1116" operator="equal">
      <formula>"VERIFICAR"</formula>
    </cfRule>
  </conditionalFormatting>
  <conditionalFormatting sqref="H2267">
    <cfRule type="containsText" dxfId="1043" priority="1099" stopIfTrue="1" operator="containsText" text="NO CUMPLE">
      <formula>NOT(ISERROR(SEARCH("NO CUMPLE",H2267)))</formula>
    </cfRule>
    <cfRule type="containsText" dxfId="1042" priority="1100" stopIfTrue="1" operator="containsText" text="CUMPLE">
      <formula>NOT(ISERROR(SEARCH("CUMPLE",H2267)))</formula>
    </cfRule>
  </conditionalFormatting>
  <conditionalFormatting sqref="J2267">
    <cfRule type="containsText" dxfId="1041" priority="1097" stopIfTrue="1" operator="containsText" text="NO CUMPLE">
      <formula>NOT(ISERROR(SEARCH("NO CUMPLE",J2267)))</formula>
    </cfRule>
    <cfRule type="containsText" dxfId="1040" priority="1098" stopIfTrue="1" operator="containsText" text="CUMPLE">
      <formula>NOT(ISERROR(SEARCH("CUMPLE",J2267)))</formula>
    </cfRule>
  </conditionalFormatting>
  <conditionalFormatting sqref="O2266">
    <cfRule type="containsText" dxfId="1039" priority="1095" stopIfTrue="1" operator="containsText" text="NO CUMPLE">
      <formula>NOT(ISERROR(SEARCH("NO CUMPLE",O2266)))</formula>
    </cfRule>
    <cfRule type="containsText" dxfId="1038" priority="1096" stopIfTrue="1" operator="containsText" text="CUMPLE">
      <formula>NOT(ISERROR(SEARCH("CUMPLE",O2266)))</formula>
    </cfRule>
  </conditionalFormatting>
  <conditionalFormatting sqref="O2267:S2267">
    <cfRule type="cellIs" dxfId="1037" priority="1094" operator="equal">
      <formula>"EL PROPONENTE SE DEBE REQUERIR POR EXPERIENCIA MINIMA EXIGIDA"</formula>
    </cfRule>
  </conditionalFormatting>
  <conditionalFormatting sqref="J2244:J2253">
    <cfRule type="cellIs" dxfId="1036" priority="1093" stopIfTrue="1" operator="greaterThan">
      <formula>0</formula>
    </cfRule>
  </conditionalFormatting>
  <conditionalFormatting sqref="N2261:N2266">
    <cfRule type="cellIs" dxfId="1035" priority="1091" operator="equal">
      <formula>"NO"</formula>
    </cfRule>
    <cfRule type="cellIs" dxfId="1034" priority="1092" operator="between">
      <formula>"SI"</formula>
      <formula>"SI."</formula>
    </cfRule>
  </conditionalFormatting>
  <conditionalFormatting sqref="I2253">
    <cfRule type="cellIs" dxfId="1033" priority="1090" stopIfTrue="1" operator="greaterThan">
      <formula>0</formula>
    </cfRule>
  </conditionalFormatting>
  <conditionalFormatting sqref="K2247:L2253">
    <cfRule type="cellIs" dxfId="1032" priority="1088" operator="equal">
      <formula>0</formula>
    </cfRule>
    <cfRule type="cellIs" dxfId="1031" priority="1089" operator="notBetween">
      <formula>$Q$17</formula>
      <formula>$R$17</formula>
    </cfRule>
  </conditionalFormatting>
  <conditionalFormatting sqref="B2244:B2253">
    <cfRule type="cellIs" dxfId="1030" priority="1087" stopIfTrue="1" operator="greaterThan">
      <formula>0</formula>
    </cfRule>
  </conditionalFormatting>
  <conditionalFormatting sqref="T2244:V2244 U2245:V2246 T2245:T2248 V2247:V2248">
    <cfRule type="cellIs" dxfId="1029" priority="1085" stopIfTrue="1" operator="equal">
      <formula>"NO"</formula>
    </cfRule>
    <cfRule type="cellIs" dxfId="1028" priority="1086" stopIfTrue="1" operator="equal">
      <formula>"SI"</formula>
    </cfRule>
  </conditionalFormatting>
  <conditionalFormatting sqref="T2244:V2244 U2245:V2245 T2245:T2248 V2246:V2248">
    <cfRule type="cellIs" dxfId="1027" priority="1084" stopIfTrue="1" operator="equal">
      <formula>"NO APLICA"</formula>
    </cfRule>
  </conditionalFormatting>
  <conditionalFormatting sqref="U2246">
    <cfRule type="cellIs" dxfId="1026" priority="1083" stopIfTrue="1" operator="equal">
      <formula>"NO APLICA"</formula>
    </cfRule>
  </conditionalFormatting>
  <conditionalFormatting sqref="U2246">
    <cfRule type="cellIs" dxfId="1025" priority="1082" stopIfTrue="1" operator="equal">
      <formula>"NO APLICA"</formula>
    </cfRule>
  </conditionalFormatting>
  <conditionalFormatting sqref="V2246">
    <cfRule type="cellIs" dxfId="1024" priority="1081" stopIfTrue="1" operator="equal">
      <formula>"NO APLICA"</formula>
    </cfRule>
  </conditionalFormatting>
  <conditionalFormatting sqref="K2244:L2246">
    <cfRule type="cellIs" dxfId="1023" priority="1080" operator="notBetween">
      <formula>$Q$17</formula>
      <formula>$R$17</formula>
    </cfRule>
  </conditionalFormatting>
  <conditionalFormatting sqref="C2244:I2253 P2246:Q2246 K2244:M2253 P2249:V2253 R2247:S2248 T2244:V2248">
    <cfRule type="cellIs" dxfId="1022" priority="1079" operator="equal">
      <formula>0</formula>
    </cfRule>
  </conditionalFormatting>
  <conditionalFormatting sqref="M2267">
    <cfRule type="cellIs" dxfId="1021" priority="1075" operator="notEqual">
      <formula>"NO CUMPLE"</formula>
    </cfRule>
    <cfRule type="containsText" dxfId="1020" priority="1076" stopIfTrue="1" operator="containsText" text="NO CUMPLE">
      <formula>NOT(ISERROR(SEARCH("NO CUMPLE",M2267)))</formula>
    </cfRule>
    <cfRule type="containsText" dxfId="1019" priority="1077" stopIfTrue="1" operator="containsText" text="CUMPLE">
      <formula>NOT(ISERROR(SEARCH("CUMPLE",M2267)))</formula>
    </cfRule>
  </conditionalFormatting>
  <conditionalFormatting sqref="M2261:M2266">
    <cfRule type="cellIs" dxfId="1018" priority="1073" stopIfTrue="1" operator="equal">
      <formula>"cumple"</formula>
    </cfRule>
    <cfRule type="containsText" dxfId="1017" priority="1074" stopIfTrue="1" operator="containsText" text="NO CUMPLE">
      <formula>NOT(ISERROR(SEARCH("NO CUMPLE",M2261)))</formula>
    </cfRule>
  </conditionalFormatting>
  <conditionalFormatting sqref="L2261:L2266">
    <cfRule type="cellIs" dxfId="1016" priority="1071" stopIfTrue="1" operator="equal">
      <formula>"cumple"</formula>
    </cfRule>
    <cfRule type="containsText" dxfId="1015" priority="1072" stopIfTrue="1" operator="containsText" text="NO CUMPLE">
      <formula>NOT(ISERROR(SEARCH("NO CUMPLE",L2261)))</formula>
    </cfRule>
  </conditionalFormatting>
  <conditionalFormatting sqref="K2267">
    <cfRule type="containsText" dxfId="1014" priority="1061" stopIfTrue="1" operator="containsText" text="NO CUMPLE">
      <formula>NOT(ISERROR(SEARCH("NO CUMPLE",K2267)))</formula>
    </cfRule>
    <cfRule type="containsText" dxfId="1013" priority="1062" stopIfTrue="1" operator="containsText" text="CUMPLE">
      <formula>NOT(ISERROR(SEARCH("CUMPLE",K2267)))</formula>
    </cfRule>
  </conditionalFormatting>
  <conditionalFormatting sqref="L2267">
    <cfRule type="containsText" dxfId="1012" priority="1059" stopIfTrue="1" operator="containsText" text="NO CUMPLE">
      <formula>NOT(ISERROR(SEARCH("NO CUMPLE",L2267)))</formula>
    </cfRule>
    <cfRule type="containsText" dxfId="1011" priority="1060" stopIfTrue="1" operator="containsText" text="CUMPLE">
      <formula>NOT(ISERROR(SEARCH("CUMPLE",L2267)))</formula>
    </cfRule>
  </conditionalFormatting>
  <conditionalFormatting sqref="P2260">
    <cfRule type="cellIs" dxfId="1010" priority="1057" operator="equal">
      <formula>"NO VÁLIDO"</formula>
    </cfRule>
    <cfRule type="cellIs" dxfId="1009" priority="1058" operator="equal">
      <formula>"VÁLIDO"</formula>
    </cfRule>
  </conditionalFormatting>
  <conditionalFormatting sqref="H2244:H2253">
    <cfRule type="cellIs" dxfId="1008" priority="1054" operator="equal">
      <formula>"NO"</formula>
    </cfRule>
    <cfRule type="cellIs" dxfId="1007" priority="1055" operator="equal">
      <formula>"SI"</formula>
    </cfRule>
  </conditionalFormatting>
  <conditionalFormatting sqref="Q2260">
    <cfRule type="cellIs" dxfId="1006" priority="1052" operator="greaterThanOrEqual">
      <formula>NUMMINCONT</formula>
    </cfRule>
    <cfRule type="cellIs" dxfId="1005" priority="1053" operator="lessThan">
      <formula>NUMMINCONT</formula>
    </cfRule>
  </conditionalFormatting>
  <conditionalFormatting sqref="B2297:C2297 H2297:V2297 E2297 B2270:V2273 B2276:V2296 B2274:O2275 R2275:V2275 T2274:V2274">
    <cfRule type="cellIs" dxfId="1004" priority="1051" operator="equal">
      <formula>"MAL"</formula>
    </cfRule>
  </conditionalFormatting>
  <conditionalFormatting sqref="B2297:C2297 H2297:V2297 E2297 B2270:V2273 B2276:V2296 B2274:O2275 R2275:V2275 T2274:V2274">
    <cfRule type="cellIs" dxfId="1003" priority="1050" operator="equal">
      <formula>"CORRECTO"</formula>
    </cfRule>
  </conditionalFormatting>
  <conditionalFormatting sqref="B2297:C2297 H2297:V2297 E2297 B2270:V2273 B2276:V2296 B2274:O2275 R2275:V2275 T2274:V2274">
    <cfRule type="cellIs" dxfId="1002" priority="1049" operator="equal">
      <formula>"MAL"</formula>
    </cfRule>
  </conditionalFormatting>
  <conditionalFormatting sqref="B2297:C2297 H2297:V2297 E2297 B2270:V2273 B2276:V2296 B2274:O2275 R2275:V2275 T2274:V2274">
    <cfRule type="cellIs" dxfId="1001" priority="1046" operator="equal">
      <formula>"CORRECTO"</formula>
    </cfRule>
    <cfRule type="cellIs" dxfId="1000" priority="1048" operator="equal">
      <formula>"CORRECTO"</formula>
    </cfRule>
  </conditionalFormatting>
  <conditionalFormatting sqref="B2297:C2297 H2297:V2297 E2297 B2270:V2273 B2276:V2296 B2274:O2275 R2275:V2275 T2274:V2274">
    <cfRule type="cellIs" dxfId="999" priority="1047" operator="equal">
      <formula>"MAL"</formula>
    </cfRule>
  </conditionalFormatting>
  <conditionalFormatting sqref="C2274:I2283 P2276:V2283 K2274:M2283 R2275:V2275 T2274:V2274">
    <cfRule type="cellIs" dxfId="998" priority="1045" stopIfTrue="1" operator="greaterThan">
      <formula>0</formula>
    </cfRule>
  </conditionalFormatting>
  <conditionalFormatting sqref="D2277:D2282">
    <cfRule type="cellIs" dxfId="997" priority="1044" stopIfTrue="1" operator="greaterThan">
      <formula>0</formula>
    </cfRule>
  </conditionalFormatting>
  <conditionalFormatting sqref="D2277:D2282 F2277:H2282">
    <cfRule type="cellIs" dxfId="996" priority="1043" stopIfTrue="1" operator="greaterThan">
      <formula>0</formula>
    </cfRule>
  </conditionalFormatting>
  <conditionalFormatting sqref="H2274:H2282">
    <cfRule type="cellIs" dxfId="995" priority="1042" stopIfTrue="1" operator="greaterThan">
      <formula>0</formula>
    </cfRule>
  </conditionalFormatting>
  <conditionalFormatting sqref="E2274:E2282">
    <cfRule type="cellIs" dxfId="994" priority="1041" stopIfTrue="1" operator="greaterThan">
      <formula>0</formula>
    </cfRule>
  </conditionalFormatting>
  <conditionalFormatting sqref="K2291:K2296">
    <cfRule type="containsText" dxfId="993" priority="1039" stopIfTrue="1" operator="containsText" text="NO CUMPLE">
      <formula>NOT(ISERROR(SEARCH("NO CUMPLE",K2291)))</formula>
    </cfRule>
    <cfRule type="containsText" dxfId="992" priority="1040" stopIfTrue="1" operator="containsText" text="CUMPLE">
      <formula>NOT(ISERROR(SEARCH("CUMPLE",K2291)))</formula>
    </cfRule>
  </conditionalFormatting>
  <conditionalFormatting sqref="S2290">
    <cfRule type="cellIs" dxfId="991" priority="1037" operator="greaterThanOrEqual">
      <formula>NUMMINCONT</formula>
    </cfRule>
    <cfRule type="cellIs" dxfId="990" priority="1038" operator="lessThan">
      <formula>NUMMINCONT</formula>
    </cfRule>
  </conditionalFormatting>
  <conditionalFormatting sqref="T2277:V2282">
    <cfRule type="cellIs" dxfId="989" priority="1035" stopIfTrue="1" operator="equal">
      <formula>"NO"</formula>
    </cfRule>
    <cfRule type="cellIs" dxfId="988" priority="1036" stopIfTrue="1" operator="equal">
      <formula>"SI"</formula>
    </cfRule>
  </conditionalFormatting>
  <conditionalFormatting sqref="T2277:V2278">
    <cfRule type="cellIs" dxfId="987" priority="1034" stopIfTrue="1" operator="equal">
      <formula>"NO APLICA"</formula>
    </cfRule>
  </conditionalFormatting>
  <conditionalFormatting sqref="T2279:U2282">
    <cfRule type="cellIs" dxfId="986" priority="1033" stopIfTrue="1" operator="equal">
      <formula>"NO APLICA"</formula>
    </cfRule>
  </conditionalFormatting>
  <conditionalFormatting sqref="T2279:U2279">
    <cfRule type="cellIs" dxfId="985" priority="1032" stopIfTrue="1" operator="equal">
      <formula>"NO APLICA"</formula>
    </cfRule>
  </conditionalFormatting>
  <conditionalFormatting sqref="V2279:V2282">
    <cfRule type="cellIs" dxfId="984" priority="1031" stopIfTrue="1" operator="equal">
      <formula>"NO APLICA"</formula>
    </cfRule>
  </conditionalFormatting>
  <conditionalFormatting sqref="V2288">
    <cfRule type="cellIs" dxfId="983" priority="1029" operator="equal">
      <formula>"CUMPLE"</formula>
    </cfRule>
    <cfRule type="cellIs" dxfId="982" priority="1030" operator="equal">
      <formula>"NO CUMPLE"</formula>
    </cfRule>
  </conditionalFormatting>
  <conditionalFormatting sqref="V2288:V2290">
    <cfRule type="cellIs" dxfId="981" priority="1028" operator="equal">
      <formula>"VERIFICAR"</formula>
    </cfRule>
  </conditionalFormatting>
  <conditionalFormatting sqref="T2283:V2283">
    <cfRule type="cellIs" dxfId="980" priority="1026" stopIfTrue="1" operator="equal">
      <formula>"NO"</formula>
    </cfRule>
    <cfRule type="cellIs" dxfId="979" priority="1027" stopIfTrue="1" operator="equal">
      <formula>"SI"</formula>
    </cfRule>
  </conditionalFormatting>
  <conditionalFormatting sqref="T2283:U2283">
    <cfRule type="cellIs" dxfId="978" priority="1025" stopIfTrue="1" operator="equal">
      <formula>"NO APLICA"</formula>
    </cfRule>
  </conditionalFormatting>
  <conditionalFormatting sqref="V2283">
    <cfRule type="cellIs" dxfId="977" priority="1024" stopIfTrue="1" operator="equal">
      <formula>"NO APLICA"</formula>
    </cfRule>
  </conditionalFormatting>
  <conditionalFormatting sqref="T2293">
    <cfRule type="cellIs" dxfId="976" priority="1022" operator="equal">
      <formula>"CUMPLE"</formula>
    </cfRule>
    <cfRule type="cellIs" dxfId="975" priority="1023" operator="equal">
      <formula>"NO CUMPLE"</formula>
    </cfRule>
  </conditionalFormatting>
  <conditionalFormatting sqref="T2293">
    <cfRule type="cellIs" dxfId="974" priority="1021" operator="equal">
      <formula>"VERIFICAR"</formula>
    </cfRule>
  </conditionalFormatting>
  <conditionalFormatting sqref="H2297">
    <cfRule type="containsText" dxfId="973" priority="1004" stopIfTrue="1" operator="containsText" text="NO CUMPLE">
      <formula>NOT(ISERROR(SEARCH("NO CUMPLE",H2297)))</formula>
    </cfRule>
    <cfRule type="containsText" dxfId="972" priority="1005" stopIfTrue="1" operator="containsText" text="CUMPLE">
      <formula>NOT(ISERROR(SEARCH("CUMPLE",H2297)))</formula>
    </cfRule>
  </conditionalFormatting>
  <conditionalFormatting sqref="J2297">
    <cfRule type="containsText" dxfId="971" priority="1002" stopIfTrue="1" operator="containsText" text="NO CUMPLE">
      <formula>NOT(ISERROR(SEARCH("NO CUMPLE",J2297)))</formula>
    </cfRule>
    <cfRule type="containsText" dxfId="970" priority="1003" stopIfTrue="1" operator="containsText" text="CUMPLE">
      <formula>NOT(ISERROR(SEARCH("CUMPLE",J2297)))</formula>
    </cfRule>
  </conditionalFormatting>
  <conditionalFormatting sqref="O2296">
    <cfRule type="containsText" dxfId="969" priority="1000" stopIfTrue="1" operator="containsText" text="NO CUMPLE">
      <formula>NOT(ISERROR(SEARCH("NO CUMPLE",O2296)))</formula>
    </cfRule>
    <cfRule type="containsText" dxfId="968" priority="1001" stopIfTrue="1" operator="containsText" text="CUMPLE">
      <formula>NOT(ISERROR(SEARCH("CUMPLE",O2296)))</formula>
    </cfRule>
  </conditionalFormatting>
  <conditionalFormatting sqref="O2297:S2297">
    <cfRule type="cellIs" dxfId="967" priority="999" operator="equal">
      <formula>"EL PROPONENTE SE DEBE REQUERIR POR EXPERIENCIA MINIMA EXIGIDA"</formula>
    </cfRule>
  </conditionalFormatting>
  <conditionalFormatting sqref="J2274:J2283">
    <cfRule type="cellIs" dxfId="966" priority="998" stopIfTrue="1" operator="greaterThan">
      <formula>0</formula>
    </cfRule>
  </conditionalFormatting>
  <conditionalFormatting sqref="N2291:N2296">
    <cfRule type="cellIs" dxfId="965" priority="996" operator="equal">
      <formula>"NO"</formula>
    </cfRule>
    <cfRule type="cellIs" dxfId="964" priority="997" operator="between">
      <formula>"SI"</formula>
      <formula>"SI."</formula>
    </cfRule>
  </conditionalFormatting>
  <conditionalFormatting sqref="I2283">
    <cfRule type="cellIs" dxfId="963" priority="995" stopIfTrue="1" operator="greaterThan">
      <formula>0</formula>
    </cfRule>
  </conditionalFormatting>
  <conditionalFormatting sqref="K2277:L2283">
    <cfRule type="cellIs" dxfId="962" priority="993" operator="equal">
      <formula>0</formula>
    </cfRule>
    <cfRule type="cellIs" dxfId="961" priority="994" operator="notBetween">
      <formula>$Q$17</formula>
      <formula>$R$17</formula>
    </cfRule>
  </conditionalFormatting>
  <conditionalFormatting sqref="B2274:B2283">
    <cfRule type="cellIs" dxfId="960" priority="992" stopIfTrue="1" operator="greaterThan">
      <formula>0</formula>
    </cfRule>
  </conditionalFormatting>
  <conditionalFormatting sqref="T2274:V2276">
    <cfRule type="cellIs" dxfId="959" priority="990" stopIfTrue="1" operator="equal">
      <formula>"NO"</formula>
    </cfRule>
    <cfRule type="cellIs" dxfId="958" priority="991" stopIfTrue="1" operator="equal">
      <formula>"SI"</formula>
    </cfRule>
  </conditionalFormatting>
  <conditionalFormatting sqref="T2274:V2275">
    <cfRule type="cellIs" dxfId="957" priority="989" stopIfTrue="1" operator="equal">
      <formula>"NO APLICA"</formula>
    </cfRule>
  </conditionalFormatting>
  <conditionalFormatting sqref="T2276:U2276">
    <cfRule type="cellIs" dxfId="956" priority="988" stopIfTrue="1" operator="equal">
      <formula>"NO APLICA"</formula>
    </cfRule>
  </conditionalFormatting>
  <conditionalFormatting sqref="T2276:U2276">
    <cfRule type="cellIs" dxfId="955" priority="987" stopIfTrue="1" operator="equal">
      <formula>"NO APLICA"</formula>
    </cfRule>
  </conditionalFormatting>
  <conditionalFormatting sqref="V2276">
    <cfRule type="cellIs" dxfId="954" priority="986" stopIfTrue="1" operator="equal">
      <formula>"NO APLICA"</formula>
    </cfRule>
  </conditionalFormatting>
  <conditionalFormatting sqref="K2274:L2276">
    <cfRule type="cellIs" dxfId="953" priority="985" operator="notBetween">
      <formula>$Q$17</formula>
      <formula>$R$17</formula>
    </cfRule>
  </conditionalFormatting>
  <conditionalFormatting sqref="C2274:I2283 P2276:V2283 K2274:M2283 R2275:V2275 T2274:V2274">
    <cfRule type="cellIs" dxfId="952" priority="984" operator="equal">
      <formula>0</formula>
    </cfRule>
  </conditionalFormatting>
  <conditionalFormatting sqref="M2297">
    <cfRule type="cellIs" dxfId="951" priority="980" operator="notEqual">
      <formula>"NO CUMPLE"</formula>
    </cfRule>
    <cfRule type="containsText" dxfId="950" priority="981" stopIfTrue="1" operator="containsText" text="NO CUMPLE">
      <formula>NOT(ISERROR(SEARCH("NO CUMPLE",M2297)))</formula>
    </cfRule>
    <cfRule type="containsText" dxfId="949" priority="982" stopIfTrue="1" operator="containsText" text="CUMPLE">
      <formula>NOT(ISERROR(SEARCH("CUMPLE",M2297)))</formula>
    </cfRule>
  </conditionalFormatting>
  <conditionalFormatting sqref="M2291:M2296">
    <cfRule type="cellIs" dxfId="948" priority="978" stopIfTrue="1" operator="equal">
      <formula>"cumple"</formula>
    </cfRule>
    <cfRule type="containsText" dxfId="947" priority="979" stopIfTrue="1" operator="containsText" text="NO CUMPLE">
      <formula>NOT(ISERROR(SEARCH("NO CUMPLE",M2291)))</formula>
    </cfRule>
  </conditionalFormatting>
  <conditionalFormatting sqref="L2291:L2296">
    <cfRule type="cellIs" dxfId="946" priority="976" stopIfTrue="1" operator="equal">
      <formula>"cumple"</formula>
    </cfRule>
    <cfRule type="containsText" dxfId="945" priority="977" stopIfTrue="1" operator="containsText" text="NO CUMPLE">
      <formula>NOT(ISERROR(SEARCH("NO CUMPLE",L2291)))</formula>
    </cfRule>
  </conditionalFormatting>
  <conditionalFormatting sqref="K2297">
    <cfRule type="containsText" dxfId="944" priority="966" stopIfTrue="1" operator="containsText" text="NO CUMPLE">
      <formula>NOT(ISERROR(SEARCH("NO CUMPLE",K2297)))</formula>
    </cfRule>
    <cfRule type="containsText" dxfId="943" priority="967" stopIfTrue="1" operator="containsText" text="CUMPLE">
      <formula>NOT(ISERROR(SEARCH("CUMPLE",K2297)))</formula>
    </cfRule>
  </conditionalFormatting>
  <conditionalFormatting sqref="L2297">
    <cfRule type="containsText" dxfId="942" priority="964" stopIfTrue="1" operator="containsText" text="NO CUMPLE">
      <formula>NOT(ISERROR(SEARCH("NO CUMPLE",L2297)))</formula>
    </cfRule>
    <cfRule type="containsText" dxfId="941" priority="965" stopIfTrue="1" operator="containsText" text="CUMPLE">
      <formula>NOT(ISERROR(SEARCH("CUMPLE",L2297)))</formula>
    </cfRule>
  </conditionalFormatting>
  <conditionalFormatting sqref="P2290">
    <cfRule type="cellIs" dxfId="940" priority="962" operator="equal">
      <formula>"NO VÁLIDO"</formula>
    </cfRule>
    <cfRule type="cellIs" dxfId="939" priority="963" operator="equal">
      <formula>"VÁLIDO"</formula>
    </cfRule>
  </conditionalFormatting>
  <conditionalFormatting sqref="H2274:H2283">
    <cfRule type="cellIs" dxfId="938" priority="959" operator="equal">
      <formula>"NO"</formula>
    </cfRule>
    <cfRule type="cellIs" dxfId="937" priority="960" operator="equal">
      <formula>"SI"</formula>
    </cfRule>
  </conditionalFormatting>
  <conditionalFormatting sqref="Q2290">
    <cfRule type="cellIs" dxfId="936" priority="957" operator="greaterThanOrEqual">
      <formula>NUMMINCONT</formula>
    </cfRule>
    <cfRule type="cellIs" dxfId="935" priority="958" operator="lessThan">
      <formula>NUMMINCONT</formula>
    </cfRule>
  </conditionalFormatting>
  <conditionalFormatting sqref="B2327:C2327 H2327:V2327 E2327 B2300:V2303 B2306:V2326 B2304:O2305 R2304:V2304 T2305:V2305">
    <cfRule type="cellIs" dxfId="934" priority="956" operator="equal">
      <formula>"MAL"</formula>
    </cfRule>
  </conditionalFormatting>
  <conditionalFormatting sqref="B2327:C2327 H2327:V2327 E2327 B2300:V2303 B2306:V2326 B2304:O2305 R2304:V2304 T2305:V2305">
    <cfRule type="cellIs" dxfId="933" priority="955" operator="equal">
      <formula>"CORRECTO"</formula>
    </cfRule>
  </conditionalFormatting>
  <conditionalFormatting sqref="B2327:C2327 H2327:V2327 E2327 B2300:V2303 B2306:V2326 B2304:O2305 R2304:V2304 T2305:V2305">
    <cfRule type="cellIs" dxfId="932" priority="954" operator="equal">
      <formula>"MAL"</formula>
    </cfRule>
  </conditionalFormatting>
  <conditionalFormatting sqref="B2327:C2327 H2327:V2327 E2327 B2300:V2303 B2306:V2326 B2304:O2305 R2304:V2304 T2305:V2305">
    <cfRule type="cellIs" dxfId="931" priority="951" operator="equal">
      <formula>"CORRECTO"</formula>
    </cfRule>
    <cfRule type="cellIs" dxfId="930" priority="953" operator="equal">
      <formula>"CORRECTO"</formula>
    </cfRule>
  </conditionalFormatting>
  <conditionalFormatting sqref="B2327:C2327 H2327:V2327 E2327 B2300:V2303 B2306:V2326 B2304:O2305 R2304:V2304 T2305:V2305">
    <cfRule type="cellIs" dxfId="929" priority="952" operator="equal">
      <formula>"MAL"</formula>
    </cfRule>
  </conditionalFormatting>
  <conditionalFormatting sqref="C2304:I2313 P2306:V2313 K2304:M2313 R2304:V2304 T2305:V2305">
    <cfRule type="cellIs" dxfId="928" priority="950" stopIfTrue="1" operator="greaterThan">
      <formula>0</formula>
    </cfRule>
  </conditionalFormatting>
  <conditionalFormatting sqref="D2307:D2312">
    <cfRule type="cellIs" dxfId="927" priority="949" stopIfTrue="1" operator="greaterThan">
      <formula>0</formula>
    </cfRule>
  </conditionalFormatting>
  <conditionalFormatting sqref="D2307:D2312 F2307:H2312">
    <cfRule type="cellIs" dxfId="926" priority="948" stopIfTrue="1" operator="greaterThan">
      <formula>0</formula>
    </cfRule>
  </conditionalFormatting>
  <conditionalFormatting sqref="H2304:H2312">
    <cfRule type="cellIs" dxfId="925" priority="947" stopIfTrue="1" operator="greaterThan">
      <formula>0</formula>
    </cfRule>
  </conditionalFormatting>
  <conditionalFormatting sqref="E2304:E2312">
    <cfRule type="cellIs" dxfId="924" priority="946" stopIfTrue="1" operator="greaterThan">
      <formula>0</formula>
    </cfRule>
  </conditionalFormatting>
  <conditionalFormatting sqref="K2321:K2326">
    <cfRule type="containsText" dxfId="923" priority="944" stopIfTrue="1" operator="containsText" text="NO CUMPLE">
      <formula>NOT(ISERROR(SEARCH("NO CUMPLE",K2321)))</formula>
    </cfRule>
    <cfRule type="containsText" dxfId="922" priority="945" stopIfTrue="1" operator="containsText" text="CUMPLE">
      <formula>NOT(ISERROR(SEARCH("CUMPLE",K2321)))</formula>
    </cfRule>
  </conditionalFormatting>
  <conditionalFormatting sqref="S2320">
    <cfRule type="cellIs" dxfId="921" priority="942" operator="greaterThanOrEqual">
      <formula>NUMMINCONT</formula>
    </cfRule>
    <cfRule type="cellIs" dxfId="920" priority="943" operator="lessThan">
      <formula>NUMMINCONT</formula>
    </cfRule>
  </conditionalFormatting>
  <conditionalFormatting sqref="T2307:V2312">
    <cfRule type="cellIs" dxfId="919" priority="940" stopIfTrue="1" operator="equal">
      <formula>"NO"</formula>
    </cfRule>
    <cfRule type="cellIs" dxfId="918" priority="941" stopIfTrue="1" operator="equal">
      <formula>"SI"</formula>
    </cfRule>
  </conditionalFormatting>
  <conditionalFormatting sqref="T2307:V2308">
    <cfRule type="cellIs" dxfId="917" priority="939" stopIfTrue="1" operator="equal">
      <formula>"NO APLICA"</formula>
    </cfRule>
  </conditionalFormatting>
  <conditionalFormatting sqref="T2309:U2312">
    <cfRule type="cellIs" dxfId="916" priority="938" stopIfTrue="1" operator="equal">
      <formula>"NO APLICA"</formula>
    </cfRule>
  </conditionalFormatting>
  <conditionalFormatting sqref="T2309:U2309">
    <cfRule type="cellIs" dxfId="915" priority="937" stopIfTrue="1" operator="equal">
      <formula>"NO APLICA"</formula>
    </cfRule>
  </conditionalFormatting>
  <conditionalFormatting sqref="V2309:V2312">
    <cfRule type="cellIs" dxfId="914" priority="936" stopIfTrue="1" operator="equal">
      <formula>"NO APLICA"</formula>
    </cfRule>
  </conditionalFormatting>
  <conditionalFormatting sqref="V2318">
    <cfRule type="cellIs" dxfId="913" priority="934" operator="equal">
      <formula>"CUMPLE"</formula>
    </cfRule>
    <cfRule type="cellIs" dxfId="912" priority="935" operator="equal">
      <formula>"NO CUMPLE"</formula>
    </cfRule>
  </conditionalFormatting>
  <conditionalFormatting sqref="V2318:V2320">
    <cfRule type="cellIs" dxfId="911" priority="933" operator="equal">
      <formula>"VERIFICAR"</formula>
    </cfRule>
  </conditionalFormatting>
  <conditionalFormatting sqref="T2313:V2313">
    <cfRule type="cellIs" dxfId="910" priority="931" stopIfTrue="1" operator="equal">
      <formula>"NO"</formula>
    </cfRule>
    <cfRule type="cellIs" dxfId="909" priority="932" stopIfTrue="1" operator="equal">
      <formula>"SI"</formula>
    </cfRule>
  </conditionalFormatting>
  <conditionalFormatting sqref="T2313:U2313">
    <cfRule type="cellIs" dxfId="908" priority="930" stopIfTrue="1" operator="equal">
      <formula>"NO APLICA"</formula>
    </cfRule>
  </conditionalFormatting>
  <conditionalFormatting sqref="V2313">
    <cfRule type="cellIs" dxfId="907" priority="929" stopIfTrue="1" operator="equal">
      <formula>"NO APLICA"</formula>
    </cfRule>
  </conditionalFormatting>
  <conditionalFormatting sqref="T2323">
    <cfRule type="cellIs" dxfId="906" priority="927" operator="equal">
      <formula>"CUMPLE"</formula>
    </cfRule>
    <cfRule type="cellIs" dxfId="905" priority="928" operator="equal">
      <formula>"NO CUMPLE"</formula>
    </cfRule>
  </conditionalFormatting>
  <conditionalFormatting sqref="T2323">
    <cfRule type="cellIs" dxfId="904" priority="926" operator="equal">
      <formula>"VERIFICAR"</formula>
    </cfRule>
  </conditionalFormatting>
  <conditionalFormatting sqref="H2327">
    <cfRule type="containsText" dxfId="903" priority="909" stopIfTrue="1" operator="containsText" text="NO CUMPLE">
      <formula>NOT(ISERROR(SEARCH("NO CUMPLE",H2327)))</formula>
    </cfRule>
    <cfRule type="containsText" dxfId="902" priority="910" stopIfTrue="1" operator="containsText" text="CUMPLE">
      <formula>NOT(ISERROR(SEARCH("CUMPLE",H2327)))</formula>
    </cfRule>
  </conditionalFormatting>
  <conditionalFormatting sqref="J2327">
    <cfRule type="containsText" dxfId="901" priority="907" stopIfTrue="1" operator="containsText" text="NO CUMPLE">
      <formula>NOT(ISERROR(SEARCH("NO CUMPLE",J2327)))</formula>
    </cfRule>
    <cfRule type="containsText" dxfId="900" priority="908" stopIfTrue="1" operator="containsText" text="CUMPLE">
      <formula>NOT(ISERROR(SEARCH("CUMPLE",J2327)))</formula>
    </cfRule>
  </conditionalFormatting>
  <conditionalFormatting sqref="O2326">
    <cfRule type="containsText" dxfId="899" priority="905" stopIfTrue="1" operator="containsText" text="NO CUMPLE">
      <formula>NOT(ISERROR(SEARCH("NO CUMPLE",O2326)))</formula>
    </cfRule>
    <cfRule type="containsText" dxfId="898" priority="906" stopIfTrue="1" operator="containsText" text="CUMPLE">
      <formula>NOT(ISERROR(SEARCH("CUMPLE",O2326)))</formula>
    </cfRule>
  </conditionalFormatting>
  <conditionalFormatting sqref="O2327:S2327">
    <cfRule type="cellIs" dxfId="897" priority="904" operator="equal">
      <formula>"EL PROPONENTE SE DEBE REQUERIR POR EXPERIENCIA MINIMA EXIGIDA"</formula>
    </cfRule>
  </conditionalFormatting>
  <conditionalFormatting sqref="J2304:J2313">
    <cfRule type="cellIs" dxfId="896" priority="903" stopIfTrue="1" operator="greaterThan">
      <formula>0</formula>
    </cfRule>
  </conditionalFormatting>
  <conditionalFormatting sqref="N2321:N2326">
    <cfRule type="cellIs" dxfId="895" priority="901" operator="equal">
      <formula>"NO"</formula>
    </cfRule>
    <cfRule type="cellIs" dxfId="894" priority="902" operator="between">
      <formula>"SI"</formula>
      <formula>"SI."</formula>
    </cfRule>
  </conditionalFormatting>
  <conditionalFormatting sqref="I2313">
    <cfRule type="cellIs" dxfId="893" priority="900" stopIfTrue="1" operator="greaterThan">
      <formula>0</formula>
    </cfRule>
  </conditionalFormatting>
  <conditionalFormatting sqref="K2307:L2313">
    <cfRule type="cellIs" dxfId="892" priority="898" operator="equal">
      <formula>0</formula>
    </cfRule>
    <cfRule type="cellIs" dxfId="891" priority="899" operator="notBetween">
      <formula>$Q$17</formula>
      <formula>$R$17</formula>
    </cfRule>
  </conditionalFormatting>
  <conditionalFormatting sqref="B2304:B2313">
    <cfRule type="cellIs" dxfId="890" priority="897" stopIfTrue="1" operator="greaterThan">
      <formula>0</formula>
    </cfRule>
  </conditionalFormatting>
  <conditionalFormatting sqref="T2304:V2306">
    <cfRule type="cellIs" dxfId="889" priority="895" stopIfTrue="1" operator="equal">
      <formula>"NO"</formula>
    </cfRule>
    <cfRule type="cellIs" dxfId="888" priority="896" stopIfTrue="1" operator="equal">
      <formula>"SI"</formula>
    </cfRule>
  </conditionalFormatting>
  <conditionalFormatting sqref="T2304:V2305">
    <cfRule type="cellIs" dxfId="887" priority="894" stopIfTrue="1" operator="equal">
      <formula>"NO APLICA"</formula>
    </cfRule>
  </conditionalFormatting>
  <conditionalFormatting sqref="T2306:U2306">
    <cfRule type="cellIs" dxfId="886" priority="893" stopIfTrue="1" operator="equal">
      <formula>"NO APLICA"</formula>
    </cfRule>
  </conditionalFormatting>
  <conditionalFormatting sqref="T2306:U2306">
    <cfRule type="cellIs" dxfId="885" priority="892" stopIfTrue="1" operator="equal">
      <formula>"NO APLICA"</formula>
    </cfRule>
  </conditionalFormatting>
  <conditionalFormatting sqref="V2306">
    <cfRule type="cellIs" dxfId="884" priority="891" stopIfTrue="1" operator="equal">
      <formula>"NO APLICA"</formula>
    </cfRule>
  </conditionalFormatting>
  <conditionalFormatting sqref="K2304:L2306">
    <cfRule type="cellIs" dxfId="883" priority="890" operator="notBetween">
      <formula>$Q$17</formula>
      <formula>$R$17</formula>
    </cfRule>
  </conditionalFormatting>
  <conditionalFormatting sqref="C2304:I2313 P2306:V2313 K2304:M2313 R2304:V2304 T2305:V2305">
    <cfRule type="cellIs" dxfId="882" priority="889" operator="equal">
      <formula>0</formula>
    </cfRule>
  </conditionalFormatting>
  <conditionalFormatting sqref="M2327">
    <cfRule type="cellIs" dxfId="881" priority="885" operator="notEqual">
      <formula>"NO CUMPLE"</formula>
    </cfRule>
    <cfRule type="containsText" dxfId="880" priority="886" stopIfTrue="1" operator="containsText" text="NO CUMPLE">
      <formula>NOT(ISERROR(SEARCH("NO CUMPLE",M2327)))</formula>
    </cfRule>
    <cfRule type="containsText" dxfId="879" priority="887" stopIfTrue="1" operator="containsText" text="CUMPLE">
      <formula>NOT(ISERROR(SEARCH("CUMPLE",M2327)))</formula>
    </cfRule>
  </conditionalFormatting>
  <conditionalFormatting sqref="M2321:M2326">
    <cfRule type="cellIs" dxfId="878" priority="883" stopIfTrue="1" operator="equal">
      <formula>"cumple"</formula>
    </cfRule>
    <cfRule type="containsText" dxfId="877" priority="884" stopIfTrue="1" operator="containsText" text="NO CUMPLE">
      <formula>NOT(ISERROR(SEARCH("NO CUMPLE",M2321)))</formula>
    </cfRule>
  </conditionalFormatting>
  <conditionalFormatting sqref="L2321:L2326">
    <cfRule type="cellIs" dxfId="876" priority="881" stopIfTrue="1" operator="equal">
      <formula>"cumple"</formula>
    </cfRule>
    <cfRule type="containsText" dxfId="875" priority="882" stopIfTrue="1" operator="containsText" text="NO CUMPLE">
      <formula>NOT(ISERROR(SEARCH("NO CUMPLE",L2321)))</formula>
    </cfRule>
  </conditionalFormatting>
  <conditionalFormatting sqref="K2327">
    <cfRule type="containsText" dxfId="874" priority="871" stopIfTrue="1" operator="containsText" text="NO CUMPLE">
      <formula>NOT(ISERROR(SEARCH("NO CUMPLE",K2327)))</formula>
    </cfRule>
    <cfRule type="containsText" dxfId="873" priority="872" stopIfTrue="1" operator="containsText" text="CUMPLE">
      <formula>NOT(ISERROR(SEARCH("CUMPLE",K2327)))</formula>
    </cfRule>
  </conditionalFormatting>
  <conditionalFormatting sqref="L2327">
    <cfRule type="containsText" dxfId="872" priority="869" stopIfTrue="1" operator="containsText" text="NO CUMPLE">
      <formula>NOT(ISERROR(SEARCH("NO CUMPLE",L2327)))</formula>
    </cfRule>
    <cfRule type="containsText" dxfId="871" priority="870" stopIfTrue="1" operator="containsText" text="CUMPLE">
      <formula>NOT(ISERROR(SEARCH("CUMPLE",L2327)))</formula>
    </cfRule>
  </conditionalFormatting>
  <conditionalFormatting sqref="P2320">
    <cfRule type="cellIs" dxfId="870" priority="867" operator="equal">
      <formula>"NO VÁLIDO"</formula>
    </cfRule>
    <cfRule type="cellIs" dxfId="869" priority="868" operator="equal">
      <formula>"VÁLIDO"</formula>
    </cfRule>
  </conditionalFormatting>
  <conditionalFormatting sqref="H2304:H2313">
    <cfRule type="cellIs" dxfId="868" priority="864" operator="equal">
      <formula>"NO"</formula>
    </cfRule>
    <cfRule type="cellIs" dxfId="867" priority="865" operator="equal">
      <formula>"SI"</formula>
    </cfRule>
  </conditionalFormatting>
  <conditionalFormatting sqref="Q2320">
    <cfRule type="cellIs" dxfId="866" priority="862" operator="greaterThanOrEqual">
      <formula>NUMMINCONT</formula>
    </cfRule>
    <cfRule type="cellIs" dxfId="865" priority="863" operator="lessThan">
      <formula>NUMMINCONT</formula>
    </cfRule>
  </conditionalFormatting>
  <conditionalFormatting sqref="B2357:C2357 H2357:V2357 E2357 B2330:V2333 B2340:V2356 B2334:O2339 R2334:V2339">
    <cfRule type="cellIs" dxfId="864" priority="861" operator="equal">
      <formula>"MAL"</formula>
    </cfRule>
  </conditionalFormatting>
  <conditionalFormatting sqref="B2357:C2357 H2357:V2357 E2357 B2330:V2333 B2340:V2356 B2334:O2339 R2334:V2339">
    <cfRule type="cellIs" dxfId="863" priority="860" operator="equal">
      <formula>"CORRECTO"</formula>
    </cfRule>
  </conditionalFormatting>
  <conditionalFormatting sqref="B2357:C2357 H2357:V2357 E2357 B2330:V2333 B2340:V2356 B2334:O2339 R2334:V2339">
    <cfRule type="cellIs" dxfId="862" priority="859" operator="equal">
      <formula>"MAL"</formula>
    </cfRule>
  </conditionalFormatting>
  <conditionalFormatting sqref="B2357:C2357 H2357:V2357 E2357 B2330:V2333 B2340:V2356 B2334:O2339 R2334:V2339">
    <cfRule type="cellIs" dxfId="861" priority="856" operator="equal">
      <formula>"CORRECTO"</formula>
    </cfRule>
    <cfRule type="cellIs" dxfId="860" priority="858" operator="equal">
      <formula>"CORRECTO"</formula>
    </cfRule>
  </conditionalFormatting>
  <conditionalFormatting sqref="B2357:C2357 H2357:V2357 E2357 B2330:V2333 B2340:V2356 B2334:O2339 R2334:V2339">
    <cfRule type="cellIs" dxfId="859" priority="857" operator="equal">
      <formula>"MAL"</formula>
    </cfRule>
  </conditionalFormatting>
  <conditionalFormatting sqref="C2334:I2343 P2340:V2343 K2334:M2343 R2334:V2339">
    <cfRule type="cellIs" dxfId="858" priority="855" stopIfTrue="1" operator="greaterThan">
      <formula>0</formula>
    </cfRule>
  </conditionalFormatting>
  <conditionalFormatting sqref="D2337:D2342">
    <cfRule type="cellIs" dxfId="857" priority="854" stopIfTrue="1" operator="greaterThan">
      <formula>0</formula>
    </cfRule>
  </conditionalFormatting>
  <conditionalFormatting sqref="D2337:D2342 F2337:H2342">
    <cfRule type="cellIs" dxfId="856" priority="853" stopIfTrue="1" operator="greaterThan">
      <formula>0</formula>
    </cfRule>
  </conditionalFormatting>
  <conditionalFormatting sqref="H2334:H2342">
    <cfRule type="cellIs" dxfId="855" priority="852" stopIfTrue="1" operator="greaterThan">
      <formula>0</formula>
    </cfRule>
  </conditionalFormatting>
  <conditionalFormatting sqref="E2334:E2342">
    <cfRule type="cellIs" dxfId="854" priority="851" stopIfTrue="1" operator="greaterThan">
      <formula>0</formula>
    </cfRule>
  </conditionalFormatting>
  <conditionalFormatting sqref="K2351:K2356">
    <cfRule type="containsText" dxfId="853" priority="849" stopIfTrue="1" operator="containsText" text="NO CUMPLE">
      <formula>NOT(ISERROR(SEARCH("NO CUMPLE",K2351)))</formula>
    </cfRule>
    <cfRule type="containsText" dxfId="852" priority="850" stopIfTrue="1" operator="containsText" text="CUMPLE">
      <formula>NOT(ISERROR(SEARCH("CUMPLE",K2351)))</formula>
    </cfRule>
  </conditionalFormatting>
  <conditionalFormatting sqref="S2350">
    <cfRule type="cellIs" dxfId="851" priority="847" operator="greaterThanOrEqual">
      <formula>NUMMINCONT</formula>
    </cfRule>
    <cfRule type="cellIs" dxfId="850" priority="848" operator="lessThan">
      <formula>NUMMINCONT</formula>
    </cfRule>
  </conditionalFormatting>
  <conditionalFormatting sqref="T2337:V2342">
    <cfRule type="cellIs" dxfId="849" priority="845" stopIfTrue="1" operator="equal">
      <formula>"NO"</formula>
    </cfRule>
    <cfRule type="cellIs" dxfId="848" priority="846" stopIfTrue="1" operator="equal">
      <formula>"SI"</formula>
    </cfRule>
  </conditionalFormatting>
  <conditionalFormatting sqref="T2337:V2338">
    <cfRule type="cellIs" dxfId="847" priority="844" stopIfTrue="1" operator="equal">
      <formula>"NO APLICA"</formula>
    </cfRule>
  </conditionalFormatting>
  <conditionalFormatting sqref="T2339:U2342">
    <cfRule type="cellIs" dxfId="846" priority="843" stopIfTrue="1" operator="equal">
      <formula>"NO APLICA"</formula>
    </cfRule>
  </conditionalFormatting>
  <conditionalFormatting sqref="T2339:U2339">
    <cfRule type="cellIs" dxfId="845" priority="842" stopIfTrue="1" operator="equal">
      <formula>"NO APLICA"</formula>
    </cfRule>
  </conditionalFormatting>
  <conditionalFormatting sqref="V2339:V2342">
    <cfRule type="cellIs" dxfId="844" priority="841" stopIfTrue="1" operator="equal">
      <formula>"NO APLICA"</formula>
    </cfRule>
  </conditionalFormatting>
  <conditionalFormatting sqref="V2348">
    <cfRule type="cellIs" dxfId="843" priority="839" operator="equal">
      <formula>"CUMPLE"</formula>
    </cfRule>
    <cfRule type="cellIs" dxfId="842" priority="840" operator="equal">
      <formula>"NO CUMPLE"</formula>
    </cfRule>
  </conditionalFormatting>
  <conditionalFormatting sqref="V2348:V2350">
    <cfRule type="cellIs" dxfId="841" priority="838" operator="equal">
      <formula>"VERIFICAR"</formula>
    </cfRule>
  </conditionalFormatting>
  <conditionalFormatting sqref="T2343:V2343">
    <cfRule type="cellIs" dxfId="840" priority="836" stopIfTrue="1" operator="equal">
      <formula>"NO"</formula>
    </cfRule>
    <cfRule type="cellIs" dxfId="839" priority="837" stopIfTrue="1" operator="equal">
      <formula>"SI"</formula>
    </cfRule>
  </conditionalFormatting>
  <conditionalFormatting sqref="T2343:U2343">
    <cfRule type="cellIs" dxfId="838" priority="835" stopIfTrue="1" operator="equal">
      <formula>"NO APLICA"</formula>
    </cfRule>
  </conditionalFormatting>
  <conditionalFormatting sqref="V2343">
    <cfRule type="cellIs" dxfId="837" priority="834" stopIfTrue="1" operator="equal">
      <formula>"NO APLICA"</formula>
    </cfRule>
  </conditionalFormatting>
  <conditionalFormatting sqref="T2353">
    <cfRule type="cellIs" dxfId="836" priority="832" operator="equal">
      <formula>"CUMPLE"</formula>
    </cfRule>
    <cfRule type="cellIs" dxfId="835" priority="833" operator="equal">
      <formula>"NO CUMPLE"</formula>
    </cfRule>
  </conditionalFormatting>
  <conditionalFormatting sqref="T2353">
    <cfRule type="cellIs" dxfId="834" priority="831" operator="equal">
      <formula>"VERIFICAR"</formula>
    </cfRule>
  </conditionalFormatting>
  <conditionalFormatting sqref="H2357">
    <cfRule type="containsText" dxfId="833" priority="814" stopIfTrue="1" operator="containsText" text="NO CUMPLE">
      <formula>NOT(ISERROR(SEARCH("NO CUMPLE",H2357)))</formula>
    </cfRule>
    <cfRule type="containsText" dxfId="832" priority="815" stopIfTrue="1" operator="containsText" text="CUMPLE">
      <formula>NOT(ISERROR(SEARCH("CUMPLE",H2357)))</formula>
    </cfRule>
  </conditionalFormatting>
  <conditionalFormatting sqref="J2357">
    <cfRule type="containsText" dxfId="831" priority="812" stopIfTrue="1" operator="containsText" text="NO CUMPLE">
      <formula>NOT(ISERROR(SEARCH("NO CUMPLE",J2357)))</formula>
    </cfRule>
    <cfRule type="containsText" dxfId="830" priority="813" stopIfTrue="1" operator="containsText" text="CUMPLE">
      <formula>NOT(ISERROR(SEARCH("CUMPLE",J2357)))</formula>
    </cfRule>
  </conditionalFormatting>
  <conditionalFormatting sqref="O2356">
    <cfRule type="containsText" dxfId="829" priority="810" stopIfTrue="1" operator="containsText" text="NO CUMPLE">
      <formula>NOT(ISERROR(SEARCH("NO CUMPLE",O2356)))</formula>
    </cfRule>
    <cfRule type="containsText" dxfId="828" priority="811" stopIfTrue="1" operator="containsText" text="CUMPLE">
      <formula>NOT(ISERROR(SEARCH("CUMPLE",O2356)))</formula>
    </cfRule>
  </conditionalFormatting>
  <conditionalFormatting sqref="O2357:S2357">
    <cfRule type="cellIs" dxfId="827" priority="809" operator="equal">
      <formula>"EL PROPONENTE SE DEBE REQUERIR POR EXPERIENCIA MINIMA EXIGIDA"</formula>
    </cfRule>
  </conditionalFormatting>
  <conditionalFormatting sqref="J2334:J2343">
    <cfRule type="cellIs" dxfId="826" priority="808" stopIfTrue="1" operator="greaterThan">
      <formula>0</formula>
    </cfRule>
  </conditionalFormatting>
  <conditionalFormatting sqref="N2351:N2356">
    <cfRule type="cellIs" dxfId="825" priority="806" operator="equal">
      <formula>"NO"</formula>
    </cfRule>
    <cfRule type="cellIs" dxfId="824" priority="807" operator="between">
      <formula>"SI"</formula>
      <formula>"SI."</formula>
    </cfRule>
  </conditionalFormatting>
  <conditionalFormatting sqref="I2343">
    <cfRule type="cellIs" dxfId="823" priority="805" stopIfTrue="1" operator="greaterThan">
      <formula>0</formula>
    </cfRule>
  </conditionalFormatting>
  <conditionalFormatting sqref="K2337:L2343">
    <cfRule type="cellIs" dxfId="822" priority="803" operator="equal">
      <formula>0</formula>
    </cfRule>
    <cfRule type="cellIs" dxfId="821" priority="804" operator="notBetween">
      <formula>$Q$17</formula>
      <formula>$R$17</formula>
    </cfRule>
  </conditionalFormatting>
  <conditionalFormatting sqref="B2334:B2343">
    <cfRule type="cellIs" dxfId="820" priority="802" stopIfTrue="1" operator="greaterThan">
      <formula>0</formula>
    </cfRule>
  </conditionalFormatting>
  <conditionalFormatting sqref="T2334:V2336 T2337:T2339 V2337:V2339">
    <cfRule type="cellIs" dxfId="819" priority="800" stopIfTrue="1" operator="equal">
      <formula>"NO"</formula>
    </cfRule>
    <cfRule type="cellIs" dxfId="818" priority="801" stopIfTrue="1" operator="equal">
      <formula>"SI"</formula>
    </cfRule>
  </conditionalFormatting>
  <conditionalFormatting sqref="T2334:V2335 T2336:T2339 V2336:V2339">
    <cfRule type="cellIs" dxfId="817" priority="799" stopIfTrue="1" operator="equal">
      <formula>"NO APLICA"</formula>
    </cfRule>
  </conditionalFormatting>
  <conditionalFormatting sqref="T2336:U2336">
    <cfRule type="cellIs" dxfId="816" priority="798" stopIfTrue="1" operator="equal">
      <formula>"NO APLICA"</formula>
    </cfRule>
  </conditionalFormatting>
  <conditionalFormatting sqref="T2336:U2336">
    <cfRule type="cellIs" dxfId="815" priority="797" stopIfTrue="1" operator="equal">
      <formula>"NO APLICA"</formula>
    </cfRule>
  </conditionalFormatting>
  <conditionalFormatting sqref="V2336">
    <cfRule type="cellIs" dxfId="814" priority="796" stopIfTrue="1" operator="equal">
      <formula>"NO APLICA"</formula>
    </cfRule>
  </conditionalFormatting>
  <conditionalFormatting sqref="K2334:L2336">
    <cfRule type="cellIs" dxfId="813" priority="795" operator="notBetween">
      <formula>$Q$17</formula>
      <formula>$R$17</formula>
    </cfRule>
  </conditionalFormatting>
  <conditionalFormatting sqref="C2334:I2343 P2340:V2343 K2334:M2343 R2334:V2339">
    <cfRule type="cellIs" dxfId="812" priority="794" operator="equal">
      <formula>0</formula>
    </cfRule>
  </conditionalFormatting>
  <conditionalFormatting sqref="M2357">
    <cfRule type="cellIs" dxfId="811" priority="790" operator="notEqual">
      <formula>"NO CUMPLE"</formula>
    </cfRule>
    <cfRule type="containsText" dxfId="810" priority="791" stopIfTrue="1" operator="containsText" text="NO CUMPLE">
      <formula>NOT(ISERROR(SEARCH("NO CUMPLE",M2357)))</formula>
    </cfRule>
    <cfRule type="containsText" dxfId="809" priority="792" stopIfTrue="1" operator="containsText" text="CUMPLE">
      <formula>NOT(ISERROR(SEARCH("CUMPLE",M2357)))</formula>
    </cfRule>
  </conditionalFormatting>
  <conditionalFormatting sqref="M2351:M2356">
    <cfRule type="cellIs" dxfId="808" priority="788" stopIfTrue="1" operator="equal">
      <formula>"cumple"</formula>
    </cfRule>
    <cfRule type="containsText" dxfId="807" priority="789" stopIfTrue="1" operator="containsText" text="NO CUMPLE">
      <formula>NOT(ISERROR(SEARCH("NO CUMPLE",M2351)))</formula>
    </cfRule>
  </conditionalFormatting>
  <conditionalFormatting sqref="L2351:L2356">
    <cfRule type="cellIs" dxfId="806" priority="786" stopIfTrue="1" operator="equal">
      <formula>"cumple"</formula>
    </cfRule>
    <cfRule type="containsText" dxfId="805" priority="787" stopIfTrue="1" operator="containsText" text="NO CUMPLE">
      <formula>NOT(ISERROR(SEARCH("NO CUMPLE",L2351)))</formula>
    </cfRule>
  </conditionalFormatting>
  <conditionalFormatting sqref="K2357">
    <cfRule type="containsText" dxfId="804" priority="776" stopIfTrue="1" operator="containsText" text="NO CUMPLE">
      <formula>NOT(ISERROR(SEARCH("NO CUMPLE",K2357)))</formula>
    </cfRule>
    <cfRule type="containsText" dxfId="803" priority="777" stopIfTrue="1" operator="containsText" text="CUMPLE">
      <formula>NOT(ISERROR(SEARCH("CUMPLE",K2357)))</formula>
    </cfRule>
  </conditionalFormatting>
  <conditionalFormatting sqref="L2357">
    <cfRule type="containsText" dxfId="802" priority="774" stopIfTrue="1" operator="containsText" text="NO CUMPLE">
      <formula>NOT(ISERROR(SEARCH("NO CUMPLE",L2357)))</formula>
    </cfRule>
    <cfRule type="containsText" dxfId="801" priority="775" stopIfTrue="1" operator="containsText" text="CUMPLE">
      <formula>NOT(ISERROR(SEARCH("CUMPLE",L2357)))</formula>
    </cfRule>
  </conditionalFormatting>
  <conditionalFormatting sqref="P2350">
    <cfRule type="cellIs" dxfId="800" priority="772" operator="equal">
      <formula>"NO VÁLIDO"</formula>
    </cfRule>
    <cfRule type="cellIs" dxfId="799" priority="773" operator="equal">
      <formula>"VÁLIDO"</formula>
    </cfRule>
  </conditionalFormatting>
  <conditionalFormatting sqref="H2334:H2343">
    <cfRule type="cellIs" dxfId="798" priority="769" operator="equal">
      <formula>"NO"</formula>
    </cfRule>
    <cfRule type="cellIs" dxfId="797" priority="770" operator="equal">
      <formula>"SI"</formula>
    </cfRule>
  </conditionalFormatting>
  <conditionalFormatting sqref="Q2350">
    <cfRule type="cellIs" dxfId="796" priority="767" operator="greaterThanOrEqual">
      <formula>NUMMINCONT</formula>
    </cfRule>
    <cfRule type="cellIs" dxfId="795" priority="768" operator="lessThan">
      <formula>NUMMINCONT</formula>
    </cfRule>
  </conditionalFormatting>
  <conditionalFormatting sqref="B2387:C2387 H2387:V2387 E2387 B2360:V2363 B2367:V2386 B2364:O2366 R2364:V2364 T2365:V2366">
    <cfRule type="cellIs" dxfId="794" priority="766" operator="equal">
      <formula>"MAL"</formula>
    </cfRule>
  </conditionalFormatting>
  <conditionalFormatting sqref="B2387:C2387 H2387:V2387 E2387 B2360:V2363 B2367:V2386 B2364:O2366 R2364:V2364 T2365:V2366">
    <cfRule type="cellIs" dxfId="793" priority="765" operator="equal">
      <formula>"CORRECTO"</formula>
    </cfRule>
  </conditionalFormatting>
  <conditionalFormatting sqref="B2387:C2387 H2387:V2387 E2387 B2360:V2363 B2367:V2386 B2364:O2366 R2364:V2364 T2365:V2366">
    <cfRule type="cellIs" dxfId="792" priority="764" operator="equal">
      <formula>"MAL"</formula>
    </cfRule>
  </conditionalFormatting>
  <conditionalFormatting sqref="B2387:C2387 H2387:V2387 E2387 B2360:V2363 B2367:V2386 B2364:O2366 R2364:V2364 T2365:V2366">
    <cfRule type="cellIs" dxfId="791" priority="761" operator="equal">
      <formula>"CORRECTO"</formula>
    </cfRule>
    <cfRule type="cellIs" dxfId="790" priority="763" operator="equal">
      <formula>"CORRECTO"</formula>
    </cfRule>
  </conditionalFormatting>
  <conditionalFormatting sqref="B2387:C2387 H2387:V2387 E2387 B2360:V2363 B2367:V2386 B2364:O2366 R2364:V2364 T2365:V2366">
    <cfRule type="cellIs" dxfId="789" priority="762" operator="equal">
      <formula>"MAL"</formula>
    </cfRule>
  </conditionalFormatting>
  <conditionalFormatting sqref="C2364:I2373 P2367:V2373 K2364:M2373 R2364:V2364 T2365:V2366">
    <cfRule type="cellIs" dxfId="788" priority="760" stopIfTrue="1" operator="greaterThan">
      <formula>0</formula>
    </cfRule>
  </conditionalFormatting>
  <conditionalFormatting sqref="D2367:D2372">
    <cfRule type="cellIs" dxfId="787" priority="759" stopIfTrue="1" operator="greaterThan">
      <formula>0</formula>
    </cfRule>
  </conditionalFormatting>
  <conditionalFormatting sqref="D2367:D2372 F2367:H2372">
    <cfRule type="cellIs" dxfId="786" priority="758" stopIfTrue="1" operator="greaterThan">
      <formula>0</formula>
    </cfRule>
  </conditionalFormatting>
  <conditionalFormatting sqref="H2364:H2372">
    <cfRule type="cellIs" dxfId="785" priority="757" stopIfTrue="1" operator="greaterThan">
      <formula>0</formula>
    </cfRule>
  </conditionalFormatting>
  <conditionalFormatting sqref="E2364:E2372">
    <cfRule type="cellIs" dxfId="784" priority="756" stopIfTrue="1" operator="greaterThan">
      <formula>0</formula>
    </cfRule>
  </conditionalFormatting>
  <conditionalFormatting sqref="K2381:K2386">
    <cfRule type="containsText" dxfId="783" priority="754" stopIfTrue="1" operator="containsText" text="NO CUMPLE">
      <formula>NOT(ISERROR(SEARCH("NO CUMPLE",K2381)))</formula>
    </cfRule>
    <cfRule type="containsText" dxfId="782" priority="755" stopIfTrue="1" operator="containsText" text="CUMPLE">
      <formula>NOT(ISERROR(SEARCH("CUMPLE",K2381)))</formula>
    </cfRule>
  </conditionalFormatting>
  <conditionalFormatting sqref="S2380">
    <cfRule type="cellIs" dxfId="781" priority="752" operator="greaterThanOrEqual">
      <formula>NUMMINCONT</formula>
    </cfRule>
    <cfRule type="cellIs" dxfId="780" priority="753" operator="lessThan">
      <formula>NUMMINCONT</formula>
    </cfRule>
  </conditionalFormatting>
  <conditionalFormatting sqref="T2367:V2372">
    <cfRule type="cellIs" dxfId="779" priority="750" stopIfTrue="1" operator="equal">
      <formula>"NO"</formula>
    </cfRule>
    <cfRule type="cellIs" dxfId="778" priority="751" stopIfTrue="1" operator="equal">
      <formula>"SI"</formula>
    </cfRule>
  </conditionalFormatting>
  <conditionalFormatting sqref="T2367:V2368">
    <cfRule type="cellIs" dxfId="777" priority="749" stopIfTrue="1" operator="equal">
      <formula>"NO APLICA"</formula>
    </cfRule>
  </conditionalFormatting>
  <conditionalFormatting sqref="T2369:U2372">
    <cfRule type="cellIs" dxfId="776" priority="748" stopIfTrue="1" operator="equal">
      <formula>"NO APLICA"</formula>
    </cfRule>
  </conditionalFormatting>
  <conditionalFormatting sqref="T2369:U2369">
    <cfRule type="cellIs" dxfId="775" priority="747" stopIfTrue="1" operator="equal">
      <formula>"NO APLICA"</formula>
    </cfRule>
  </conditionalFormatting>
  <conditionalFormatting sqref="V2369:V2372">
    <cfRule type="cellIs" dxfId="774" priority="746" stopIfTrue="1" operator="equal">
      <formula>"NO APLICA"</formula>
    </cfRule>
  </conditionalFormatting>
  <conditionalFormatting sqref="V2378">
    <cfRule type="cellIs" dxfId="773" priority="744" operator="equal">
      <formula>"CUMPLE"</formula>
    </cfRule>
    <cfRule type="cellIs" dxfId="772" priority="745" operator="equal">
      <formula>"NO CUMPLE"</formula>
    </cfRule>
  </conditionalFormatting>
  <conditionalFormatting sqref="V2378:V2380">
    <cfRule type="cellIs" dxfId="771" priority="743" operator="equal">
      <formula>"VERIFICAR"</formula>
    </cfRule>
  </conditionalFormatting>
  <conditionalFormatting sqref="T2373:V2373">
    <cfRule type="cellIs" dxfId="770" priority="741" stopIfTrue="1" operator="equal">
      <formula>"NO"</formula>
    </cfRule>
    <cfRule type="cellIs" dxfId="769" priority="742" stopIfTrue="1" operator="equal">
      <formula>"SI"</formula>
    </cfRule>
  </conditionalFormatting>
  <conditionalFormatting sqref="T2373:U2373">
    <cfRule type="cellIs" dxfId="768" priority="740" stopIfTrue="1" operator="equal">
      <formula>"NO APLICA"</formula>
    </cfRule>
  </conditionalFormatting>
  <conditionalFormatting sqref="V2373">
    <cfRule type="cellIs" dxfId="767" priority="739" stopIfTrue="1" operator="equal">
      <formula>"NO APLICA"</formula>
    </cfRule>
  </conditionalFormatting>
  <conditionalFormatting sqref="T2383">
    <cfRule type="cellIs" dxfId="766" priority="737" operator="equal">
      <formula>"CUMPLE"</formula>
    </cfRule>
    <cfRule type="cellIs" dxfId="765" priority="738" operator="equal">
      <formula>"NO CUMPLE"</formula>
    </cfRule>
  </conditionalFormatting>
  <conditionalFormatting sqref="T2383">
    <cfRule type="cellIs" dxfId="764" priority="736" operator="equal">
      <formula>"VERIFICAR"</formula>
    </cfRule>
  </conditionalFormatting>
  <conditionalFormatting sqref="H2387">
    <cfRule type="containsText" dxfId="763" priority="719" stopIfTrue="1" operator="containsText" text="NO CUMPLE">
      <formula>NOT(ISERROR(SEARCH("NO CUMPLE",H2387)))</formula>
    </cfRule>
    <cfRule type="containsText" dxfId="762" priority="720" stopIfTrue="1" operator="containsText" text="CUMPLE">
      <formula>NOT(ISERROR(SEARCH("CUMPLE",H2387)))</formula>
    </cfRule>
  </conditionalFormatting>
  <conditionalFormatting sqref="J2387">
    <cfRule type="containsText" dxfId="761" priority="717" stopIfTrue="1" operator="containsText" text="NO CUMPLE">
      <formula>NOT(ISERROR(SEARCH("NO CUMPLE",J2387)))</formula>
    </cfRule>
    <cfRule type="containsText" dxfId="760" priority="718" stopIfTrue="1" operator="containsText" text="CUMPLE">
      <formula>NOT(ISERROR(SEARCH("CUMPLE",J2387)))</formula>
    </cfRule>
  </conditionalFormatting>
  <conditionalFormatting sqref="O2386">
    <cfRule type="containsText" dxfId="759" priority="715" stopIfTrue="1" operator="containsText" text="NO CUMPLE">
      <formula>NOT(ISERROR(SEARCH("NO CUMPLE",O2386)))</formula>
    </cfRule>
    <cfRule type="containsText" dxfId="758" priority="716" stopIfTrue="1" operator="containsText" text="CUMPLE">
      <formula>NOT(ISERROR(SEARCH("CUMPLE",O2386)))</formula>
    </cfRule>
  </conditionalFormatting>
  <conditionalFormatting sqref="O2387:S2387">
    <cfRule type="cellIs" dxfId="757" priority="714" operator="equal">
      <formula>"EL PROPONENTE SE DEBE REQUERIR POR EXPERIENCIA MINIMA EXIGIDA"</formula>
    </cfRule>
  </conditionalFormatting>
  <conditionalFormatting sqref="J2364:J2373">
    <cfRule type="cellIs" dxfId="756" priority="713" stopIfTrue="1" operator="greaterThan">
      <formula>0</formula>
    </cfRule>
  </conditionalFormatting>
  <conditionalFormatting sqref="N2381:N2386">
    <cfRule type="cellIs" dxfId="755" priority="711" operator="equal">
      <formula>"NO"</formula>
    </cfRule>
    <cfRule type="cellIs" dxfId="754" priority="712" operator="between">
      <formula>"SI"</formula>
      <formula>"SI."</formula>
    </cfRule>
  </conditionalFormatting>
  <conditionalFormatting sqref="I2373">
    <cfRule type="cellIs" dxfId="753" priority="710" stopIfTrue="1" operator="greaterThan">
      <formula>0</formula>
    </cfRule>
  </conditionalFormatting>
  <conditionalFormatting sqref="K2367:L2373">
    <cfRule type="cellIs" dxfId="752" priority="708" operator="equal">
      <formula>0</formula>
    </cfRule>
    <cfRule type="cellIs" dxfId="751" priority="709" operator="notBetween">
      <formula>$Q$17</formula>
      <formula>$R$17</formula>
    </cfRule>
  </conditionalFormatting>
  <conditionalFormatting sqref="B2364:B2373">
    <cfRule type="cellIs" dxfId="750" priority="707" stopIfTrue="1" operator="greaterThan">
      <formula>0</formula>
    </cfRule>
  </conditionalFormatting>
  <conditionalFormatting sqref="T2364:V2366">
    <cfRule type="cellIs" dxfId="749" priority="705" stopIfTrue="1" operator="equal">
      <formula>"NO"</formula>
    </cfRule>
    <cfRule type="cellIs" dxfId="748" priority="706" stopIfTrue="1" operator="equal">
      <formula>"SI"</formula>
    </cfRule>
  </conditionalFormatting>
  <conditionalFormatting sqref="T2364:V2365">
    <cfRule type="cellIs" dxfId="747" priority="704" stopIfTrue="1" operator="equal">
      <formula>"NO APLICA"</formula>
    </cfRule>
  </conditionalFormatting>
  <conditionalFormatting sqref="T2366:U2366">
    <cfRule type="cellIs" dxfId="746" priority="703" stopIfTrue="1" operator="equal">
      <formula>"NO APLICA"</formula>
    </cfRule>
  </conditionalFormatting>
  <conditionalFormatting sqref="T2366:U2366">
    <cfRule type="cellIs" dxfId="745" priority="702" stopIfTrue="1" operator="equal">
      <formula>"NO APLICA"</formula>
    </cfRule>
  </conditionalFormatting>
  <conditionalFormatting sqref="V2366">
    <cfRule type="cellIs" dxfId="744" priority="701" stopIfTrue="1" operator="equal">
      <formula>"NO APLICA"</formula>
    </cfRule>
  </conditionalFormatting>
  <conditionalFormatting sqref="K2364:L2366">
    <cfRule type="cellIs" dxfId="743" priority="700" operator="notBetween">
      <formula>$Q$17</formula>
      <formula>$R$17</formula>
    </cfRule>
  </conditionalFormatting>
  <conditionalFormatting sqref="C2364:I2373 P2367:V2373 K2364:M2373 R2364:V2364 T2365:V2366">
    <cfRule type="cellIs" dxfId="742" priority="699" operator="equal">
      <formula>0</formula>
    </cfRule>
  </conditionalFormatting>
  <conditionalFormatting sqref="M2387">
    <cfRule type="cellIs" dxfId="741" priority="695" operator="notEqual">
      <formula>"NO CUMPLE"</formula>
    </cfRule>
    <cfRule type="containsText" dxfId="740" priority="696" stopIfTrue="1" operator="containsText" text="NO CUMPLE">
      <formula>NOT(ISERROR(SEARCH("NO CUMPLE",M2387)))</formula>
    </cfRule>
    <cfRule type="containsText" dxfId="739" priority="697" stopIfTrue="1" operator="containsText" text="CUMPLE">
      <formula>NOT(ISERROR(SEARCH("CUMPLE",M2387)))</formula>
    </cfRule>
  </conditionalFormatting>
  <conditionalFormatting sqref="M2381:M2386">
    <cfRule type="cellIs" dxfId="738" priority="693" stopIfTrue="1" operator="equal">
      <formula>"cumple"</formula>
    </cfRule>
    <cfRule type="containsText" dxfId="737" priority="694" stopIfTrue="1" operator="containsText" text="NO CUMPLE">
      <formula>NOT(ISERROR(SEARCH("NO CUMPLE",M2381)))</formula>
    </cfRule>
  </conditionalFormatting>
  <conditionalFormatting sqref="L2381:L2386">
    <cfRule type="cellIs" dxfId="736" priority="691" stopIfTrue="1" operator="equal">
      <formula>"cumple"</formula>
    </cfRule>
    <cfRule type="containsText" dxfId="735" priority="692" stopIfTrue="1" operator="containsText" text="NO CUMPLE">
      <formula>NOT(ISERROR(SEARCH("NO CUMPLE",L2381)))</formula>
    </cfRule>
  </conditionalFormatting>
  <conditionalFormatting sqref="K2387">
    <cfRule type="containsText" dxfId="734" priority="681" stopIfTrue="1" operator="containsText" text="NO CUMPLE">
      <formula>NOT(ISERROR(SEARCH("NO CUMPLE",K2387)))</formula>
    </cfRule>
    <cfRule type="containsText" dxfId="733" priority="682" stopIfTrue="1" operator="containsText" text="CUMPLE">
      <formula>NOT(ISERROR(SEARCH("CUMPLE",K2387)))</formula>
    </cfRule>
  </conditionalFormatting>
  <conditionalFormatting sqref="L2387">
    <cfRule type="containsText" dxfId="732" priority="679" stopIfTrue="1" operator="containsText" text="NO CUMPLE">
      <formula>NOT(ISERROR(SEARCH("NO CUMPLE",L2387)))</formula>
    </cfRule>
    <cfRule type="containsText" dxfId="731" priority="680" stopIfTrue="1" operator="containsText" text="CUMPLE">
      <formula>NOT(ISERROR(SEARCH("CUMPLE",L2387)))</formula>
    </cfRule>
  </conditionalFormatting>
  <conditionalFormatting sqref="P2380">
    <cfRule type="cellIs" dxfId="730" priority="677" operator="equal">
      <formula>"NO VÁLIDO"</formula>
    </cfRule>
    <cfRule type="cellIs" dxfId="729" priority="678" operator="equal">
      <formula>"VÁLIDO"</formula>
    </cfRule>
  </conditionalFormatting>
  <conditionalFormatting sqref="H2364:H2373">
    <cfRule type="cellIs" dxfId="728" priority="674" operator="equal">
      <formula>"NO"</formula>
    </cfRule>
    <cfRule type="cellIs" dxfId="727" priority="675" operator="equal">
      <formula>"SI"</formula>
    </cfRule>
  </conditionalFormatting>
  <conditionalFormatting sqref="Q2380">
    <cfRule type="cellIs" dxfId="726" priority="672" operator="greaterThanOrEqual">
      <formula>NUMMINCONT</formula>
    </cfRule>
    <cfRule type="cellIs" dxfId="725" priority="673" operator="lessThan">
      <formula>NUMMINCONT</formula>
    </cfRule>
  </conditionalFormatting>
  <conditionalFormatting sqref="B2417:C2417 H2417:V2417 E2417 B2390:V2393 B2394:O2394 T2394:V2394 B2395:V2416">
    <cfRule type="cellIs" dxfId="724" priority="671" operator="equal">
      <formula>"MAL"</formula>
    </cfRule>
  </conditionalFormatting>
  <conditionalFormatting sqref="B2417:C2417 H2417:V2417 E2417 B2390:V2393 B2394:O2394 T2394:V2394 B2395:V2416">
    <cfRule type="cellIs" dxfId="723" priority="670" operator="equal">
      <formula>"CORRECTO"</formula>
    </cfRule>
  </conditionalFormatting>
  <conditionalFormatting sqref="B2417:C2417 H2417:V2417 E2417 B2390:V2393 B2394:O2394 T2394:V2394 B2395:V2416">
    <cfRule type="cellIs" dxfId="722" priority="669" operator="equal">
      <formula>"MAL"</formula>
    </cfRule>
  </conditionalFormatting>
  <conditionalFormatting sqref="B2417:C2417 H2417:V2417 E2417 B2390:V2393 B2394:O2394 T2394:V2394 B2395:V2416">
    <cfRule type="cellIs" dxfId="721" priority="666" operator="equal">
      <formula>"CORRECTO"</formula>
    </cfRule>
    <cfRule type="cellIs" dxfId="720" priority="668" operator="equal">
      <formula>"CORRECTO"</formula>
    </cfRule>
  </conditionalFormatting>
  <conditionalFormatting sqref="B2417:C2417 H2417:V2417 E2417 B2390:V2393 B2394:O2394 T2394:V2394 B2395:V2416">
    <cfRule type="cellIs" dxfId="719" priority="667" operator="equal">
      <formula>"MAL"</formula>
    </cfRule>
  </conditionalFormatting>
  <conditionalFormatting sqref="C2394:I2403 K2394:M2403 T2394:V2394 P2395:V2403">
    <cfRule type="cellIs" dxfId="718" priority="665" stopIfTrue="1" operator="greaterThan">
      <formula>0</formula>
    </cfRule>
  </conditionalFormatting>
  <conditionalFormatting sqref="D2397:D2402">
    <cfRule type="cellIs" dxfId="717" priority="664" stopIfTrue="1" operator="greaterThan">
      <formula>0</formula>
    </cfRule>
  </conditionalFormatting>
  <conditionalFormatting sqref="D2397:D2402 F2397:H2402">
    <cfRule type="cellIs" dxfId="716" priority="663" stopIfTrue="1" operator="greaterThan">
      <formula>0</formula>
    </cfRule>
  </conditionalFormatting>
  <conditionalFormatting sqref="H2394:H2402">
    <cfRule type="cellIs" dxfId="715" priority="662" stopIfTrue="1" operator="greaterThan">
      <formula>0</formula>
    </cfRule>
  </conditionalFormatting>
  <conditionalFormatting sqref="E2394:E2402">
    <cfRule type="cellIs" dxfId="714" priority="661" stopIfTrue="1" operator="greaterThan">
      <formula>0</formula>
    </cfRule>
  </conditionalFormatting>
  <conditionalFormatting sqref="K2411:K2416">
    <cfRule type="containsText" dxfId="713" priority="659" stopIfTrue="1" operator="containsText" text="NO CUMPLE">
      <formula>NOT(ISERROR(SEARCH("NO CUMPLE",K2411)))</formula>
    </cfRule>
    <cfRule type="containsText" dxfId="712" priority="660" stopIfTrue="1" operator="containsText" text="CUMPLE">
      <formula>NOT(ISERROR(SEARCH("CUMPLE",K2411)))</formula>
    </cfRule>
  </conditionalFormatting>
  <conditionalFormatting sqref="S2410">
    <cfRule type="cellIs" dxfId="711" priority="657" operator="greaterThanOrEqual">
      <formula>NUMMINCONT</formula>
    </cfRule>
    <cfRule type="cellIs" dxfId="710" priority="658" operator="lessThan">
      <formula>NUMMINCONT</formula>
    </cfRule>
  </conditionalFormatting>
  <conditionalFormatting sqref="T2397:V2402">
    <cfRule type="cellIs" dxfId="709" priority="655" stopIfTrue="1" operator="equal">
      <formula>"NO"</formula>
    </cfRule>
    <cfRule type="cellIs" dxfId="708" priority="656" stopIfTrue="1" operator="equal">
      <formula>"SI"</formula>
    </cfRule>
  </conditionalFormatting>
  <conditionalFormatting sqref="T2397:V2398">
    <cfRule type="cellIs" dxfId="707" priority="654" stopIfTrue="1" operator="equal">
      <formula>"NO APLICA"</formula>
    </cfRule>
  </conditionalFormatting>
  <conditionalFormatting sqref="T2399:U2402">
    <cfRule type="cellIs" dxfId="706" priority="653" stopIfTrue="1" operator="equal">
      <formula>"NO APLICA"</formula>
    </cfRule>
  </conditionalFormatting>
  <conditionalFormatting sqref="T2399:U2399">
    <cfRule type="cellIs" dxfId="705" priority="652" stopIfTrue="1" operator="equal">
      <formula>"NO APLICA"</formula>
    </cfRule>
  </conditionalFormatting>
  <conditionalFormatting sqref="V2399:V2402">
    <cfRule type="cellIs" dxfId="704" priority="651" stopIfTrue="1" operator="equal">
      <formula>"NO APLICA"</formula>
    </cfRule>
  </conditionalFormatting>
  <conditionalFormatting sqref="V2408">
    <cfRule type="cellIs" dxfId="703" priority="649" operator="equal">
      <formula>"CUMPLE"</formula>
    </cfRule>
    <cfRule type="cellIs" dxfId="702" priority="650" operator="equal">
      <formula>"NO CUMPLE"</formula>
    </cfRule>
  </conditionalFormatting>
  <conditionalFormatting sqref="V2408:V2410">
    <cfRule type="cellIs" dxfId="701" priority="648" operator="equal">
      <formula>"VERIFICAR"</formula>
    </cfRule>
  </conditionalFormatting>
  <conditionalFormatting sqref="T2403:V2403">
    <cfRule type="cellIs" dxfId="700" priority="646" stopIfTrue="1" operator="equal">
      <formula>"NO"</formula>
    </cfRule>
    <cfRule type="cellIs" dxfId="699" priority="647" stopIfTrue="1" operator="equal">
      <formula>"SI"</formula>
    </cfRule>
  </conditionalFormatting>
  <conditionalFormatting sqref="T2403:U2403">
    <cfRule type="cellIs" dxfId="698" priority="645" stopIfTrue="1" operator="equal">
      <formula>"NO APLICA"</formula>
    </cfRule>
  </conditionalFormatting>
  <conditionalFormatting sqref="V2403">
    <cfRule type="cellIs" dxfId="697" priority="644" stopIfTrue="1" operator="equal">
      <formula>"NO APLICA"</formula>
    </cfRule>
  </conditionalFormatting>
  <conditionalFormatting sqref="T2413">
    <cfRule type="cellIs" dxfId="696" priority="642" operator="equal">
      <formula>"CUMPLE"</formula>
    </cfRule>
    <cfRule type="cellIs" dxfId="695" priority="643" operator="equal">
      <formula>"NO CUMPLE"</formula>
    </cfRule>
  </conditionalFormatting>
  <conditionalFormatting sqref="T2413">
    <cfRule type="cellIs" dxfId="694" priority="641" operator="equal">
      <formula>"VERIFICAR"</formula>
    </cfRule>
  </conditionalFormatting>
  <conditionalFormatting sqref="H2417">
    <cfRule type="containsText" dxfId="693" priority="624" stopIfTrue="1" operator="containsText" text="NO CUMPLE">
      <formula>NOT(ISERROR(SEARCH("NO CUMPLE",H2417)))</formula>
    </cfRule>
    <cfRule type="containsText" dxfId="692" priority="625" stopIfTrue="1" operator="containsText" text="CUMPLE">
      <formula>NOT(ISERROR(SEARCH("CUMPLE",H2417)))</formula>
    </cfRule>
  </conditionalFormatting>
  <conditionalFormatting sqref="J2417">
    <cfRule type="containsText" dxfId="691" priority="622" stopIfTrue="1" operator="containsText" text="NO CUMPLE">
      <formula>NOT(ISERROR(SEARCH("NO CUMPLE",J2417)))</formula>
    </cfRule>
    <cfRule type="containsText" dxfId="690" priority="623" stopIfTrue="1" operator="containsText" text="CUMPLE">
      <formula>NOT(ISERROR(SEARCH("CUMPLE",J2417)))</formula>
    </cfRule>
  </conditionalFormatting>
  <conditionalFormatting sqref="O2416">
    <cfRule type="containsText" dxfId="689" priority="620" stopIfTrue="1" operator="containsText" text="NO CUMPLE">
      <formula>NOT(ISERROR(SEARCH("NO CUMPLE",O2416)))</formula>
    </cfRule>
    <cfRule type="containsText" dxfId="688" priority="621" stopIfTrue="1" operator="containsText" text="CUMPLE">
      <formula>NOT(ISERROR(SEARCH("CUMPLE",O2416)))</formula>
    </cfRule>
  </conditionalFormatting>
  <conditionalFormatting sqref="O2417:S2417">
    <cfRule type="cellIs" dxfId="687" priority="619" operator="equal">
      <formula>"EL PROPONENTE SE DEBE REQUERIR POR EXPERIENCIA MINIMA EXIGIDA"</formula>
    </cfRule>
  </conditionalFormatting>
  <conditionalFormatting sqref="J2394:J2403">
    <cfRule type="cellIs" dxfId="686" priority="618" stopIfTrue="1" operator="greaterThan">
      <formula>0</formula>
    </cfRule>
  </conditionalFormatting>
  <conditionalFormatting sqref="N2411:N2416">
    <cfRule type="cellIs" dxfId="685" priority="616" operator="equal">
      <formula>"NO"</formula>
    </cfRule>
    <cfRule type="cellIs" dxfId="684" priority="617" operator="between">
      <formula>"SI"</formula>
      <formula>"SI."</formula>
    </cfRule>
  </conditionalFormatting>
  <conditionalFormatting sqref="I2403">
    <cfRule type="cellIs" dxfId="683" priority="615" stopIfTrue="1" operator="greaterThan">
      <formula>0</formula>
    </cfRule>
  </conditionalFormatting>
  <conditionalFormatting sqref="K2397:L2403">
    <cfRule type="cellIs" dxfId="682" priority="613" operator="equal">
      <formula>0</formula>
    </cfRule>
    <cfRule type="cellIs" dxfId="681" priority="614" operator="notBetween">
      <formula>$Q$17</formula>
      <formula>$R$17</formula>
    </cfRule>
  </conditionalFormatting>
  <conditionalFormatting sqref="B2394:B2403">
    <cfRule type="cellIs" dxfId="680" priority="612" stopIfTrue="1" operator="greaterThan">
      <formula>0</formula>
    </cfRule>
  </conditionalFormatting>
  <conditionalFormatting sqref="T2394:V2396">
    <cfRule type="cellIs" dxfId="679" priority="610" stopIfTrue="1" operator="equal">
      <formula>"NO"</formula>
    </cfRule>
    <cfRule type="cellIs" dxfId="678" priority="611" stopIfTrue="1" operator="equal">
      <formula>"SI"</formula>
    </cfRule>
  </conditionalFormatting>
  <conditionalFormatting sqref="T2394:V2395 T2396 V2396">
    <cfRule type="cellIs" dxfId="677" priority="609" stopIfTrue="1" operator="equal">
      <formula>"NO APLICA"</formula>
    </cfRule>
  </conditionalFormatting>
  <conditionalFormatting sqref="T2396:U2396">
    <cfRule type="cellIs" dxfId="676" priority="608" stopIfTrue="1" operator="equal">
      <formula>"NO APLICA"</formula>
    </cfRule>
  </conditionalFormatting>
  <conditionalFormatting sqref="T2396:U2396">
    <cfRule type="cellIs" dxfId="675" priority="607" stopIfTrue="1" operator="equal">
      <formula>"NO APLICA"</formula>
    </cfRule>
  </conditionalFormatting>
  <conditionalFormatting sqref="V2396">
    <cfRule type="cellIs" dxfId="674" priority="606" stopIfTrue="1" operator="equal">
      <formula>"NO APLICA"</formula>
    </cfRule>
  </conditionalFormatting>
  <conditionalFormatting sqref="K2394:L2396">
    <cfRule type="cellIs" dxfId="673" priority="605" operator="notBetween">
      <formula>$Q$17</formula>
      <formula>$R$17</formula>
    </cfRule>
  </conditionalFormatting>
  <conditionalFormatting sqref="C2394:I2403 K2394:M2403 T2394:V2394 P2395:V2403">
    <cfRule type="cellIs" dxfId="672" priority="604" operator="equal">
      <formula>0</formula>
    </cfRule>
  </conditionalFormatting>
  <conditionalFormatting sqref="M2417">
    <cfRule type="cellIs" dxfId="671" priority="600" operator="notEqual">
      <formula>"NO CUMPLE"</formula>
    </cfRule>
    <cfRule type="containsText" dxfId="670" priority="601" stopIfTrue="1" operator="containsText" text="NO CUMPLE">
      <formula>NOT(ISERROR(SEARCH("NO CUMPLE",M2417)))</formula>
    </cfRule>
    <cfRule type="containsText" dxfId="669" priority="602" stopIfTrue="1" operator="containsText" text="CUMPLE">
      <formula>NOT(ISERROR(SEARCH("CUMPLE",M2417)))</formula>
    </cfRule>
  </conditionalFormatting>
  <conditionalFormatting sqref="M2411:M2416">
    <cfRule type="cellIs" dxfId="668" priority="598" stopIfTrue="1" operator="equal">
      <formula>"cumple"</formula>
    </cfRule>
    <cfRule type="containsText" dxfId="667" priority="599" stopIfTrue="1" operator="containsText" text="NO CUMPLE">
      <formula>NOT(ISERROR(SEARCH("NO CUMPLE",M2411)))</formula>
    </cfRule>
  </conditionalFormatting>
  <conditionalFormatting sqref="L2411:L2416">
    <cfRule type="cellIs" dxfId="666" priority="596" stopIfTrue="1" operator="equal">
      <formula>"cumple"</formula>
    </cfRule>
    <cfRule type="containsText" dxfId="665" priority="597" stopIfTrue="1" operator="containsText" text="NO CUMPLE">
      <formula>NOT(ISERROR(SEARCH("NO CUMPLE",L2411)))</formula>
    </cfRule>
  </conditionalFormatting>
  <conditionalFormatting sqref="K2417">
    <cfRule type="containsText" dxfId="664" priority="586" stopIfTrue="1" operator="containsText" text="NO CUMPLE">
      <formula>NOT(ISERROR(SEARCH("NO CUMPLE",K2417)))</formula>
    </cfRule>
    <cfRule type="containsText" dxfId="663" priority="587" stopIfTrue="1" operator="containsText" text="CUMPLE">
      <formula>NOT(ISERROR(SEARCH("CUMPLE",K2417)))</formula>
    </cfRule>
  </conditionalFormatting>
  <conditionalFormatting sqref="L2417">
    <cfRule type="containsText" dxfId="662" priority="584" stopIfTrue="1" operator="containsText" text="NO CUMPLE">
      <formula>NOT(ISERROR(SEARCH("NO CUMPLE",L2417)))</formula>
    </cfRule>
    <cfRule type="containsText" dxfId="661" priority="585" stopIfTrue="1" operator="containsText" text="CUMPLE">
      <formula>NOT(ISERROR(SEARCH("CUMPLE",L2417)))</formula>
    </cfRule>
  </conditionalFormatting>
  <conditionalFormatting sqref="P2410">
    <cfRule type="cellIs" dxfId="660" priority="582" operator="equal">
      <formula>"NO VÁLIDO"</formula>
    </cfRule>
    <cfRule type="cellIs" dxfId="659" priority="583" operator="equal">
      <formula>"VÁLIDO"</formula>
    </cfRule>
  </conditionalFormatting>
  <conditionalFormatting sqref="H2394:H2403">
    <cfRule type="cellIs" dxfId="658" priority="579" operator="equal">
      <formula>"NO"</formula>
    </cfRule>
    <cfRule type="cellIs" dxfId="657" priority="580" operator="equal">
      <formula>"SI"</formula>
    </cfRule>
  </conditionalFormatting>
  <conditionalFormatting sqref="Q2410">
    <cfRule type="cellIs" dxfId="656" priority="577" operator="greaterThanOrEqual">
      <formula>NUMMINCONT</formula>
    </cfRule>
    <cfRule type="cellIs" dxfId="655" priority="578" operator="lessThan">
      <formula>NUMMINCONT</formula>
    </cfRule>
  </conditionalFormatting>
  <conditionalFormatting sqref="K1887:L1887">
    <cfRule type="cellIs" dxfId="654" priority="576" operator="notBetween">
      <formula>$Q$17</formula>
      <formula>$R$17</formula>
    </cfRule>
  </conditionalFormatting>
  <conditionalFormatting sqref="D2214">
    <cfRule type="cellIs" dxfId="653" priority="575" operator="equal">
      <formula>"MAL"</formula>
    </cfRule>
  </conditionalFormatting>
  <conditionalFormatting sqref="D2214">
    <cfRule type="cellIs" dxfId="652" priority="574" operator="equal">
      <formula>"CORRECTO"</formula>
    </cfRule>
  </conditionalFormatting>
  <conditionalFormatting sqref="D2214">
    <cfRule type="cellIs" dxfId="651" priority="573" operator="equal">
      <formula>"MAL"</formula>
    </cfRule>
  </conditionalFormatting>
  <conditionalFormatting sqref="D2214">
    <cfRule type="cellIs" dxfId="650" priority="570" operator="equal">
      <formula>"CORRECTO"</formula>
    </cfRule>
    <cfRule type="cellIs" dxfId="649" priority="572" operator="equal">
      <formula>"CORRECTO"</formula>
    </cfRule>
  </conditionalFormatting>
  <conditionalFormatting sqref="D2214">
    <cfRule type="cellIs" dxfId="648" priority="571" operator="equal">
      <formula>"MAL"</formula>
    </cfRule>
  </conditionalFormatting>
  <conditionalFormatting sqref="D2214">
    <cfRule type="cellIs" dxfId="647" priority="569" stopIfTrue="1" operator="greaterThan">
      <formula>0</formula>
    </cfRule>
  </conditionalFormatting>
  <conditionalFormatting sqref="D2214">
    <cfRule type="cellIs" dxfId="646" priority="568" operator="equal">
      <formula>0</formula>
    </cfRule>
  </conditionalFormatting>
  <conditionalFormatting sqref="P1254:Q1260">
    <cfRule type="cellIs" dxfId="645" priority="567" operator="equal">
      <formula>"MAL"</formula>
    </cfRule>
  </conditionalFormatting>
  <conditionalFormatting sqref="P1254:Q1260">
    <cfRule type="cellIs" dxfId="644" priority="566" operator="equal">
      <formula>"CORRECTO"</formula>
    </cfRule>
  </conditionalFormatting>
  <conditionalFormatting sqref="P1254:Q1260">
    <cfRule type="cellIs" dxfId="643" priority="565" operator="equal">
      <formula>"MAL"</formula>
    </cfRule>
  </conditionalFormatting>
  <conditionalFormatting sqref="P1254:Q1260">
    <cfRule type="cellIs" dxfId="642" priority="562" operator="equal">
      <formula>"CORRECTO"</formula>
    </cfRule>
    <cfRule type="cellIs" dxfId="641" priority="564" operator="equal">
      <formula>"CORRECTO"</formula>
    </cfRule>
  </conditionalFormatting>
  <conditionalFormatting sqref="P1254:Q1260">
    <cfRule type="cellIs" dxfId="640" priority="563" operator="equal">
      <formula>"MAL"</formula>
    </cfRule>
  </conditionalFormatting>
  <conditionalFormatting sqref="P1254:Q1260">
    <cfRule type="cellIs" dxfId="639" priority="561" stopIfTrue="1" operator="greaterThan">
      <formula>0</formula>
    </cfRule>
  </conditionalFormatting>
  <conditionalFormatting sqref="P1254:Q1260">
    <cfRule type="cellIs" dxfId="638" priority="560" operator="equal">
      <formula>0</formula>
    </cfRule>
  </conditionalFormatting>
  <conditionalFormatting sqref="P1284:Q1289">
    <cfRule type="cellIs" dxfId="637" priority="559" operator="equal">
      <formula>"MAL"</formula>
    </cfRule>
  </conditionalFormatting>
  <conditionalFormatting sqref="P1284:Q1289">
    <cfRule type="cellIs" dxfId="636" priority="558" operator="equal">
      <formula>"CORRECTO"</formula>
    </cfRule>
  </conditionalFormatting>
  <conditionalFormatting sqref="P1284:Q1289">
    <cfRule type="cellIs" dxfId="635" priority="557" operator="equal">
      <formula>"MAL"</formula>
    </cfRule>
  </conditionalFormatting>
  <conditionalFormatting sqref="P1284:Q1289">
    <cfRule type="cellIs" dxfId="634" priority="554" operator="equal">
      <formula>"CORRECTO"</formula>
    </cfRule>
    <cfRule type="cellIs" dxfId="633" priority="556" operator="equal">
      <formula>"CORRECTO"</formula>
    </cfRule>
  </conditionalFormatting>
  <conditionalFormatting sqref="P1284:Q1289">
    <cfRule type="cellIs" dxfId="632" priority="555" operator="equal">
      <formula>"MAL"</formula>
    </cfRule>
  </conditionalFormatting>
  <conditionalFormatting sqref="P1284:Q1289">
    <cfRule type="cellIs" dxfId="631" priority="553" stopIfTrue="1" operator="greaterThan">
      <formula>0</formula>
    </cfRule>
  </conditionalFormatting>
  <conditionalFormatting sqref="P1284:Q1289">
    <cfRule type="cellIs" dxfId="630" priority="552" operator="equal">
      <formula>0</formula>
    </cfRule>
  </conditionalFormatting>
  <conditionalFormatting sqref="P1314:Q1314">
    <cfRule type="cellIs" dxfId="629" priority="551" operator="equal">
      <formula>"MAL"</formula>
    </cfRule>
  </conditionalFormatting>
  <conditionalFormatting sqref="P1314:Q1314">
    <cfRule type="cellIs" dxfId="628" priority="550" operator="equal">
      <formula>"CORRECTO"</formula>
    </cfRule>
  </conditionalFormatting>
  <conditionalFormatting sqref="P1314:Q1314">
    <cfRule type="cellIs" dxfId="627" priority="549" operator="equal">
      <formula>"MAL"</formula>
    </cfRule>
  </conditionalFormatting>
  <conditionalFormatting sqref="P1314:Q1314">
    <cfRule type="cellIs" dxfId="626" priority="546" operator="equal">
      <formula>"CORRECTO"</formula>
    </cfRule>
    <cfRule type="cellIs" dxfId="625" priority="548" operator="equal">
      <formula>"CORRECTO"</formula>
    </cfRule>
  </conditionalFormatting>
  <conditionalFormatting sqref="P1314:Q1314">
    <cfRule type="cellIs" dxfId="624" priority="547" operator="equal">
      <formula>"MAL"</formula>
    </cfRule>
  </conditionalFormatting>
  <conditionalFormatting sqref="P1314:Q1314">
    <cfRule type="cellIs" dxfId="623" priority="545" stopIfTrue="1" operator="greaterThan">
      <formula>0</formula>
    </cfRule>
  </conditionalFormatting>
  <conditionalFormatting sqref="P1314:Q1314">
    <cfRule type="cellIs" dxfId="622" priority="544" operator="equal">
      <formula>0</formula>
    </cfRule>
  </conditionalFormatting>
  <conditionalFormatting sqref="P1344:Q1344">
    <cfRule type="cellIs" dxfId="621" priority="543" operator="equal">
      <formula>"MAL"</formula>
    </cfRule>
  </conditionalFormatting>
  <conditionalFormatting sqref="P1344:Q1344">
    <cfRule type="cellIs" dxfId="620" priority="542" operator="equal">
      <formula>"CORRECTO"</formula>
    </cfRule>
  </conditionalFormatting>
  <conditionalFormatting sqref="P1344:Q1344">
    <cfRule type="cellIs" dxfId="619" priority="541" operator="equal">
      <formula>"MAL"</formula>
    </cfRule>
  </conditionalFormatting>
  <conditionalFormatting sqref="P1344:Q1344">
    <cfRule type="cellIs" dxfId="618" priority="538" operator="equal">
      <formula>"CORRECTO"</formula>
    </cfRule>
    <cfRule type="cellIs" dxfId="617" priority="540" operator="equal">
      <formula>"CORRECTO"</formula>
    </cfRule>
  </conditionalFormatting>
  <conditionalFormatting sqref="P1344:Q1344">
    <cfRule type="cellIs" dxfId="616" priority="539" operator="equal">
      <formula>"MAL"</formula>
    </cfRule>
  </conditionalFormatting>
  <conditionalFormatting sqref="P1344:Q1344">
    <cfRule type="cellIs" dxfId="615" priority="537" stopIfTrue="1" operator="greaterThan">
      <formula>0</formula>
    </cfRule>
  </conditionalFormatting>
  <conditionalFormatting sqref="P1344:Q1344">
    <cfRule type="cellIs" dxfId="614" priority="536" operator="equal">
      <formula>0</formula>
    </cfRule>
  </conditionalFormatting>
  <conditionalFormatting sqref="P1374:Q1374">
    <cfRule type="cellIs" dxfId="613" priority="535" operator="equal">
      <formula>"MAL"</formula>
    </cfRule>
  </conditionalFormatting>
  <conditionalFormatting sqref="P1374:Q1374">
    <cfRule type="cellIs" dxfId="612" priority="534" operator="equal">
      <formula>"CORRECTO"</formula>
    </cfRule>
  </conditionalFormatting>
  <conditionalFormatting sqref="P1374:Q1374">
    <cfRule type="cellIs" dxfId="611" priority="533" operator="equal">
      <formula>"MAL"</formula>
    </cfRule>
  </conditionalFormatting>
  <conditionalFormatting sqref="P1374:Q1374">
    <cfRule type="cellIs" dxfId="610" priority="530" operator="equal">
      <formula>"CORRECTO"</formula>
    </cfRule>
    <cfRule type="cellIs" dxfId="609" priority="532" operator="equal">
      <formula>"CORRECTO"</formula>
    </cfRule>
  </conditionalFormatting>
  <conditionalFormatting sqref="P1374:Q1374">
    <cfRule type="cellIs" dxfId="608" priority="531" operator="equal">
      <formula>"MAL"</formula>
    </cfRule>
  </conditionalFormatting>
  <conditionalFormatting sqref="P1374:Q1374">
    <cfRule type="cellIs" dxfId="607" priority="529" stopIfTrue="1" operator="greaterThan">
      <formula>0</formula>
    </cfRule>
  </conditionalFormatting>
  <conditionalFormatting sqref="P1374:Q1374">
    <cfRule type="cellIs" dxfId="606" priority="528" operator="equal">
      <formula>0</formula>
    </cfRule>
  </conditionalFormatting>
  <conditionalFormatting sqref="P1405:Q1405">
    <cfRule type="cellIs" dxfId="605" priority="527" operator="equal">
      <formula>"MAL"</formula>
    </cfRule>
  </conditionalFormatting>
  <conditionalFormatting sqref="P1405:Q1405">
    <cfRule type="cellIs" dxfId="604" priority="526" operator="equal">
      <formula>"CORRECTO"</formula>
    </cfRule>
  </conditionalFormatting>
  <conditionalFormatting sqref="P1405:Q1405">
    <cfRule type="cellIs" dxfId="603" priority="525" operator="equal">
      <formula>"MAL"</formula>
    </cfRule>
  </conditionalFormatting>
  <conditionalFormatting sqref="P1405:Q1405">
    <cfRule type="cellIs" dxfId="602" priority="522" operator="equal">
      <formula>"CORRECTO"</formula>
    </cfRule>
    <cfRule type="cellIs" dxfId="601" priority="524" operator="equal">
      <formula>"CORRECTO"</formula>
    </cfRule>
  </conditionalFormatting>
  <conditionalFormatting sqref="P1405:Q1405">
    <cfRule type="cellIs" dxfId="600" priority="523" operator="equal">
      <formula>"MAL"</formula>
    </cfRule>
  </conditionalFormatting>
  <conditionalFormatting sqref="P1405:Q1405">
    <cfRule type="cellIs" dxfId="599" priority="521" stopIfTrue="1" operator="greaterThan">
      <formula>0</formula>
    </cfRule>
  </conditionalFormatting>
  <conditionalFormatting sqref="P1405:Q1405">
    <cfRule type="cellIs" dxfId="598" priority="520" operator="equal">
      <formula>0</formula>
    </cfRule>
  </conditionalFormatting>
  <conditionalFormatting sqref="P1434:Q1438">
    <cfRule type="cellIs" dxfId="597" priority="519" operator="equal">
      <formula>"MAL"</formula>
    </cfRule>
  </conditionalFormatting>
  <conditionalFormatting sqref="P1434:Q1438">
    <cfRule type="cellIs" dxfId="596" priority="518" operator="equal">
      <formula>"CORRECTO"</formula>
    </cfRule>
  </conditionalFormatting>
  <conditionalFormatting sqref="P1434:Q1438">
    <cfRule type="cellIs" dxfId="595" priority="517" operator="equal">
      <formula>"MAL"</formula>
    </cfRule>
  </conditionalFormatting>
  <conditionalFormatting sqref="P1434:Q1438">
    <cfRule type="cellIs" dxfId="594" priority="514" operator="equal">
      <formula>"CORRECTO"</formula>
    </cfRule>
    <cfRule type="cellIs" dxfId="593" priority="516" operator="equal">
      <formula>"CORRECTO"</formula>
    </cfRule>
  </conditionalFormatting>
  <conditionalFormatting sqref="P1434:Q1438">
    <cfRule type="cellIs" dxfId="592" priority="515" operator="equal">
      <formula>"MAL"</formula>
    </cfRule>
  </conditionalFormatting>
  <conditionalFormatting sqref="P1434:Q1438">
    <cfRule type="cellIs" dxfId="591" priority="513" stopIfTrue="1" operator="greaterThan">
      <formula>0</formula>
    </cfRule>
  </conditionalFormatting>
  <conditionalFormatting sqref="P1434:Q1438">
    <cfRule type="cellIs" dxfId="590" priority="512" operator="equal">
      <formula>0</formula>
    </cfRule>
  </conditionalFormatting>
  <conditionalFormatting sqref="P1464:Q1468">
    <cfRule type="cellIs" dxfId="589" priority="511" operator="equal">
      <formula>"MAL"</formula>
    </cfRule>
  </conditionalFormatting>
  <conditionalFormatting sqref="P1464:Q1468">
    <cfRule type="cellIs" dxfId="588" priority="510" operator="equal">
      <formula>"CORRECTO"</formula>
    </cfRule>
  </conditionalFormatting>
  <conditionalFormatting sqref="P1464:Q1468">
    <cfRule type="cellIs" dxfId="587" priority="509" operator="equal">
      <formula>"MAL"</formula>
    </cfRule>
  </conditionalFormatting>
  <conditionalFormatting sqref="P1464:Q1468">
    <cfRule type="cellIs" dxfId="586" priority="506" operator="equal">
      <formula>"CORRECTO"</formula>
    </cfRule>
    <cfRule type="cellIs" dxfId="585" priority="508" operator="equal">
      <formula>"CORRECTO"</formula>
    </cfRule>
  </conditionalFormatting>
  <conditionalFormatting sqref="P1464:Q1468">
    <cfRule type="cellIs" dxfId="584" priority="507" operator="equal">
      <formula>"MAL"</formula>
    </cfRule>
  </conditionalFormatting>
  <conditionalFormatting sqref="P1464:Q1468">
    <cfRule type="cellIs" dxfId="583" priority="505" stopIfTrue="1" operator="greaterThan">
      <formula>0</formula>
    </cfRule>
  </conditionalFormatting>
  <conditionalFormatting sqref="P1464:Q1468">
    <cfRule type="cellIs" dxfId="582" priority="504" operator="equal">
      <formula>0</formula>
    </cfRule>
  </conditionalFormatting>
  <conditionalFormatting sqref="P1494:Q1498">
    <cfRule type="cellIs" dxfId="581" priority="503" operator="equal">
      <formula>"MAL"</formula>
    </cfRule>
  </conditionalFormatting>
  <conditionalFormatting sqref="P1494:Q1498">
    <cfRule type="cellIs" dxfId="580" priority="502" operator="equal">
      <formula>"CORRECTO"</formula>
    </cfRule>
  </conditionalFormatting>
  <conditionalFormatting sqref="P1494:Q1498">
    <cfRule type="cellIs" dxfId="579" priority="501" operator="equal">
      <formula>"MAL"</formula>
    </cfRule>
  </conditionalFormatting>
  <conditionalFormatting sqref="P1494:Q1498">
    <cfRule type="cellIs" dxfId="578" priority="498" operator="equal">
      <formula>"CORRECTO"</formula>
    </cfRule>
    <cfRule type="cellIs" dxfId="577" priority="500" operator="equal">
      <formula>"CORRECTO"</formula>
    </cfRule>
  </conditionalFormatting>
  <conditionalFormatting sqref="P1494:Q1498">
    <cfRule type="cellIs" dxfId="576" priority="499" operator="equal">
      <formula>"MAL"</formula>
    </cfRule>
  </conditionalFormatting>
  <conditionalFormatting sqref="P1494:Q1498">
    <cfRule type="cellIs" dxfId="575" priority="497" stopIfTrue="1" operator="greaterThan">
      <formula>0</formula>
    </cfRule>
  </conditionalFormatting>
  <conditionalFormatting sqref="P1494:Q1498">
    <cfRule type="cellIs" dxfId="574" priority="496" operator="equal">
      <formula>0</formula>
    </cfRule>
  </conditionalFormatting>
  <conditionalFormatting sqref="P1524:Q1524">
    <cfRule type="cellIs" dxfId="573" priority="495" operator="equal">
      <formula>"MAL"</formula>
    </cfRule>
  </conditionalFormatting>
  <conditionalFormatting sqref="P1524:Q1524">
    <cfRule type="cellIs" dxfId="572" priority="494" operator="equal">
      <formula>"CORRECTO"</formula>
    </cfRule>
  </conditionalFormatting>
  <conditionalFormatting sqref="P1524:Q1524">
    <cfRule type="cellIs" dxfId="571" priority="493" operator="equal">
      <formula>"MAL"</formula>
    </cfRule>
  </conditionalFormatting>
  <conditionalFormatting sqref="P1524:Q1524">
    <cfRule type="cellIs" dxfId="570" priority="490" operator="equal">
      <formula>"CORRECTO"</formula>
    </cfRule>
    <cfRule type="cellIs" dxfId="569" priority="492" operator="equal">
      <formula>"CORRECTO"</formula>
    </cfRule>
  </conditionalFormatting>
  <conditionalFormatting sqref="P1524:Q1524">
    <cfRule type="cellIs" dxfId="568" priority="491" operator="equal">
      <formula>"MAL"</formula>
    </cfRule>
  </conditionalFormatting>
  <conditionalFormatting sqref="P1524:Q1524">
    <cfRule type="cellIs" dxfId="567" priority="489" stopIfTrue="1" operator="greaterThan">
      <formula>0</formula>
    </cfRule>
  </conditionalFormatting>
  <conditionalFormatting sqref="P1524:Q1524">
    <cfRule type="cellIs" dxfId="566" priority="488" operator="equal">
      <formula>0</formula>
    </cfRule>
  </conditionalFormatting>
  <conditionalFormatting sqref="P1554:Q1557">
    <cfRule type="cellIs" dxfId="565" priority="487" operator="equal">
      <formula>"MAL"</formula>
    </cfRule>
  </conditionalFormatting>
  <conditionalFormatting sqref="P1554:Q1557">
    <cfRule type="cellIs" dxfId="564" priority="486" operator="equal">
      <formula>"CORRECTO"</formula>
    </cfRule>
  </conditionalFormatting>
  <conditionalFormatting sqref="P1554:Q1557">
    <cfRule type="cellIs" dxfId="563" priority="485" operator="equal">
      <formula>"MAL"</formula>
    </cfRule>
  </conditionalFormatting>
  <conditionalFormatting sqref="P1554:Q1557">
    <cfRule type="cellIs" dxfId="562" priority="482" operator="equal">
      <formula>"CORRECTO"</formula>
    </cfRule>
    <cfRule type="cellIs" dxfId="561" priority="484" operator="equal">
      <formula>"CORRECTO"</formula>
    </cfRule>
  </conditionalFormatting>
  <conditionalFormatting sqref="P1554:Q1557">
    <cfRule type="cellIs" dxfId="560" priority="483" operator="equal">
      <formula>"MAL"</formula>
    </cfRule>
  </conditionalFormatting>
  <conditionalFormatting sqref="P1554:Q1557">
    <cfRule type="cellIs" dxfId="559" priority="481" stopIfTrue="1" operator="greaterThan">
      <formula>0</formula>
    </cfRule>
  </conditionalFormatting>
  <conditionalFormatting sqref="P1554:Q1557">
    <cfRule type="cellIs" dxfId="558" priority="480" operator="equal">
      <formula>0</formula>
    </cfRule>
  </conditionalFormatting>
  <conditionalFormatting sqref="P1585:Q1585">
    <cfRule type="cellIs" dxfId="557" priority="479" operator="equal">
      <formula>"MAL"</formula>
    </cfRule>
  </conditionalFormatting>
  <conditionalFormatting sqref="P1585:Q1585">
    <cfRule type="cellIs" dxfId="556" priority="478" operator="equal">
      <formula>"CORRECTO"</formula>
    </cfRule>
  </conditionalFormatting>
  <conditionalFormatting sqref="P1585:Q1585">
    <cfRule type="cellIs" dxfId="555" priority="477" operator="equal">
      <formula>"MAL"</formula>
    </cfRule>
  </conditionalFormatting>
  <conditionalFormatting sqref="P1585:Q1585">
    <cfRule type="cellIs" dxfId="554" priority="474" operator="equal">
      <formula>"CORRECTO"</formula>
    </cfRule>
    <cfRule type="cellIs" dxfId="553" priority="476" operator="equal">
      <formula>"CORRECTO"</formula>
    </cfRule>
  </conditionalFormatting>
  <conditionalFormatting sqref="P1585:Q1585">
    <cfRule type="cellIs" dxfId="552" priority="475" operator="equal">
      <formula>"MAL"</formula>
    </cfRule>
  </conditionalFormatting>
  <conditionalFormatting sqref="P1585:Q1585">
    <cfRule type="cellIs" dxfId="551" priority="473" stopIfTrue="1" operator="greaterThan">
      <formula>0</formula>
    </cfRule>
  </conditionalFormatting>
  <conditionalFormatting sqref="P1585:Q1585">
    <cfRule type="cellIs" dxfId="550" priority="472" operator="equal">
      <formula>0</formula>
    </cfRule>
  </conditionalFormatting>
  <conditionalFormatting sqref="P1614:Q1620">
    <cfRule type="cellIs" dxfId="549" priority="471" operator="equal">
      <formula>"MAL"</formula>
    </cfRule>
  </conditionalFormatting>
  <conditionalFormatting sqref="P1614:Q1620">
    <cfRule type="cellIs" dxfId="548" priority="470" operator="equal">
      <formula>"CORRECTO"</formula>
    </cfRule>
  </conditionalFormatting>
  <conditionalFormatting sqref="P1614:Q1620">
    <cfRule type="cellIs" dxfId="547" priority="469" operator="equal">
      <formula>"MAL"</formula>
    </cfRule>
  </conditionalFormatting>
  <conditionalFormatting sqref="P1614:Q1620">
    <cfRule type="cellIs" dxfId="546" priority="466" operator="equal">
      <formula>"CORRECTO"</formula>
    </cfRule>
    <cfRule type="cellIs" dxfId="545" priority="468" operator="equal">
      <formula>"CORRECTO"</formula>
    </cfRule>
  </conditionalFormatting>
  <conditionalFormatting sqref="P1614:Q1620">
    <cfRule type="cellIs" dxfId="544" priority="467" operator="equal">
      <formula>"MAL"</formula>
    </cfRule>
  </conditionalFormatting>
  <conditionalFormatting sqref="P1614:Q1620">
    <cfRule type="cellIs" dxfId="543" priority="465" stopIfTrue="1" operator="greaterThan">
      <formula>0</formula>
    </cfRule>
  </conditionalFormatting>
  <conditionalFormatting sqref="P1614:Q1620">
    <cfRule type="cellIs" dxfId="542" priority="464" operator="equal">
      <formula>0</formula>
    </cfRule>
  </conditionalFormatting>
  <conditionalFormatting sqref="P1644:Q1648">
    <cfRule type="cellIs" dxfId="541" priority="463" operator="equal">
      <formula>"MAL"</formula>
    </cfRule>
  </conditionalFormatting>
  <conditionalFormatting sqref="P1644:Q1648">
    <cfRule type="cellIs" dxfId="540" priority="462" operator="equal">
      <formula>"CORRECTO"</formula>
    </cfRule>
  </conditionalFormatting>
  <conditionalFormatting sqref="P1644:Q1648">
    <cfRule type="cellIs" dxfId="539" priority="461" operator="equal">
      <formula>"MAL"</formula>
    </cfRule>
  </conditionalFormatting>
  <conditionalFormatting sqref="P1644:Q1648">
    <cfRule type="cellIs" dxfId="538" priority="458" operator="equal">
      <formula>"CORRECTO"</formula>
    </cfRule>
    <cfRule type="cellIs" dxfId="537" priority="460" operator="equal">
      <formula>"CORRECTO"</formula>
    </cfRule>
  </conditionalFormatting>
  <conditionalFormatting sqref="P1644:Q1648">
    <cfRule type="cellIs" dxfId="536" priority="459" operator="equal">
      <formula>"MAL"</formula>
    </cfRule>
  </conditionalFormatting>
  <conditionalFormatting sqref="P1644:Q1648">
    <cfRule type="cellIs" dxfId="535" priority="457" stopIfTrue="1" operator="greaterThan">
      <formula>0</formula>
    </cfRule>
  </conditionalFormatting>
  <conditionalFormatting sqref="P1644:Q1648">
    <cfRule type="cellIs" dxfId="534" priority="456" operator="equal">
      <formula>0</formula>
    </cfRule>
  </conditionalFormatting>
  <conditionalFormatting sqref="P1674:Q1674">
    <cfRule type="cellIs" dxfId="533" priority="455" operator="equal">
      <formula>"MAL"</formula>
    </cfRule>
  </conditionalFormatting>
  <conditionalFormatting sqref="P1674:Q1674">
    <cfRule type="cellIs" dxfId="532" priority="454" operator="equal">
      <formula>"CORRECTO"</formula>
    </cfRule>
  </conditionalFormatting>
  <conditionalFormatting sqref="P1674:Q1674">
    <cfRule type="cellIs" dxfId="531" priority="453" operator="equal">
      <formula>"MAL"</formula>
    </cfRule>
  </conditionalFormatting>
  <conditionalFormatting sqref="P1674:Q1674">
    <cfRule type="cellIs" dxfId="530" priority="450" operator="equal">
      <formula>"CORRECTO"</formula>
    </cfRule>
    <cfRule type="cellIs" dxfId="529" priority="452" operator="equal">
      <formula>"CORRECTO"</formula>
    </cfRule>
  </conditionalFormatting>
  <conditionalFormatting sqref="P1674:Q1674">
    <cfRule type="cellIs" dxfId="528" priority="451" operator="equal">
      <formula>"MAL"</formula>
    </cfRule>
  </conditionalFormatting>
  <conditionalFormatting sqref="P1674:Q1674">
    <cfRule type="cellIs" dxfId="527" priority="449" stopIfTrue="1" operator="greaterThan">
      <formula>0</formula>
    </cfRule>
  </conditionalFormatting>
  <conditionalFormatting sqref="P1674:Q1674">
    <cfRule type="cellIs" dxfId="526" priority="448" operator="equal">
      <formula>0</formula>
    </cfRule>
  </conditionalFormatting>
  <conditionalFormatting sqref="P1704:Q1707">
    <cfRule type="cellIs" dxfId="525" priority="447" operator="equal">
      <formula>"MAL"</formula>
    </cfRule>
  </conditionalFormatting>
  <conditionalFormatting sqref="P1704:Q1707">
    <cfRule type="cellIs" dxfId="524" priority="446" operator="equal">
      <formula>"CORRECTO"</formula>
    </cfRule>
  </conditionalFormatting>
  <conditionalFormatting sqref="P1704:Q1707">
    <cfRule type="cellIs" dxfId="523" priority="445" operator="equal">
      <formula>"MAL"</formula>
    </cfRule>
  </conditionalFormatting>
  <conditionalFormatting sqref="P1704:Q1707">
    <cfRule type="cellIs" dxfId="522" priority="442" operator="equal">
      <formula>"CORRECTO"</formula>
    </cfRule>
    <cfRule type="cellIs" dxfId="521" priority="444" operator="equal">
      <formula>"CORRECTO"</formula>
    </cfRule>
  </conditionalFormatting>
  <conditionalFormatting sqref="P1704:Q1707">
    <cfRule type="cellIs" dxfId="520" priority="443" operator="equal">
      <formula>"MAL"</formula>
    </cfRule>
  </conditionalFormatting>
  <conditionalFormatting sqref="P1704:Q1707">
    <cfRule type="cellIs" dxfId="519" priority="441" stopIfTrue="1" operator="greaterThan">
      <formula>0</formula>
    </cfRule>
  </conditionalFormatting>
  <conditionalFormatting sqref="P1704:Q1707">
    <cfRule type="cellIs" dxfId="518" priority="440" operator="equal">
      <formula>0</formula>
    </cfRule>
  </conditionalFormatting>
  <conditionalFormatting sqref="P1734:Q1736">
    <cfRule type="cellIs" dxfId="517" priority="439" operator="equal">
      <formula>"MAL"</formula>
    </cfRule>
  </conditionalFormatting>
  <conditionalFormatting sqref="P1734:Q1736">
    <cfRule type="cellIs" dxfId="516" priority="438" operator="equal">
      <formula>"CORRECTO"</formula>
    </cfRule>
  </conditionalFormatting>
  <conditionalFormatting sqref="P1734:Q1736">
    <cfRule type="cellIs" dxfId="515" priority="437" operator="equal">
      <formula>"MAL"</formula>
    </cfRule>
  </conditionalFormatting>
  <conditionalFormatting sqref="P1734:Q1736">
    <cfRule type="cellIs" dxfId="514" priority="434" operator="equal">
      <formula>"CORRECTO"</formula>
    </cfRule>
    <cfRule type="cellIs" dxfId="513" priority="436" operator="equal">
      <formula>"CORRECTO"</formula>
    </cfRule>
  </conditionalFormatting>
  <conditionalFormatting sqref="P1734:Q1736">
    <cfRule type="cellIs" dxfId="512" priority="435" operator="equal">
      <formula>"MAL"</formula>
    </cfRule>
  </conditionalFormatting>
  <conditionalFormatting sqref="P1734:Q1736">
    <cfRule type="cellIs" dxfId="511" priority="433" stopIfTrue="1" operator="greaterThan">
      <formula>0</formula>
    </cfRule>
  </conditionalFormatting>
  <conditionalFormatting sqref="P1734:Q1736">
    <cfRule type="cellIs" dxfId="510" priority="432" operator="equal">
      <formula>0</formula>
    </cfRule>
  </conditionalFormatting>
  <conditionalFormatting sqref="P1764:Q1770">
    <cfRule type="cellIs" dxfId="509" priority="431" operator="equal">
      <formula>"MAL"</formula>
    </cfRule>
  </conditionalFormatting>
  <conditionalFormatting sqref="P1764:Q1770">
    <cfRule type="cellIs" dxfId="508" priority="430" operator="equal">
      <formula>"CORRECTO"</formula>
    </cfRule>
  </conditionalFormatting>
  <conditionalFormatting sqref="P1764:Q1770">
    <cfRule type="cellIs" dxfId="507" priority="429" operator="equal">
      <formula>"MAL"</formula>
    </cfRule>
  </conditionalFormatting>
  <conditionalFormatting sqref="P1764:Q1770">
    <cfRule type="cellIs" dxfId="506" priority="426" operator="equal">
      <formula>"CORRECTO"</formula>
    </cfRule>
    <cfRule type="cellIs" dxfId="505" priority="428" operator="equal">
      <formula>"CORRECTO"</formula>
    </cfRule>
  </conditionalFormatting>
  <conditionalFormatting sqref="P1764:Q1770">
    <cfRule type="cellIs" dxfId="504" priority="427" operator="equal">
      <formula>"MAL"</formula>
    </cfRule>
  </conditionalFormatting>
  <conditionalFormatting sqref="P1764:Q1770">
    <cfRule type="cellIs" dxfId="503" priority="425" stopIfTrue="1" operator="greaterThan">
      <formula>0</formula>
    </cfRule>
  </conditionalFormatting>
  <conditionalFormatting sqref="P1764:Q1770">
    <cfRule type="cellIs" dxfId="502" priority="424" operator="equal">
      <formula>0</formula>
    </cfRule>
  </conditionalFormatting>
  <conditionalFormatting sqref="P1794:Q1799">
    <cfRule type="cellIs" dxfId="501" priority="423" operator="equal">
      <formula>"MAL"</formula>
    </cfRule>
  </conditionalFormatting>
  <conditionalFormatting sqref="P1794:Q1799">
    <cfRule type="cellIs" dxfId="500" priority="422" operator="equal">
      <formula>"CORRECTO"</formula>
    </cfRule>
  </conditionalFormatting>
  <conditionalFormatting sqref="P1794:Q1799">
    <cfRule type="cellIs" dxfId="499" priority="421" operator="equal">
      <formula>"MAL"</formula>
    </cfRule>
  </conditionalFormatting>
  <conditionalFormatting sqref="P1794:Q1799">
    <cfRule type="cellIs" dxfId="498" priority="418" operator="equal">
      <formula>"CORRECTO"</formula>
    </cfRule>
    <cfRule type="cellIs" dxfId="497" priority="420" operator="equal">
      <formula>"CORRECTO"</formula>
    </cfRule>
  </conditionalFormatting>
  <conditionalFormatting sqref="P1794:Q1799">
    <cfRule type="cellIs" dxfId="496" priority="419" operator="equal">
      <formula>"MAL"</formula>
    </cfRule>
  </conditionalFormatting>
  <conditionalFormatting sqref="P1794:Q1799">
    <cfRule type="cellIs" dxfId="495" priority="417" stopIfTrue="1" operator="greaterThan">
      <formula>0</formula>
    </cfRule>
  </conditionalFormatting>
  <conditionalFormatting sqref="P1794:Q1799">
    <cfRule type="cellIs" dxfId="494" priority="416" operator="equal">
      <formula>0</formula>
    </cfRule>
  </conditionalFormatting>
  <conditionalFormatting sqref="P1824">
    <cfRule type="cellIs" dxfId="493" priority="415" operator="equal">
      <formula>"MAL"</formula>
    </cfRule>
  </conditionalFormatting>
  <conditionalFormatting sqref="P1824">
    <cfRule type="cellIs" dxfId="492" priority="414" operator="equal">
      <formula>"CORRECTO"</formula>
    </cfRule>
  </conditionalFormatting>
  <conditionalFormatting sqref="P1824">
    <cfRule type="cellIs" dxfId="491" priority="413" operator="equal">
      <formula>"MAL"</formula>
    </cfRule>
  </conditionalFormatting>
  <conditionalFormatting sqref="P1824">
    <cfRule type="cellIs" dxfId="490" priority="410" operator="equal">
      <formula>"CORRECTO"</formula>
    </cfRule>
    <cfRule type="cellIs" dxfId="489" priority="412" operator="equal">
      <formula>"CORRECTO"</formula>
    </cfRule>
  </conditionalFormatting>
  <conditionalFormatting sqref="P1824">
    <cfRule type="cellIs" dxfId="488" priority="411" operator="equal">
      <formula>"MAL"</formula>
    </cfRule>
  </conditionalFormatting>
  <conditionalFormatting sqref="P1824">
    <cfRule type="cellIs" dxfId="487" priority="409" stopIfTrue="1" operator="greaterThan">
      <formula>0</formula>
    </cfRule>
  </conditionalFormatting>
  <conditionalFormatting sqref="P1824">
    <cfRule type="cellIs" dxfId="486" priority="408" operator="equal">
      <formula>0</formula>
    </cfRule>
  </conditionalFormatting>
  <conditionalFormatting sqref="P1854:Q1856">
    <cfRule type="cellIs" dxfId="485" priority="407" operator="equal">
      <formula>"MAL"</formula>
    </cfRule>
  </conditionalFormatting>
  <conditionalFormatting sqref="P1854:Q1856">
    <cfRule type="cellIs" dxfId="484" priority="406" operator="equal">
      <formula>"CORRECTO"</formula>
    </cfRule>
  </conditionalFormatting>
  <conditionalFormatting sqref="P1854:Q1856">
    <cfRule type="cellIs" dxfId="483" priority="405" operator="equal">
      <formula>"MAL"</formula>
    </cfRule>
  </conditionalFormatting>
  <conditionalFormatting sqref="P1854:Q1856">
    <cfRule type="cellIs" dxfId="482" priority="402" operator="equal">
      <formula>"CORRECTO"</formula>
    </cfRule>
    <cfRule type="cellIs" dxfId="481" priority="404" operator="equal">
      <formula>"CORRECTO"</formula>
    </cfRule>
  </conditionalFormatting>
  <conditionalFormatting sqref="P1854:Q1856">
    <cfRule type="cellIs" dxfId="480" priority="403" operator="equal">
      <formula>"MAL"</formula>
    </cfRule>
  </conditionalFormatting>
  <conditionalFormatting sqref="P1854:Q1856">
    <cfRule type="cellIs" dxfId="479" priority="401" stopIfTrue="1" operator="greaterThan">
      <formula>0</formula>
    </cfRule>
  </conditionalFormatting>
  <conditionalFormatting sqref="P1854:Q1856">
    <cfRule type="cellIs" dxfId="478" priority="400" operator="equal">
      <formula>0</formula>
    </cfRule>
  </conditionalFormatting>
  <conditionalFormatting sqref="P1884:Q1884 P1887:Q1888 P1885">
    <cfRule type="cellIs" dxfId="477" priority="399" operator="equal">
      <formula>"MAL"</formula>
    </cfRule>
  </conditionalFormatting>
  <conditionalFormatting sqref="P1884:Q1884 P1887:Q1888 P1885">
    <cfRule type="cellIs" dxfId="476" priority="398" operator="equal">
      <formula>"CORRECTO"</formula>
    </cfRule>
  </conditionalFormatting>
  <conditionalFormatting sqref="P1884:Q1884 P1887:Q1888 P1885">
    <cfRule type="cellIs" dxfId="475" priority="397" operator="equal">
      <formula>"MAL"</formula>
    </cfRule>
  </conditionalFormatting>
  <conditionalFormatting sqref="P1884:Q1884 P1887:Q1888 P1885">
    <cfRule type="cellIs" dxfId="474" priority="394" operator="equal">
      <formula>"CORRECTO"</formula>
    </cfRule>
    <cfRule type="cellIs" dxfId="473" priority="396" operator="equal">
      <formula>"CORRECTO"</formula>
    </cfRule>
  </conditionalFormatting>
  <conditionalFormatting sqref="P1884:Q1884 P1887:Q1888 P1885">
    <cfRule type="cellIs" dxfId="472" priority="395" operator="equal">
      <formula>"MAL"</formula>
    </cfRule>
  </conditionalFormatting>
  <conditionalFormatting sqref="P1884:Q1884 P1887:Q1888 P1885">
    <cfRule type="cellIs" dxfId="471" priority="393" stopIfTrue="1" operator="greaterThan">
      <formula>0</formula>
    </cfRule>
  </conditionalFormatting>
  <conditionalFormatting sqref="P1884:Q1884 P1887:Q1888 P1885">
    <cfRule type="cellIs" dxfId="470" priority="392" operator="equal">
      <formula>0</formula>
    </cfRule>
  </conditionalFormatting>
  <conditionalFormatting sqref="P1914:Q1916">
    <cfRule type="cellIs" dxfId="469" priority="391" operator="equal">
      <formula>"MAL"</formula>
    </cfRule>
  </conditionalFormatting>
  <conditionalFormatting sqref="P1914:Q1916">
    <cfRule type="cellIs" dxfId="468" priority="390" operator="equal">
      <formula>"CORRECTO"</formula>
    </cfRule>
  </conditionalFormatting>
  <conditionalFormatting sqref="P1914:Q1916">
    <cfRule type="cellIs" dxfId="467" priority="389" operator="equal">
      <formula>"MAL"</formula>
    </cfRule>
  </conditionalFormatting>
  <conditionalFormatting sqref="P1914:Q1916">
    <cfRule type="cellIs" dxfId="466" priority="386" operator="equal">
      <formula>"CORRECTO"</formula>
    </cfRule>
    <cfRule type="cellIs" dxfId="465" priority="388" operator="equal">
      <formula>"CORRECTO"</formula>
    </cfRule>
  </conditionalFormatting>
  <conditionalFormatting sqref="P1914:Q1916">
    <cfRule type="cellIs" dxfId="464" priority="387" operator="equal">
      <formula>"MAL"</formula>
    </cfRule>
  </conditionalFormatting>
  <conditionalFormatting sqref="P1914:Q1916">
    <cfRule type="cellIs" dxfId="463" priority="385" stopIfTrue="1" operator="greaterThan">
      <formula>0</formula>
    </cfRule>
  </conditionalFormatting>
  <conditionalFormatting sqref="P1914:Q1916">
    <cfRule type="cellIs" dxfId="462" priority="384" operator="equal">
      <formula>0</formula>
    </cfRule>
  </conditionalFormatting>
  <conditionalFormatting sqref="P1944:Q1947">
    <cfRule type="cellIs" dxfId="461" priority="383" operator="equal">
      <formula>"MAL"</formula>
    </cfRule>
  </conditionalFormatting>
  <conditionalFormatting sqref="P1944:Q1947">
    <cfRule type="cellIs" dxfId="460" priority="382" operator="equal">
      <formula>"CORRECTO"</formula>
    </cfRule>
  </conditionalFormatting>
  <conditionalFormatting sqref="P1944:Q1947">
    <cfRule type="cellIs" dxfId="459" priority="381" operator="equal">
      <formula>"MAL"</formula>
    </cfRule>
  </conditionalFormatting>
  <conditionalFormatting sqref="P1944:Q1947">
    <cfRule type="cellIs" dxfId="458" priority="378" operator="equal">
      <formula>"CORRECTO"</formula>
    </cfRule>
    <cfRule type="cellIs" dxfId="457" priority="380" operator="equal">
      <formula>"CORRECTO"</formula>
    </cfRule>
  </conditionalFormatting>
  <conditionalFormatting sqref="P1944:Q1947">
    <cfRule type="cellIs" dxfId="456" priority="379" operator="equal">
      <formula>"MAL"</formula>
    </cfRule>
  </conditionalFormatting>
  <conditionalFormatting sqref="P1944:Q1947">
    <cfRule type="cellIs" dxfId="455" priority="377" stopIfTrue="1" operator="greaterThan">
      <formula>0</formula>
    </cfRule>
  </conditionalFormatting>
  <conditionalFormatting sqref="P1944:Q1947">
    <cfRule type="cellIs" dxfId="454" priority="376" operator="equal">
      <formula>0</formula>
    </cfRule>
  </conditionalFormatting>
  <conditionalFormatting sqref="P1974:Q1974">
    <cfRule type="cellIs" dxfId="453" priority="375" operator="equal">
      <formula>"MAL"</formula>
    </cfRule>
  </conditionalFormatting>
  <conditionalFormatting sqref="P1974:Q1974">
    <cfRule type="cellIs" dxfId="452" priority="374" operator="equal">
      <formula>"CORRECTO"</formula>
    </cfRule>
  </conditionalFormatting>
  <conditionalFormatting sqref="P1974:Q1974">
    <cfRule type="cellIs" dxfId="451" priority="373" operator="equal">
      <formula>"MAL"</formula>
    </cfRule>
  </conditionalFormatting>
  <conditionalFormatting sqref="P1974:Q1974">
    <cfRule type="cellIs" dxfId="450" priority="370" operator="equal">
      <formula>"CORRECTO"</formula>
    </cfRule>
    <cfRule type="cellIs" dxfId="449" priority="372" operator="equal">
      <formula>"CORRECTO"</formula>
    </cfRule>
  </conditionalFormatting>
  <conditionalFormatting sqref="P1974:Q1974">
    <cfRule type="cellIs" dxfId="448" priority="371" operator="equal">
      <formula>"MAL"</formula>
    </cfRule>
  </conditionalFormatting>
  <conditionalFormatting sqref="P1974:Q1974">
    <cfRule type="cellIs" dxfId="447" priority="369" stopIfTrue="1" operator="greaterThan">
      <formula>0</formula>
    </cfRule>
  </conditionalFormatting>
  <conditionalFormatting sqref="P1974:Q1974">
    <cfRule type="cellIs" dxfId="446" priority="368" operator="equal">
      <formula>0</formula>
    </cfRule>
  </conditionalFormatting>
  <conditionalFormatting sqref="P2004:Q2008">
    <cfRule type="cellIs" dxfId="445" priority="367" operator="equal">
      <formula>"MAL"</formula>
    </cfRule>
  </conditionalFormatting>
  <conditionalFormatting sqref="P2004:Q2008">
    <cfRule type="cellIs" dxfId="444" priority="366" operator="equal">
      <formula>"CORRECTO"</formula>
    </cfRule>
  </conditionalFormatting>
  <conditionalFormatting sqref="P2004:Q2008">
    <cfRule type="cellIs" dxfId="443" priority="365" operator="equal">
      <formula>"MAL"</formula>
    </cfRule>
  </conditionalFormatting>
  <conditionalFormatting sqref="P2004:Q2008">
    <cfRule type="cellIs" dxfId="442" priority="362" operator="equal">
      <formula>"CORRECTO"</formula>
    </cfRule>
    <cfRule type="cellIs" dxfId="441" priority="364" operator="equal">
      <formula>"CORRECTO"</formula>
    </cfRule>
  </conditionalFormatting>
  <conditionalFormatting sqref="P2004:Q2008">
    <cfRule type="cellIs" dxfId="440" priority="363" operator="equal">
      <formula>"MAL"</formula>
    </cfRule>
  </conditionalFormatting>
  <conditionalFormatting sqref="P2004:Q2008">
    <cfRule type="cellIs" dxfId="439" priority="361" stopIfTrue="1" operator="greaterThan">
      <formula>0</formula>
    </cfRule>
  </conditionalFormatting>
  <conditionalFormatting sqref="P2004:Q2008">
    <cfRule type="cellIs" dxfId="438" priority="360" operator="equal">
      <formula>0</formula>
    </cfRule>
  </conditionalFormatting>
  <conditionalFormatting sqref="P2034:Q2034">
    <cfRule type="cellIs" dxfId="437" priority="359" operator="equal">
      <formula>"MAL"</formula>
    </cfRule>
  </conditionalFormatting>
  <conditionalFormatting sqref="P2034:Q2034">
    <cfRule type="cellIs" dxfId="436" priority="358" operator="equal">
      <formula>"CORRECTO"</formula>
    </cfRule>
  </conditionalFormatting>
  <conditionalFormatting sqref="P2034:Q2034">
    <cfRule type="cellIs" dxfId="435" priority="357" operator="equal">
      <formula>"MAL"</formula>
    </cfRule>
  </conditionalFormatting>
  <conditionalFormatting sqref="P2034:Q2034">
    <cfRule type="cellIs" dxfId="434" priority="354" operator="equal">
      <formula>"CORRECTO"</formula>
    </cfRule>
    <cfRule type="cellIs" dxfId="433" priority="356" operator="equal">
      <formula>"CORRECTO"</formula>
    </cfRule>
  </conditionalFormatting>
  <conditionalFormatting sqref="P2034:Q2034">
    <cfRule type="cellIs" dxfId="432" priority="355" operator="equal">
      <formula>"MAL"</formula>
    </cfRule>
  </conditionalFormatting>
  <conditionalFormatting sqref="P2034:Q2034">
    <cfRule type="cellIs" dxfId="431" priority="353" stopIfTrue="1" operator="greaterThan">
      <formula>0</formula>
    </cfRule>
  </conditionalFormatting>
  <conditionalFormatting sqref="P2034:Q2034">
    <cfRule type="cellIs" dxfId="430" priority="352" operator="equal">
      <formula>0</formula>
    </cfRule>
  </conditionalFormatting>
  <conditionalFormatting sqref="P2064:Q2069">
    <cfRule type="cellIs" dxfId="429" priority="351" operator="equal">
      <formula>"MAL"</formula>
    </cfRule>
  </conditionalFormatting>
  <conditionalFormatting sqref="P2064:Q2069">
    <cfRule type="cellIs" dxfId="428" priority="350" operator="equal">
      <formula>"CORRECTO"</formula>
    </cfRule>
  </conditionalFormatting>
  <conditionalFormatting sqref="P2064:Q2069">
    <cfRule type="cellIs" dxfId="427" priority="349" operator="equal">
      <formula>"MAL"</formula>
    </cfRule>
  </conditionalFormatting>
  <conditionalFormatting sqref="P2064:Q2069">
    <cfRule type="cellIs" dxfId="426" priority="346" operator="equal">
      <formula>"CORRECTO"</formula>
    </cfRule>
    <cfRule type="cellIs" dxfId="425" priority="348" operator="equal">
      <formula>"CORRECTO"</formula>
    </cfRule>
  </conditionalFormatting>
  <conditionalFormatting sqref="P2064:Q2069">
    <cfRule type="cellIs" dxfId="424" priority="347" operator="equal">
      <formula>"MAL"</formula>
    </cfRule>
  </conditionalFormatting>
  <conditionalFormatting sqref="P2064:Q2069">
    <cfRule type="cellIs" dxfId="423" priority="345" stopIfTrue="1" operator="greaterThan">
      <formula>0</formula>
    </cfRule>
  </conditionalFormatting>
  <conditionalFormatting sqref="P2064:Q2069">
    <cfRule type="cellIs" dxfId="422" priority="344" operator="equal">
      <formula>0</formula>
    </cfRule>
  </conditionalFormatting>
  <conditionalFormatting sqref="P2094:Q2094">
    <cfRule type="cellIs" dxfId="421" priority="343" operator="equal">
      <formula>"MAL"</formula>
    </cfRule>
  </conditionalFormatting>
  <conditionalFormatting sqref="P2094:Q2094">
    <cfRule type="cellIs" dxfId="420" priority="342" operator="equal">
      <formula>"CORRECTO"</formula>
    </cfRule>
  </conditionalFormatting>
  <conditionalFormatting sqref="P2094:Q2094">
    <cfRule type="cellIs" dxfId="419" priority="341" operator="equal">
      <formula>"MAL"</formula>
    </cfRule>
  </conditionalFormatting>
  <conditionalFormatting sqref="P2094:Q2094">
    <cfRule type="cellIs" dxfId="418" priority="338" operator="equal">
      <formula>"CORRECTO"</formula>
    </cfRule>
    <cfRule type="cellIs" dxfId="417" priority="340" operator="equal">
      <formula>"CORRECTO"</formula>
    </cfRule>
  </conditionalFormatting>
  <conditionalFormatting sqref="P2094:Q2094">
    <cfRule type="cellIs" dxfId="416" priority="339" operator="equal">
      <formula>"MAL"</formula>
    </cfRule>
  </conditionalFormatting>
  <conditionalFormatting sqref="P2094:Q2094">
    <cfRule type="cellIs" dxfId="415" priority="337" stopIfTrue="1" operator="greaterThan">
      <formula>0</formula>
    </cfRule>
  </conditionalFormatting>
  <conditionalFormatting sqref="P2094:Q2094">
    <cfRule type="cellIs" dxfId="414" priority="336" operator="equal">
      <formula>0</formula>
    </cfRule>
  </conditionalFormatting>
  <conditionalFormatting sqref="P2124:Q2127">
    <cfRule type="cellIs" dxfId="413" priority="335" operator="equal">
      <formula>"MAL"</formula>
    </cfRule>
  </conditionalFormatting>
  <conditionalFormatting sqref="P2124:Q2127">
    <cfRule type="cellIs" dxfId="412" priority="334" operator="equal">
      <formula>"CORRECTO"</formula>
    </cfRule>
  </conditionalFormatting>
  <conditionalFormatting sqref="P2124:Q2127">
    <cfRule type="cellIs" dxfId="411" priority="333" operator="equal">
      <formula>"MAL"</formula>
    </cfRule>
  </conditionalFormatting>
  <conditionalFormatting sqref="P2124:Q2127">
    <cfRule type="cellIs" dxfId="410" priority="330" operator="equal">
      <formula>"CORRECTO"</formula>
    </cfRule>
    <cfRule type="cellIs" dxfId="409" priority="332" operator="equal">
      <formula>"CORRECTO"</formula>
    </cfRule>
  </conditionalFormatting>
  <conditionalFormatting sqref="P2124:Q2127">
    <cfRule type="cellIs" dxfId="408" priority="331" operator="equal">
      <formula>"MAL"</formula>
    </cfRule>
  </conditionalFormatting>
  <conditionalFormatting sqref="P2124:Q2127">
    <cfRule type="cellIs" dxfId="407" priority="329" stopIfTrue="1" operator="greaterThan">
      <formula>0</formula>
    </cfRule>
  </conditionalFormatting>
  <conditionalFormatting sqref="P2124:Q2127">
    <cfRule type="cellIs" dxfId="406" priority="328" operator="equal">
      <formula>0</formula>
    </cfRule>
  </conditionalFormatting>
  <conditionalFormatting sqref="P2154:Q2155">
    <cfRule type="cellIs" dxfId="405" priority="327" operator="equal">
      <formula>"MAL"</formula>
    </cfRule>
  </conditionalFormatting>
  <conditionalFormatting sqref="P2154:Q2155">
    <cfRule type="cellIs" dxfId="404" priority="326" operator="equal">
      <formula>"CORRECTO"</formula>
    </cfRule>
  </conditionalFormatting>
  <conditionalFormatting sqref="P2154:Q2155">
    <cfRule type="cellIs" dxfId="403" priority="325" operator="equal">
      <formula>"MAL"</formula>
    </cfRule>
  </conditionalFormatting>
  <conditionalFormatting sqref="P2154:Q2155">
    <cfRule type="cellIs" dxfId="402" priority="322" operator="equal">
      <formula>"CORRECTO"</formula>
    </cfRule>
    <cfRule type="cellIs" dxfId="401" priority="324" operator="equal">
      <formula>"CORRECTO"</formula>
    </cfRule>
  </conditionalFormatting>
  <conditionalFormatting sqref="P2154:Q2155">
    <cfRule type="cellIs" dxfId="400" priority="323" operator="equal">
      <formula>"MAL"</formula>
    </cfRule>
  </conditionalFormatting>
  <conditionalFormatting sqref="P2154:Q2155">
    <cfRule type="cellIs" dxfId="399" priority="321" stopIfTrue="1" operator="greaterThan">
      <formula>0</formula>
    </cfRule>
  </conditionalFormatting>
  <conditionalFormatting sqref="P2154:Q2155">
    <cfRule type="cellIs" dxfId="398" priority="320" operator="equal">
      <formula>0</formula>
    </cfRule>
  </conditionalFormatting>
  <conditionalFormatting sqref="P2184:Q2187">
    <cfRule type="cellIs" dxfId="397" priority="319" operator="equal">
      <formula>"MAL"</formula>
    </cfRule>
  </conditionalFormatting>
  <conditionalFormatting sqref="P2184:Q2187">
    <cfRule type="cellIs" dxfId="396" priority="318" operator="equal">
      <formula>"CORRECTO"</formula>
    </cfRule>
  </conditionalFormatting>
  <conditionalFormatting sqref="P2184:Q2187">
    <cfRule type="cellIs" dxfId="395" priority="317" operator="equal">
      <formula>"MAL"</formula>
    </cfRule>
  </conditionalFormatting>
  <conditionalFormatting sqref="P2184:Q2187">
    <cfRule type="cellIs" dxfId="394" priority="314" operator="equal">
      <formula>"CORRECTO"</formula>
    </cfRule>
    <cfRule type="cellIs" dxfId="393" priority="316" operator="equal">
      <formula>"CORRECTO"</formula>
    </cfRule>
  </conditionalFormatting>
  <conditionalFormatting sqref="P2184:Q2187">
    <cfRule type="cellIs" dxfId="392" priority="315" operator="equal">
      <formula>"MAL"</formula>
    </cfRule>
  </conditionalFormatting>
  <conditionalFormatting sqref="P2184:Q2187">
    <cfRule type="cellIs" dxfId="391" priority="313" stopIfTrue="1" operator="greaterThan">
      <formula>0</formula>
    </cfRule>
  </conditionalFormatting>
  <conditionalFormatting sqref="P2184:Q2187">
    <cfRule type="cellIs" dxfId="390" priority="312" operator="equal">
      <formula>0</formula>
    </cfRule>
  </conditionalFormatting>
  <conditionalFormatting sqref="P2214:Q2217">
    <cfRule type="cellIs" dxfId="389" priority="311" operator="equal">
      <formula>"MAL"</formula>
    </cfRule>
  </conditionalFormatting>
  <conditionalFormatting sqref="P2214:Q2217">
    <cfRule type="cellIs" dxfId="388" priority="310" operator="equal">
      <formula>"CORRECTO"</formula>
    </cfRule>
  </conditionalFormatting>
  <conditionalFormatting sqref="P2214:Q2217">
    <cfRule type="cellIs" dxfId="387" priority="309" operator="equal">
      <formula>"MAL"</formula>
    </cfRule>
  </conditionalFormatting>
  <conditionalFormatting sqref="P2214:Q2217">
    <cfRule type="cellIs" dxfId="386" priority="306" operator="equal">
      <formula>"CORRECTO"</formula>
    </cfRule>
    <cfRule type="cellIs" dxfId="385" priority="308" operator="equal">
      <formula>"CORRECTO"</formula>
    </cfRule>
  </conditionalFormatting>
  <conditionalFormatting sqref="P2214:Q2217">
    <cfRule type="cellIs" dxfId="384" priority="307" operator="equal">
      <formula>"MAL"</formula>
    </cfRule>
  </conditionalFormatting>
  <conditionalFormatting sqref="P2214:Q2217">
    <cfRule type="cellIs" dxfId="383" priority="305" stopIfTrue="1" operator="greaterThan">
      <formula>0</formula>
    </cfRule>
  </conditionalFormatting>
  <conditionalFormatting sqref="P2214:Q2217">
    <cfRule type="cellIs" dxfId="382" priority="304" operator="equal">
      <formula>0</formula>
    </cfRule>
  </conditionalFormatting>
  <conditionalFormatting sqref="P2244:Q2244">
    <cfRule type="cellIs" dxfId="381" priority="303" operator="equal">
      <formula>"MAL"</formula>
    </cfRule>
  </conditionalFormatting>
  <conditionalFormatting sqref="P2244:Q2244">
    <cfRule type="cellIs" dxfId="380" priority="302" operator="equal">
      <formula>"CORRECTO"</formula>
    </cfRule>
  </conditionalFormatting>
  <conditionalFormatting sqref="P2244:Q2244">
    <cfRule type="cellIs" dxfId="379" priority="301" operator="equal">
      <formula>"MAL"</formula>
    </cfRule>
  </conditionalFormatting>
  <conditionalFormatting sqref="P2244:Q2244">
    <cfRule type="cellIs" dxfId="378" priority="298" operator="equal">
      <formula>"CORRECTO"</formula>
    </cfRule>
    <cfRule type="cellIs" dxfId="377" priority="300" operator="equal">
      <formula>"CORRECTO"</formula>
    </cfRule>
  </conditionalFormatting>
  <conditionalFormatting sqref="P2244:Q2244">
    <cfRule type="cellIs" dxfId="376" priority="299" operator="equal">
      <formula>"MAL"</formula>
    </cfRule>
  </conditionalFormatting>
  <conditionalFormatting sqref="P2244:Q2244">
    <cfRule type="cellIs" dxfId="375" priority="297" stopIfTrue="1" operator="greaterThan">
      <formula>0</formula>
    </cfRule>
  </conditionalFormatting>
  <conditionalFormatting sqref="P2244:Q2244">
    <cfRule type="cellIs" dxfId="374" priority="296" operator="equal">
      <formula>0</formula>
    </cfRule>
  </conditionalFormatting>
  <conditionalFormatting sqref="P2274:Q2274">
    <cfRule type="cellIs" dxfId="373" priority="295" operator="equal">
      <formula>"MAL"</formula>
    </cfRule>
  </conditionalFormatting>
  <conditionalFormatting sqref="P2274:Q2274">
    <cfRule type="cellIs" dxfId="372" priority="294" operator="equal">
      <formula>"CORRECTO"</formula>
    </cfRule>
  </conditionalFormatting>
  <conditionalFormatting sqref="P2274:Q2274">
    <cfRule type="cellIs" dxfId="371" priority="293" operator="equal">
      <formula>"MAL"</formula>
    </cfRule>
  </conditionalFormatting>
  <conditionalFormatting sqref="P2274:Q2274">
    <cfRule type="cellIs" dxfId="370" priority="290" operator="equal">
      <formula>"CORRECTO"</formula>
    </cfRule>
    <cfRule type="cellIs" dxfId="369" priority="292" operator="equal">
      <formula>"CORRECTO"</formula>
    </cfRule>
  </conditionalFormatting>
  <conditionalFormatting sqref="P2274:Q2274">
    <cfRule type="cellIs" dxfId="368" priority="291" operator="equal">
      <formula>"MAL"</formula>
    </cfRule>
  </conditionalFormatting>
  <conditionalFormatting sqref="P2274:Q2274">
    <cfRule type="cellIs" dxfId="367" priority="289" stopIfTrue="1" operator="greaterThan">
      <formula>0</formula>
    </cfRule>
  </conditionalFormatting>
  <conditionalFormatting sqref="P2274:Q2274">
    <cfRule type="cellIs" dxfId="366" priority="288" operator="equal">
      <formula>0</formula>
    </cfRule>
  </conditionalFormatting>
  <conditionalFormatting sqref="P2304:Q2305">
    <cfRule type="cellIs" dxfId="365" priority="287" operator="equal">
      <formula>"MAL"</formula>
    </cfRule>
  </conditionalFormatting>
  <conditionalFormatting sqref="P2304:Q2305">
    <cfRule type="cellIs" dxfId="364" priority="286" operator="equal">
      <formula>"CORRECTO"</formula>
    </cfRule>
  </conditionalFormatting>
  <conditionalFormatting sqref="P2304:Q2305">
    <cfRule type="cellIs" dxfId="363" priority="285" operator="equal">
      <formula>"MAL"</formula>
    </cfRule>
  </conditionalFormatting>
  <conditionalFormatting sqref="P2304:Q2305">
    <cfRule type="cellIs" dxfId="362" priority="282" operator="equal">
      <formula>"CORRECTO"</formula>
    </cfRule>
    <cfRule type="cellIs" dxfId="361" priority="284" operator="equal">
      <formula>"CORRECTO"</formula>
    </cfRule>
  </conditionalFormatting>
  <conditionalFormatting sqref="P2304:Q2305">
    <cfRule type="cellIs" dxfId="360" priority="283" operator="equal">
      <formula>"MAL"</formula>
    </cfRule>
  </conditionalFormatting>
  <conditionalFormatting sqref="P2304:Q2305">
    <cfRule type="cellIs" dxfId="359" priority="281" stopIfTrue="1" operator="greaterThan">
      <formula>0</formula>
    </cfRule>
  </conditionalFormatting>
  <conditionalFormatting sqref="P2304:Q2305">
    <cfRule type="cellIs" dxfId="358" priority="280" operator="equal">
      <formula>0</formula>
    </cfRule>
  </conditionalFormatting>
  <conditionalFormatting sqref="P2334:Q2339">
    <cfRule type="cellIs" dxfId="357" priority="279" operator="equal">
      <formula>"MAL"</formula>
    </cfRule>
  </conditionalFormatting>
  <conditionalFormatting sqref="P2334:Q2339">
    <cfRule type="cellIs" dxfId="356" priority="278" operator="equal">
      <formula>"CORRECTO"</formula>
    </cfRule>
  </conditionalFormatting>
  <conditionalFormatting sqref="P2334:Q2339">
    <cfRule type="cellIs" dxfId="355" priority="277" operator="equal">
      <formula>"MAL"</formula>
    </cfRule>
  </conditionalFormatting>
  <conditionalFormatting sqref="P2334:Q2339">
    <cfRule type="cellIs" dxfId="354" priority="274" operator="equal">
      <formula>"CORRECTO"</formula>
    </cfRule>
    <cfRule type="cellIs" dxfId="353" priority="276" operator="equal">
      <formula>"CORRECTO"</formula>
    </cfRule>
  </conditionalFormatting>
  <conditionalFormatting sqref="P2334:Q2339">
    <cfRule type="cellIs" dxfId="352" priority="275" operator="equal">
      <formula>"MAL"</formula>
    </cfRule>
  </conditionalFormatting>
  <conditionalFormatting sqref="P2334:Q2339">
    <cfRule type="cellIs" dxfId="351" priority="273" stopIfTrue="1" operator="greaterThan">
      <formula>0</formula>
    </cfRule>
  </conditionalFormatting>
  <conditionalFormatting sqref="P2334:Q2339">
    <cfRule type="cellIs" dxfId="350" priority="272" operator="equal">
      <formula>0</formula>
    </cfRule>
  </conditionalFormatting>
  <conditionalFormatting sqref="P2364:Q2366">
    <cfRule type="cellIs" dxfId="349" priority="271" operator="equal">
      <formula>"MAL"</formula>
    </cfRule>
  </conditionalFormatting>
  <conditionalFormatting sqref="P2364:Q2366">
    <cfRule type="cellIs" dxfId="348" priority="270" operator="equal">
      <formula>"CORRECTO"</formula>
    </cfRule>
  </conditionalFormatting>
  <conditionalFormatting sqref="P2364:Q2366">
    <cfRule type="cellIs" dxfId="347" priority="269" operator="equal">
      <formula>"MAL"</formula>
    </cfRule>
  </conditionalFormatting>
  <conditionalFormatting sqref="P2364:Q2366">
    <cfRule type="cellIs" dxfId="346" priority="266" operator="equal">
      <formula>"CORRECTO"</formula>
    </cfRule>
    <cfRule type="cellIs" dxfId="345" priority="268" operator="equal">
      <formula>"CORRECTO"</formula>
    </cfRule>
  </conditionalFormatting>
  <conditionalFormatting sqref="P2364:Q2366">
    <cfRule type="cellIs" dxfId="344" priority="267" operator="equal">
      <formula>"MAL"</formula>
    </cfRule>
  </conditionalFormatting>
  <conditionalFormatting sqref="P2364:Q2366">
    <cfRule type="cellIs" dxfId="343" priority="265" stopIfTrue="1" operator="greaterThan">
      <formula>0</formula>
    </cfRule>
  </conditionalFormatting>
  <conditionalFormatting sqref="P2364:Q2366">
    <cfRule type="cellIs" dxfId="342" priority="264" operator="equal">
      <formula>0</formula>
    </cfRule>
  </conditionalFormatting>
  <conditionalFormatting sqref="P2394:Q2394">
    <cfRule type="cellIs" dxfId="341" priority="263" operator="equal">
      <formula>"MAL"</formula>
    </cfRule>
  </conditionalFormatting>
  <conditionalFormatting sqref="P2394:Q2394">
    <cfRule type="cellIs" dxfId="340" priority="262" operator="equal">
      <formula>"CORRECTO"</formula>
    </cfRule>
  </conditionalFormatting>
  <conditionalFormatting sqref="P2394:Q2394">
    <cfRule type="cellIs" dxfId="339" priority="261" operator="equal">
      <formula>"MAL"</formula>
    </cfRule>
  </conditionalFormatting>
  <conditionalFormatting sqref="P2394:Q2394">
    <cfRule type="cellIs" dxfId="338" priority="258" operator="equal">
      <formula>"CORRECTO"</formula>
    </cfRule>
    <cfRule type="cellIs" dxfId="337" priority="260" operator="equal">
      <formula>"CORRECTO"</formula>
    </cfRule>
  </conditionalFormatting>
  <conditionalFormatting sqref="P2394:Q2394">
    <cfRule type="cellIs" dxfId="336" priority="259" operator="equal">
      <formula>"MAL"</formula>
    </cfRule>
  </conditionalFormatting>
  <conditionalFormatting sqref="P2394:Q2394">
    <cfRule type="cellIs" dxfId="335" priority="257" stopIfTrue="1" operator="greaterThan">
      <formula>0</formula>
    </cfRule>
  </conditionalFormatting>
  <conditionalFormatting sqref="P2394:Q2394">
    <cfRule type="cellIs" dxfId="334" priority="256" operator="equal">
      <formula>0</formula>
    </cfRule>
  </conditionalFormatting>
  <conditionalFormatting sqref="P1225:Q1225">
    <cfRule type="cellIs" dxfId="333" priority="255" operator="equal">
      <formula>"MAL"</formula>
    </cfRule>
  </conditionalFormatting>
  <conditionalFormatting sqref="P1225:Q1225">
    <cfRule type="cellIs" dxfId="332" priority="254" operator="equal">
      <formula>"CORRECTO"</formula>
    </cfRule>
  </conditionalFormatting>
  <conditionalFormatting sqref="P1225:Q1225">
    <cfRule type="cellIs" dxfId="331" priority="253" operator="equal">
      <formula>"MAL"</formula>
    </cfRule>
  </conditionalFormatting>
  <conditionalFormatting sqref="P1225:Q1225">
    <cfRule type="cellIs" dxfId="330" priority="250" operator="equal">
      <formula>"CORRECTO"</formula>
    </cfRule>
    <cfRule type="cellIs" dxfId="329" priority="252" operator="equal">
      <formula>"CORRECTO"</formula>
    </cfRule>
  </conditionalFormatting>
  <conditionalFormatting sqref="P1225:Q1225">
    <cfRule type="cellIs" dxfId="328" priority="251" operator="equal">
      <formula>"MAL"</formula>
    </cfRule>
  </conditionalFormatting>
  <conditionalFormatting sqref="P1225:Q1225">
    <cfRule type="cellIs" dxfId="327" priority="249" stopIfTrue="1" operator="greaterThan">
      <formula>0</formula>
    </cfRule>
  </conditionalFormatting>
  <conditionalFormatting sqref="P1225:Q1225">
    <cfRule type="cellIs" dxfId="326" priority="248" operator="equal">
      <formula>0</formula>
    </cfRule>
  </conditionalFormatting>
  <conditionalFormatting sqref="P1345:Q1345">
    <cfRule type="cellIs" dxfId="325" priority="247" operator="equal">
      <formula>"MAL"</formula>
    </cfRule>
  </conditionalFormatting>
  <conditionalFormatting sqref="P1345:Q1345">
    <cfRule type="cellIs" dxfId="324" priority="246" operator="equal">
      <formula>"CORRECTO"</formula>
    </cfRule>
  </conditionalFormatting>
  <conditionalFormatting sqref="P1345:Q1345">
    <cfRule type="cellIs" dxfId="323" priority="245" operator="equal">
      <formula>"MAL"</formula>
    </cfRule>
  </conditionalFormatting>
  <conditionalFormatting sqref="P1345:Q1345">
    <cfRule type="cellIs" dxfId="322" priority="242" operator="equal">
      <formula>"CORRECTO"</formula>
    </cfRule>
    <cfRule type="cellIs" dxfId="321" priority="244" operator="equal">
      <formula>"CORRECTO"</formula>
    </cfRule>
  </conditionalFormatting>
  <conditionalFormatting sqref="P1345:Q1345">
    <cfRule type="cellIs" dxfId="320" priority="243" operator="equal">
      <formula>"MAL"</formula>
    </cfRule>
  </conditionalFormatting>
  <conditionalFormatting sqref="P1345:Q1345">
    <cfRule type="cellIs" dxfId="319" priority="241" stopIfTrue="1" operator="greaterThan">
      <formula>0</formula>
    </cfRule>
  </conditionalFormatting>
  <conditionalFormatting sqref="P1345:Q1345">
    <cfRule type="cellIs" dxfId="318" priority="240" operator="equal">
      <formula>0</formula>
    </cfRule>
  </conditionalFormatting>
  <conditionalFormatting sqref="P1375:Q1377">
    <cfRule type="cellIs" dxfId="317" priority="239" operator="equal">
      <formula>"MAL"</formula>
    </cfRule>
  </conditionalFormatting>
  <conditionalFormatting sqref="P1375:Q1377">
    <cfRule type="cellIs" dxfId="316" priority="238" operator="equal">
      <formula>"CORRECTO"</formula>
    </cfRule>
  </conditionalFormatting>
  <conditionalFormatting sqref="P1375:Q1377">
    <cfRule type="cellIs" dxfId="315" priority="237" operator="equal">
      <formula>"MAL"</formula>
    </cfRule>
  </conditionalFormatting>
  <conditionalFormatting sqref="P1375:Q1377">
    <cfRule type="cellIs" dxfId="314" priority="234" operator="equal">
      <formula>"CORRECTO"</formula>
    </cfRule>
    <cfRule type="cellIs" dxfId="313" priority="236" operator="equal">
      <formula>"CORRECTO"</formula>
    </cfRule>
  </conditionalFormatting>
  <conditionalFormatting sqref="P1375:Q1377">
    <cfRule type="cellIs" dxfId="312" priority="235" operator="equal">
      <formula>"MAL"</formula>
    </cfRule>
  </conditionalFormatting>
  <conditionalFormatting sqref="P1375:Q1377">
    <cfRule type="cellIs" dxfId="311" priority="233" stopIfTrue="1" operator="greaterThan">
      <formula>0</formula>
    </cfRule>
  </conditionalFormatting>
  <conditionalFormatting sqref="P1375:Q1377">
    <cfRule type="cellIs" dxfId="310" priority="232" operator="equal">
      <formula>0</formula>
    </cfRule>
  </conditionalFormatting>
  <conditionalFormatting sqref="P1525:Q1525">
    <cfRule type="cellIs" dxfId="309" priority="231" operator="equal">
      <formula>"MAL"</formula>
    </cfRule>
  </conditionalFormatting>
  <conditionalFormatting sqref="P1525:Q1525">
    <cfRule type="cellIs" dxfId="308" priority="230" operator="equal">
      <formula>"CORRECTO"</formula>
    </cfRule>
  </conditionalFormatting>
  <conditionalFormatting sqref="P1525:Q1525">
    <cfRule type="cellIs" dxfId="307" priority="229" operator="equal">
      <formula>"MAL"</formula>
    </cfRule>
  </conditionalFormatting>
  <conditionalFormatting sqref="P1525:Q1525">
    <cfRule type="cellIs" dxfId="306" priority="226" operator="equal">
      <formula>"CORRECTO"</formula>
    </cfRule>
    <cfRule type="cellIs" dxfId="305" priority="228" operator="equal">
      <formula>"CORRECTO"</formula>
    </cfRule>
  </conditionalFormatting>
  <conditionalFormatting sqref="P1525:Q1525">
    <cfRule type="cellIs" dxfId="304" priority="227" operator="equal">
      <formula>"MAL"</formula>
    </cfRule>
  </conditionalFormatting>
  <conditionalFormatting sqref="P1525:Q1525">
    <cfRule type="cellIs" dxfId="303" priority="225" stopIfTrue="1" operator="greaterThan">
      <formula>0</formula>
    </cfRule>
  </conditionalFormatting>
  <conditionalFormatting sqref="P1525:Q1525">
    <cfRule type="cellIs" dxfId="302" priority="224" operator="equal">
      <formula>0</formula>
    </cfRule>
  </conditionalFormatting>
  <conditionalFormatting sqref="P1526:Q1526">
    <cfRule type="cellIs" dxfId="301" priority="223" operator="equal">
      <formula>"MAL"</formula>
    </cfRule>
  </conditionalFormatting>
  <conditionalFormatting sqref="P1526:Q1526">
    <cfRule type="cellIs" dxfId="300" priority="222" operator="equal">
      <formula>"CORRECTO"</formula>
    </cfRule>
  </conditionalFormatting>
  <conditionalFormatting sqref="P1526:Q1526">
    <cfRule type="cellIs" dxfId="299" priority="221" operator="equal">
      <formula>"MAL"</formula>
    </cfRule>
  </conditionalFormatting>
  <conditionalFormatting sqref="P1526:Q1526">
    <cfRule type="cellIs" dxfId="298" priority="218" operator="equal">
      <formula>"CORRECTO"</formula>
    </cfRule>
    <cfRule type="cellIs" dxfId="297" priority="220" operator="equal">
      <formula>"CORRECTO"</formula>
    </cfRule>
  </conditionalFormatting>
  <conditionalFormatting sqref="P1526:Q1526">
    <cfRule type="cellIs" dxfId="296" priority="219" operator="equal">
      <formula>"MAL"</formula>
    </cfRule>
  </conditionalFormatting>
  <conditionalFormatting sqref="P1526:Q1526">
    <cfRule type="cellIs" dxfId="295" priority="217" stopIfTrue="1" operator="greaterThan">
      <formula>0</formula>
    </cfRule>
  </conditionalFormatting>
  <conditionalFormatting sqref="P1526:Q1526">
    <cfRule type="cellIs" dxfId="294" priority="216" operator="equal">
      <formula>0</formula>
    </cfRule>
  </conditionalFormatting>
  <conditionalFormatting sqref="P1586:Q1586">
    <cfRule type="cellIs" dxfId="293" priority="215" operator="equal">
      <formula>"MAL"</formula>
    </cfRule>
  </conditionalFormatting>
  <conditionalFormatting sqref="P1586:Q1586">
    <cfRule type="cellIs" dxfId="292" priority="214" operator="equal">
      <formula>"CORRECTO"</formula>
    </cfRule>
  </conditionalFormatting>
  <conditionalFormatting sqref="P1586:Q1586">
    <cfRule type="cellIs" dxfId="291" priority="213" operator="equal">
      <formula>"MAL"</formula>
    </cfRule>
  </conditionalFormatting>
  <conditionalFormatting sqref="P1586:Q1586">
    <cfRule type="cellIs" dxfId="290" priority="210" operator="equal">
      <formula>"CORRECTO"</formula>
    </cfRule>
    <cfRule type="cellIs" dxfId="289" priority="212" operator="equal">
      <formula>"CORRECTO"</formula>
    </cfRule>
  </conditionalFormatting>
  <conditionalFormatting sqref="P1586:Q1586">
    <cfRule type="cellIs" dxfId="288" priority="211" operator="equal">
      <formula>"MAL"</formula>
    </cfRule>
  </conditionalFormatting>
  <conditionalFormatting sqref="P1586:Q1586">
    <cfRule type="cellIs" dxfId="287" priority="209" stopIfTrue="1" operator="greaterThan">
      <formula>0</formula>
    </cfRule>
  </conditionalFormatting>
  <conditionalFormatting sqref="P1586:Q1586">
    <cfRule type="cellIs" dxfId="286" priority="208" operator="equal">
      <formula>0</formula>
    </cfRule>
  </conditionalFormatting>
  <conditionalFormatting sqref="P1584:Q1584">
    <cfRule type="cellIs" dxfId="285" priority="207" operator="equal">
      <formula>"MAL"</formula>
    </cfRule>
  </conditionalFormatting>
  <conditionalFormatting sqref="P1584:Q1584">
    <cfRule type="cellIs" dxfId="284" priority="206" operator="equal">
      <formula>"CORRECTO"</formula>
    </cfRule>
  </conditionalFormatting>
  <conditionalFormatting sqref="P1584:Q1584">
    <cfRule type="cellIs" dxfId="283" priority="205" operator="equal">
      <formula>"MAL"</formula>
    </cfRule>
  </conditionalFormatting>
  <conditionalFormatting sqref="P1584:Q1584">
    <cfRule type="cellIs" dxfId="282" priority="202" operator="equal">
      <formula>"CORRECTO"</formula>
    </cfRule>
    <cfRule type="cellIs" dxfId="281" priority="204" operator="equal">
      <formula>"CORRECTO"</formula>
    </cfRule>
  </conditionalFormatting>
  <conditionalFormatting sqref="P1584:Q1584">
    <cfRule type="cellIs" dxfId="280" priority="203" operator="equal">
      <formula>"MAL"</formula>
    </cfRule>
  </conditionalFormatting>
  <conditionalFormatting sqref="P1584:Q1584">
    <cfRule type="cellIs" dxfId="279" priority="201" stopIfTrue="1" operator="greaterThan">
      <formula>0</formula>
    </cfRule>
  </conditionalFormatting>
  <conditionalFormatting sqref="P1584:Q1584">
    <cfRule type="cellIs" dxfId="278" priority="200" operator="equal">
      <formula>0</formula>
    </cfRule>
  </conditionalFormatting>
  <conditionalFormatting sqref="P1675:Q1675">
    <cfRule type="cellIs" dxfId="277" priority="199" operator="equal">
      <formula>"MAL"</formula>
    </cfRule>
  </conditionalFormatting>
  <conditionalFormatting sqref="P1675:Q1675">
    <cfRule type="cellIs" dxfId="276" priority="198" operator="equal">
      <formula>"CORRECTO"</formula>
    </cfRule>
  </conditionalFormatting>
  <conditionalFormatting sqref="P1675:Q1675">
    <cfRule type="cellIs" dxfId="275" priority="197" operator="equal">
      <formula>"MAL"</formula>
    </cfRule>
  </conditionalFormatting>
  <conditionalFormatting sqref="P1675:Q1675">
    <cfRule type="cellIs" dxfId="274" priority="194" operator="equal">
      <formula>"CORRECTO"</formula>
    </cfRule>
    <cfRule type="cellIs" dxfId="273" priority="196" operator="equal">
      <formula>"CORRECTO"</formula>
    </cfRule>
  </conditionalFormatting>
  <conditionalFormatting sqref="P1675:Q1675">
    <cfRule type="cellIs" dxfId="272" priority="195" operator="equal">
      <formula>"MAL"</formula>
    </cfRule>
  </conditionalFormatting>
  <conditionalFormatting sqref="P1675:Q1675">
    <cfRule type="cellIs" dxfId="271" priority="193" stopIfTrue="1" operator="greaterThan">
      <formula>0</formula>
    </cfRule>
  </conditionalFormatting>
  <conditionalFormatting sqref="P1675:Q1675">
    <cfRule type="cellIs" dxfId="270" priority="192" operator="equal">
      <formula>0</formula>
    </cfRule>
  </conditionalFormatting>
  <conditionalFormatting sqref="M1734">
    <cfRule type="cellIs" dxfId="269" priority="191" operator="equal">
      <formula>"MAL"</formula>
    </cfRule>
  </conditionalFormatting>
  <conditionalFormatting sqref="M1734">
    <cfRule type="cellIs" dxfId="268" priority="190" operator="equal">
      <formula>"CORRECTO"</formula>
    </cfRule>
  </conditionalFormatting>
  <conditionalFormatting sqref="M1734">
    <cfRule type="cellIs" dxfId="267" priority="189" operator="equal">
      <formula>"MAL"</formula>
    </cfRule>
  </conditionalFormatting>
  <conditionalFormatting sqref="M1734">
    <cfRule type="cellIs" dxfId="266" priority="186" operator="equal">
      <formula>"CORRECTO"</formula>
    </cfRule>
    <cfRule type="cellIs" dxfId="265" priority="188" operator="equal">
      <formula>"CORRECTO"</formula>
    </cfRule>
  </conditionalFormatting>
  <conditionalFormatting sqref="M1734">
    <cfRule type="cellIs" dxfId="264" priority="187" operator="equal">
      <formula>"MAL"</formula>
    </cfRule>
  </conditionalFormatting>
  <conditionalFormatting sqref="M1734">
    <cfRule type="cellIs" dxfId="263" priority="185" stopIfTrue="1" operator="greaterThan">
      <formula>0</formula>
    </cfRule>
  </conditionalFormatting>
  <conditionalFormatting sqref="M1734">
    <cfRule type="cellIs" dxfId="262" priority="184" operator="equal">
      <formula>0</formula>
    </cfRule>
  </conditionalFormatting>
  <conditionalFormatting sqref="P1975:Q1975">
    <cfRule type="cellIs" dxfId="261" priority="183" operator="equal">
      <formula>"MAL"</formula>
    </cfRule>
  </conditionalFormatting>
  <conditionalFormatting sqref="P1975:Q1975">
    <cfRule type="cellIs" dxfId="260" priority="182" operator="equal">
      <formula>"CORRECTO"</formula>
    </cfRule>
  </conditionalFormatting>
  <conditionalFormatting sqref="P1975:Q1975">
    <cfRule type="cellIs" dxfId="259" priority="181" operator="equal">
      <formula>"MAL"</formula>
    </cfRule>
  </conditionalFormatting>
  <conditionalFormatting sqref="P1975:Q1975">
    <cfRule type="cellIs" dxfId="258" priority="178" operator="equal">
      <formula>"CORRECTO"</formula>
    </cfRule>
    <cfRule type="cellIs" dxfId="257" priority="180" operator="equal">
      <formula>"CORRECTO"</formula>
    </cfRule>
  </conditionalFormatting>
  <conditionalFormatting sqref="P1975:Q1975">
    <cfRule type="cellIs" dxfId="256" priority="179" operator="equal">
      <formula>"MAL"</formula>
    </cfRule>
  </conditionalFormatting>
  <conditionalFormatting sqref="P1975:Q1975">
    <cfRule type="cellIs" dxfId="255" priority="177" stopIfTrue="1" operator="greaterThan">
      <formula>0</formula>
    </cfRule>
  </conditionalFormatting>
  <conditionalFormatting sqref="P1975:Q1975">
    <cfRule type="cellIs" dxfId="254" priority="176" operator="equal">
      <formula>0</formula>
    </cfRule>
  </conditionalFormatting>
  <conditionalFormatting sqref="P2035:Q2035">
    <cfRule type="cellIs" dxfId="253" priority="175" operator="equal">
      <formula>"MAL"</formula>
    </cfRule>
  </conditionalFormatting>
  <conditionalFormatting sqref="P2035:Q2035">
    <cfRule type="cellIs" dxfId="252" priority="174" operator="equal">
      <formula>"CORRECTO"</formula>
    </cfRule>
  </conditionalFormatting>
  <conditionalFormatting sqref="P2035:Q2035">
    <cfRule type="cellIs" dxfId="251" priority="173" operator="equal">
      <formula>"MAL"</formula>
    </cfRule>
  </conditionalFormatting>
  <conditionalFormatting sqref="P2035:Q2035">
    <cfRule type="cellIs" dxfId="250" priority="170" operator="equal">
      <formula>"CORRECTO"</formula>
    </cfRule>
    <cfRule type="cellIs" dxfId="249" priority="172" operator="equal">
      <formula>"CORRECTO"</formula>
    </cfRule>
  </conditionalFormatting>
  <conditionalFormatting sqref="P2035:Q2035">
    <cfRule type="cellIs" dxfId="248" priority="171" operator="equal">
      <formula>"MAL"</formula>
    </cfRule>
  </conditionalFormatting>
  <conditionalFormatting sqref="P2035:Q2035">
    <cfRule type="cellIs" dxfId="247" priority="169" stopIfTrue="1" operator="greaterThan">
      <formula>0</formula>
    </cfRule>
  </conditionalFormatting>
  <conditionalFormatting sqref="P2035:Q2035">
    <cfRule type="cellIs" dxfId="246" priority="168" operator="equal">
      <formula>0</formula>
    </cfRule>
  </conditionalFormatting>
  <conditionalFormatting sqref="P2036:Q2036">
    <cfRule type="cellIs" dxfId="245" priority="167" operator="equal">
      <formula>"MAL"</formula>
    </cfRule>
  </conditionalFormatting>
  <conditionalFormatting sqref="P2036:Q2036">
    <cfRule type="cellIs" dxfId="244" priority="166" operator="equal">
      <formula>"CORRECTO"</formula>
    </cfRule>
  </conditionalFormatting>
  <conditionalFormatting sqref="P2036:Q2036">
    <cfRule type="cellIs" dxfId="243" priority="165" operator="equal">
      <formula>"MAL"</formula>
    </cfRule>
  </conditionalFormatting>
  <conditionalFormatting sqref="P2036:Q2036">
    <cfRule type="cellIs" dxfId="242" priority="162" operator="equal">
      <formula>"CORRECTO"</formula>
    </cfRule>
    <cfRule type="cellIs" dxfId="241" priority="164" operator="equal">
      <formula>"CORRECTO"</formula>
    </cfRule>
  </conditionalFormatting>
  <conditionalFormatting sqref="P2036:Q2036">
    <cfRule type="cellIs" dxfId="240" priority="163" operator="equal">
      <formula>"MAL"</formula>
    </cfRule>
  </conditionalFormatting>
  <conditionalFormatting sqref="P2036:Q2036">
    <cfRule type="cellIs" dxfId="239" priority="161" stopIfTrue="1" operator="greaterThan">
      <formula>0</formula>
    </cfRule>
  </conditionalFormatting>
  <conditionalFormatting sqref="P2036:Q2036">
    <cfRule type="cellIs" dxfId="238" priority="160" operator="equal">
      <formula>0</formula>
    </cfRule>
  </conditionalFormatting>
  <conditionalFormatting sqref="P2037:Q2037">
    <cfRule type="cellIs" dxfId="237" priority="159" operator="equal">
      <formula>"MAL"</formula>
    </cfRule>
  </conditionalFormatting>
  <conditionalFormatting sqref="P2037:Q2037">
    <cfRule type="cellIs" dxfId="236" priority="158" operator="equal">
      <formula>"CORRECTO"</formula>
    </cfRule>
  </conditionalFormatting>
  <conditionalFormatting sqref="P2037:Q2037">
    <cfRule type="cellIs" dxfId="235" priority="157" operator="equal">
      <formula>"MAL"</formula>
    </cfRule>
  </conditionalFormatting>
  <conditionalFormatting sqref="P2037:Q2037">
    <cfRule type="cellIs" dxfId="234" priority="154" operator="equal">
      <formula>"CORRECTO"</formula>
    </cfRule>
    <cfRule type="cellIs" dxfId="233" priority="156" operator="equal">
      <formula>"CORRECTO"</formula>
    </cfRule>
  </conditionalFormatting>
  <conditionalFormatting sqref="P2037:Q2037">
    <cfRule type="cellIs" dxfId="232" priority="155" operator="equal">
      <formula>"MAL"</formula>
    </cfRule>
  </conditionalFormatting>
  <conditionalFormatting sqref="P2037:Q2037">
    <cfRule type="cellIs" dxfId="231" priority="153" stopIfTrue="1" operator="greaterThan">
      <formula>0</formula>
    </cfRule>
  </conditionalFormatting>
  <conditionalFormatting sqref="P2037:Q2037">
    <cfRule type="cellIs" dxfId="230" priority="152" operator="equal">
      <formula>0</formula>
    </cfRule>
  </conditionalFormatting>
  <conditionalFormatting sqref="P2095:Q2095">
    <cfRule type="cellIs" dxfId="229" priority="151" operator="equal">
      <formula>"MAL"</formula>
    </cfRule>
  </conditionalFormatting>
  <conditionalFormatting sqref="P2095:Q2095">
    <cfRule type="cellIs" dxfId="228" priority="150" operator="equal">
      <formula>"CORRECTO"</formula>
    </cfRule>
  </conditionalFormatting>
  <conditionalFormatting sqref="P2095:Q2095">
    <cfRule type="cellIs" dxfId="227" priority="149" operator="equal">
      <formula>"MAL"</formula>
    </cfRule>
  </conditionalFormatting>
  <conditionalFormatting sqref="P2095:Q2095">
    <cfRule type="cellIs" dxfId="226" priority="146" operator="equal">
      <formula>"CORRECTO"</formula>
    </cfRule>
    <cfRule type="cellIs" dxfId="225" priority="148" operator="equal">
      <formula>"CORRECTO"</formula>
    </cfRule>
  </conditionalFormatting>
  <conditionalFormatting sqref="P2095:Q2095">
    <cfRule type="cellIs" dxfId="224" priority="147" operator="equal">
      <formula>"MAL"</formula>
    </cfRule>
  </conditionalFormatting>
  <conditionalFormatting sqref="P2095:Q2095">
    <cfRule type="cellIs" dxfId="223" priority="145" stopIfTrue="1" operator="greaterThan">
      <formula>0</formula>
    </cfRule>
  </conditionalFormatting>
  <conditionalFormatting sqref="P2095:Q2095">
    <cfRule type="cellIs" dxfId="222" priority="144" operator="equal">
      <formula>0</formula>
    </cfRule>
  </conditionalFormatting>
  <conditionalFormatting sqref="P2245:Q2245">
    <cfRule type="cellIs" dxfId="221" priority="143" operator="equal">
      <formula>"MAL"</formula>
    </cfRule>
  </conditionalFormatting>
  <conditionalFormatting sqref="P2245:Q2245">
    <cfRule type="cellIs" dxfId="220" priority="142" operator="equal">
      <formula>"CORRECTO"</formula>
    </cfRule>
  </conditionalFormatting>
  <conditionalFormatting sqref="P2245:Q2245">
    <cfRule type="cellIs" dxfId="219" priority="141" operator="equal">
      <formula>"MAL"</formula>
    </cfRule>
  </conditionalFormatting>
  <conditionalFormatting sqref="P2245:Q2245">
    <cfRule type="cellIs" dxfId="218" priority="138" operator="equal">
      <formula>"CORRECTO"</formula>
    </cfRule>
    <cfRule type="cellIs" dxfId="217" priority="140" operator="equal">
      <formula>"CORRECTO"</formula>
    </cfRule>
  </conditionalFormatting>
  <conditionalFormatting sqref="P2245:Q2245">
    <cfRule type="cellIs" dxfId="216" priority="139" operator="equal">
      <formula>"MAL"</formula>
    </cfRule>
  </conditionalFormatting>
  <conditionalFormatting sqref="P2245:Q2245">
    <cfRule type="cellIs" dxfId="215" priority="137" stopIfTrue="1" operator="greaterThan">
      <formula>0</formula>
    </cfRule>
  </conditionalFormatting>
  <conditionalFormatting sqref="P2245:Q2245">
    <cfRule type="cellIs" dxfId="214" priority="136" operator="equal">
      <formula>0</formula>
    </cfRule>
  </conditionalFormatting>
  <conditionalFormatting sqref="P2247:Q2247">
    <cfRule type="cellIs" dxfId="213" priority="135" operator="equal">
      <formula>"MAL"</formula>
    </cfRule>
  </conditionalFormatting>
  <conditionalFormatting sqref="P2247:Q2247">
    <cfRule type="cellIs" dxfId="212" priority="134" operator="equal">
      <formula>"CORRECTO"</formula>
    </cfRule>
  </conditionalFormatting>
  <conditionalFormatting sqref="P2247:Q2247">
    <cfRule type="cellIs" dxfId="211" priority="133" operator="equal">
      <formula>"MAL"</formula>
    </cfRule>
  </conditionalFormatting>
  <conditionalFormatting sqref="P2247:Q2247">
    <cfRule type="cellIs" dxfId="210" priority="130" operator="equal">
      <formula>"CORRECTO"</formula>
    </cfRule>
    <cfRule type="cellIs" dxfId="209" priority="132" operator="equal">
      <formula>"CORRECTO"</formula>
    </cfRule>
  </conditionalFormatting>
  <conditionalFormatting sqref="P2247:Q2247">
    <cfRule type="cellIs" dxfId="208" priority="131" operator="equal">
      <formula>"MAL"</formula>
    </cfRule>
  </conditionalFormatting>
  <conditionalFormatting sqref="P2247:Q2247">
    <cfRule type="cellIs" dxfId="207" priority="129" stopIfTrue="1" operator="greaterThan">
      <formula>0</formula>
    </cfRule>
  </conditionalFormatting>
  <conditionalFormatting sqref="P2247:Q2247">
    <cfRule type="cellIs" dxfId="206" priority="128" operator="equal">
      <formula>0</formula>
    </cfRule>
  </conditionalFormatting>
  <conditionalFormatting sqref="P2248:Q2248">
    <cfRule type="cellIs" dxfId="205" priority="127" operator="equal">
      <formula>"MAL"</formula>
    </cfRule>
  </conditionalFormatting>
  <conditionalFormatting sqref="P2248:Q2248">
    <cfRule type="cellIs" dxfId="204" priority="126" operator="equal">
      <formula>"CORRECTO"</formula>
    </cfRule>
  </conditionalFormatting>
  <conditionalFormatting sqref="P2248:Q2248">
    <cfRule type="cellIs" dxfId="203" priority="125" operator="equal">
      <formula>"MAL"</formula>
    </cfRule>
  </conditionalFormatting>
  <conditionalFormatting sqref="P2248:Q2248">
    <cfRule type="cellIs" dxfId="202" priority="122" operator="equal">
      <formula>"CORRECTO"</formula>
    </cfRule>
    <cfRule type="cellIs" dxfId="201" priority="124" operator="equal">
      <formula>"CORRECTO"</formula>
    </cfRule>
  </conditionalFormatting>
  <conditionalFormatting sqref="P2248:Q2248">
    <cfRule type="cellIs" dxfId="200" priority="123" operator="equal">
      <formula>"MAL"</formula>
    </cfRule>
  </conditionalFormatting>
  <conditionalFormatting sqref="P2248:Q2248">
    <cfRule type="cellIs" dxfId="199" priority="121" stopIfTrue="1" operator="greaterThan">
      <formula>0</formula>
    </cfRule>
  </conditionalFormatting>
  <conditionalFormatting sqref="P2248:Q2248">
    <cfRule type="cellIs" dxfId="198" priority="120" operator="equal">
      <formula>0</formula>
    </cfRule>
  </conditionalFormatting>
  <conditionalFormatting sqref="P2275:Q2275">
    <cfRule type="cellIs" dxfId="197" priority="119" operator="equal">
      <formula>"MAL"</formula>
    </cfRule>
  </conditionalFormatting>
  <conditionalFormatting sqref="P2275:Q2275">
    <cfRule type="cellIs" dxfId="196" priority="118" operator="equal">
      <formula>"CORRECTO"</formula>
    </cfRule>
  </conditionalFormatting>
  <conditionalFormatting sqref="P2275:Q2275">
    <cfRule type="cellIs" dxfId="195" priority="117" operator="equal">
      <formula>"MAL"</formula>
    </cfRule>
  </conditionalFormatting>
  <conditionalFormatting sqref="P2275:Q2275">
    <cfRule type="cellIs" dxfId="194" priority="114" operator="equal">
      <formula>"CORRECTO"</formula>
    </cfRule>
    <cfRule type="cellIs" dxfId="193" priority="116" operator="equal">
      <formula>"CORRECTO"</formula>
    </cfRule>
  </conditionalFormatting>
  <conditionalFormatting sqref="P2275:Q2275">
    <cfRule type="cellIs" dxfId="192" priority="115" operator="equal">
      <formula>"MAL"</formula>
    </cfRule>
  </conditionalFormatting>
  <conditionalFormatting sqref="P2275:Q2275">
    <cfRule type="cellIs" dxfId="191" priority="113" stopIfTrue="1" operator="greaterThan">
      <formula>0</formula>
    </cfRule>
  </conditionalFormatting>
  <conditionalFormatting sqref="P2275:Q2275">
    <cfRule type="cellIs" dxfId="190" priority="112" operator="equal">
      <formula>0</formula>
    </cfRule>
  </conditionalFormatting>
  <conditionalFormatting sqref="T1856">
    <cfRule type="cellIs" dxfId="189" priority="111" stopIfTrue="1" operator="equal">
      <formula>"NO APLICA"</formula>
    </cfRule>
  </conditionalFormatting>
  <conditionalFormatting sqref="V1856">
    <cfRule type="cellIs" dxfId="188" priority="110" stopIfTrue="1" operator="equal">
      <formula>"NO APLICA"</formula>
    </cfRule>
  </conditionalFormatting>
  <conditionalFormatting sqref="R1944:S1944">
    <cfRule type="cellIs" dxfId="187" priority="109" operator="equal">
      <formula>"MAL"</formula>
    </cfRule>
  </conditionalFormatting>
  <conditionalFormatting sqref="R1944:S1944">
    <cfRule type="cellIs" dxfId="186" priority="108" operator="equal">
      <formula>"CORRECTO"</formula>
    </cfRule>
  </conditionalFormatting>
  <conditionalFormatting sqref="R1944:S1944">
    <cfRule type="cellIs" dxfId="185" priority="107" operator="equal">
      <formula>"MAL"</formula>
    </cfRule>
  </conditionalFormatting>
  <conditionalFormatting sqref="R1944:S1944">
    <cfRule type="cellIs" dxfId="184" priority="104" operator="equal">
      <formula>"CORRECTO"</formula>
    </cfRule>
    <cfRule type="cellIs" dxfId="183" priority="106" operator="equal">
      <formula>"CORRECTO"</formula>
    </cfRule>
  </conditionalFormatting>
  <conditionalFormatting sqref="R1944:S1944">
    <cfRule type="cellIs" dxfId="182" priority="105" operator="equal">
      <formula>"MAL"</formula>
    </cfRule>
  </conditionalFormatting>
  <conditionalFormatting sqref="R1944:S1944">
    <cfRule type="cellIs" dxfId="181" priority="103" stopIfTrue="1" operator="greaterThan">
      <formula>0</formula>
    </cfRule>
  </conditionalFormatting>
  <conditionalFormatting sqref="R1944:S1944">
    <cfRule type="cellIs" dxfId="180" priority="102" operator="equal">
      <formula>0</formula>
    </cfRule>
  </conditionalFormatting>
  <conditionalFormatting sqref="R2007:S2008">
    <cfRule type="cellIs" dxfId="179" priority="101" operator="equal">
      <formula>"MAL"</formula>
    </cfRule>
  </conditionalFormatting>
  <conditionalFormatting sqref="R2007:S2008">
    <cfRule type="cellIs" dxfId="178" priority="100" operator="equal">
      <formula>"CORRECTO"</formula>
    </cfRule>
  </conditionalFormatting>
  <conditionalFormatting sqref="R2007:S2008">
    <cfRule type="cellIs" dxfId="177" priority="99" operator="equal">
      <formula>"MAL"</formula>
    </cfRule>
  </conditionalFormatting>
  <conditionalFormatting sqref="R2007:S2008">
    <cfRule type="cellIs" dxfId="176" priority="96" operator="equal">
      <formula>"CORRECTO"</formula>
    </cfRule>
    <cfRule type="cellIs" dxfId="175" priority="98" operator="equal">
      <formula>"CORRECTO"</formula>
    </cfRule>
  </conditionalFormatting>
  <conditionalFormatting sqref="R2007:S2008">
    <cfRule type="cellIs" dxfId="174" priority="97" operator="equal">
      <formula>"MAL"</formula>
    </cfRule>
  </conditionalFormatting>
  <conditionalFormatting sqref="R2007:S2008">
    <cfRule type="cellIs" dxfId="173" priority="95" stopIfTrue="1" operator="greaterThan">
      <formula>0</formula>
    </cfRule>
  </conditionalFormatting>
  <conditionalFormatting sqref="R2007:S2008">
    <cfRule type="cellIs" dxfId="172" priority="94" operator="equal">
      <formula>0</formula>
    </cfRule>
  </conditionalFormatting>
  <conditionalFormatting sqref="R2034:S2035">
    <cfRule type="cellIs" dxfId="171" priority="93" operator="equal">
      <formula>"MAL"</formula>
    </cfRule>
  </conditionalFormatting>
  <conditionalFormatting sqref="R2034:S2035">
    <cfRule type="cellIs" dxfId="170" priority="92" operator="equal">
      <formula>"CORRECTO"</formula>
    </cfRule>
  </conditionalFormatting>
  <conditionalFormatting sqref="R2034:S2035">
    <cfRule type="cellIs" dxfId="169" priority="91" operator="equal">
      <formula>"MAL"</formula>
    </cfRule>
  </conditionalFormatting>
  <conditionalFormatting sqref="R2034:S2035">
    <cfRule type="cellIs" dxfId="168" priority="88" operator="equal">
      <formula>"CORRECTO"</formula>
    </cfRule>
    <cfRule type="cellIs" dxfId="167" priority="90" operator="equal">
      <formula>"CORRECTO"</formula>
    </cfRule>
  </conditionalFormatting>
  <conditionalFormatting sqref="R2034:S2035">
    <cfRule type="cellIs" dxfId="166" priority="89" operator="equal">
      <formula>"MAL"</formula>
    </cfRule>
  </conditionalFormatting>
  <conditionalFormatting sqref="R2034:S2035">
    <cfRule type="cellIs" dxfId="165" priority="87" stopIfTrue="1" operator="greaterThan">
      <formula>0</formula>
    </cfRule>
  </conditionalFormatting>
  <conditionalFormatting sqref="R2034:S2035">
    <cfRule type="cellIs" dxfId="164" priority="86" operator="equal">
      <formula>0</formula>
    </cfRule>
  </conditionalFormatting>
  <conditionalFormatting sqref="R2244:S2246">
    <cfRule type="cellIs" dxfId="163" priority="85" operator="equal">
      <formula>"MAL"</formula>
    </cfRule>
  </conditionalFormatting>
  <conditionalFormatting sqref="R2244:S2246">
    <cfRule type="cellIs" dxfId="162" priority="84" operator="equal">
      <formula>"CORRECTO"</formula>
    </cfRule>
  </conditionalFormatting>
  <conditionalFormatting sqref="R2244:S2246">
    <cfRule type="cellIs" dxfId="161" priority="83" operator="equal">
      <formula>"MAL"</formula>
    </cfRule>
  </conditionalFormatting>
  <conditionalFormatting sqref="R2244:S2246">
    <cfRule type="cellIs" dxfId="160" priority="80" operator="equal">
      <formula>"CORRECTO"</formula>
    </cfRule>
    <cfRule type="cellIs" dxfId="159" priority="82" operator="equal">
      <formula>"CORRECTO"</formula>
    </cfRule>
  </conditionalFormatting>
  <conditionalFormatting sqref="R2244:S2246">
    <cfRule type="cellIs" dxfId="158" priority="81" operator="equal">
      <formula>"MAL"</formula>
    </cfRule>
  </conditionalFormatting>
  <conditionalFormatting sqref="R2244:S2246">
    <cfRule type="cellIs" dxfId="157" priority="79" stopIfTrue="1" operator="greaterThan">
      <formula>0</formula>
    </cfRule>
  </conditionalFormatting>
  <conditionalFormatting sqref="R2244:S2246">
    <cfRule type="cellIs" dxfId="156" priority="78" operator="equal">
      <formula>0</formula>
    </cfRule>
  </conditionalFormatting>
  <conditionalFormatting sqref="R2274:S2274">
    <cfRule type="cellIs" dxfId="155" priority="77" operator="equal">
      <formula>"MAL"</formula>
    </cfRule>
  </conditionalFormatting>
  <conditionalFormatting sqref="R2274:S2274">
    <cfRule type="cellIs" dxfId="154" priority="76" operator="equal">
      <formula>"CORRECTO"</formula>
    </cfRule>
  </conditionalFormatting>
  <conditionalFormatting sqref="R2274:S2274">
    <cfRule type="cellIs" dxfId="153" priority="75" operator="equal">
      <formula>"MAL"</formula>
    </cfRule>
  </conditionalFormatting>
  <conditionalFormatting sqref="R2274:S2274">
    <cfRule type="cellIs" dxfId="152" priority="72" operator="equal">
      <formula>"CORRECTO"</formula>
    </cfRule>
    <cfRule type="cellIs" dxfId="151" priority="74" operator="equal">
      <formula>"CORRECTO"</formula>
    </cfRule>
  </conditionalFormatting>
  <conditionalFormatting sqref="R2274:S2274">
    <cfRule type="cellIs" dxfId="150" priority="73" operator="equal">
      <formula>"MAL"</formula>
    </cfRule>
  </conditionalFormatting>
  <conditionalFormatting sqref="R2274:S2274">
    <cfRule type="cellIs" dxfId="149" priority="71" stopIfTrue="1" operator="greaterThan">
      <formula>0</formula>
    </cfRule>
  </conditionalFormatting>
  <conditionalFormatting sqref="R2274:S2274">
    <cfRule type="cellIs" dxfId="148" priority="70" operator="equal">
      <formula>0</formula>
    </cfRule>
  </conditionalFormatting>
  <conditionalFormatting sqref="R2305:S2305">
    <cfRule type="cellIs" dxfId="147" priority="69" operator="equal">
      <formula>"MAL"</formula>
    </cfRule>
  </conditionalFormatting>
  <conditionalFormatting sqref="R2305:S2305">
    <cfRule type="cellIs" dxfId="146" priority="68" operator="equal">
      <formula>"CORRECTO"</formula>
    </cfRule>
  </conditionalFormatting>
  <conditionalFormatting sqref="R2305:S2305">
    <cfRule type="cellIs" dxfId="145" priority="67" operator="equal">
      <formula>"MAL"</formula>
    </cfRule>
  </conditionalFormatting>
  <conditionalFormatting sqref="R2305:S2305">
    <cfRule type="cellIs" dxfId="144" priority="64" operator="equal">
      <formula>"CORRECTO"</formula>
    </cfRule>
    <cfRule type="cellIs" dxfId="143" priority="66" operator="equal">
      <formula>"CORRECTO"</formula>
    </cfRule>
  </conditionalFormatting>
  <conditionalFormatting sqref="R2305:S2305">
    <cfRule type="cellIs" dxfId="142" priority="65" operator="equal">
      <formula>"MAL"</formula>
    </cfRule>
  </conditionalFormatting>
  <conditionalFormatting sqref="R2305:S2305">
    <cfRule type="cellIs" dxfId="141" priority="63" stopIfTrue="1" operator="greaterThan">
      <formula>0</formula>
    </cfRule>
  </conditionalFormatting>
  <conditionalFormatting sqref="R2305:S2305">
    <cfRule type="cellIs" dxfId="140" priority="62" operator="equal">
      <formula>0</formula>
    </cfRule>
  </conditionalFormatting>
  <conditionalFormatting sqref="R2365:S2366">
    <cfRule type="cellIs" dxfId="139" priority="61" operator="equal">
      <formula>"MAL"</formula>
    </cfRule>
  </conditionalFormatting>
  <conditionalFormatting sqref="R2365:S2366">
    <cfRule type="cellIs" dxfId="138" priority="60" operator="equal">
      <formula>"CORRECTO"</formula>
    </cfRule>
  </conditionalFormatting>
  <conditionalFormatting sqref="R2365:S2366">
    <cfRule type="cellIs" dxfId="137" priority="59" operator="equal">
      <formula>"MAL"</formula>
    </cfRule>
  </conditionalFormatting>
  <conditionalFormatting sqref="R2365:S2366">
    <cfRule type="cellIs" dxfId="136" priority="56" operator="equal">
      <formula>"CORRECTO"</formula>
    </cfRule>
    <cfRule type="cellIs" dxfId="135" priority="58" operator="equal">
      <formula>"CORRECTO"</formula>
    </cfRule>
  </conditionalFormatting>
  <conditionalFormatting sqref="R2365:S2366">
    <cfRule type="cellIs" dxfId="134" priority="57" operator="equal">
      <formula>"MAL"</formula>
    </cfRule>
  </conditionalFormatting>
  <conditionalFormatting sqref="R2365:S2366">
    <cfRule type="cellIs" dxfId="133" priority="55" stopIfTrue="1" operator="greaterThan">
      <formula>0</formula>
    </cfRule>
  </conditionalFormatting>
  <conditionalFormatting sqref="R2365:S2366">
    <cfRule type="cellIs" dxfId="132" priority="54" operator="equal">
      <formula>0</formula>
    </cfRule>
  </conditionalFormatting>
  <conditionalFormatting sqref="R2394:S2394">
    <cfRule type="cellIs" dxfId="131" priority="53" operator="equal">
      <formula>"MAL"</formula>
    </cfRule>
  </conditionalFormatting>
  <conditionalFormatting sqref="R2394:S2394">
    <cfRule type="cellIs" dxfId="130" priority="52" operator="equal">
      <formula>"CORRECTO"</formula>
    </cfRule>
  </conditionalFormatting>
  <conditionalFormatting sqref="R2394:S2394">
    <cfRule type="cellIs" dxfId="129" priority="51" operator="equal">
      <formula>"MAL"</formula>
    </cfRule>
  </conditionalFormatting>
  <conditionalFormatting sqref="R2394:S2394">
    <cfRule type="cellIs" dxfId="128" priority="48" operator="equal">
      <formula>"CORRECTO"</formula>
    </cfRule>
    <cfRule type="cellIs" dxfId="127" priority="50" operator="equal">
      <formula>"CORRECTO"</formula>
    </cfRule>
  </conditionalFormatting>
  <conditionalFormatting sqref="R2394:S2394">
    <cfRule type="cellIs" dxfId="126" priority="49" operator="equal">
      <formula>"MAL"</formula>
    </cfRule>
  </conditionalFormatting>
  <conditionalFormatting sqref="R2394:S2394">
    <cfRule type="cellIs" dxfId="125" priority="47" stopIfTrue="1" operator="greaterThan">
      <formula>0</formula>
    </cfRule>
  </conditionalFormatting>
  <conditionalFormatting sqref="R2394:S2394">
    <cfRule type="cellIs" dxfId="124" priority="46" operator="equal">
      <formula>0</formula>
    </cfRule>
  </conditionalFormatting>
  <conditionalFormatting sqref="P1649:Q1649">
    <cfRule type="cellIs" dxfId="123" priority="45" operator="equal">
      <formula>"MAL"</formula>
    </cfRule>
  </conditionalFormatting>
  <conditionalFormatting sqref="P1649:Q1649">
    <cfRule type="cellIs" dxfId="122" priority="44" operator="equal">
      <formula>"CORRECTO"</formula>
    </cfRule>
  </conditionalFormatting>
  <conditionalFormatting sqref="P1649:Q1649">
    <cfRule type="cellIs" dxfId="121" priority="43" operator="equal">
      <formula>"MAL"</formula>
    </cfRule>
  </conditionalFormatting>
  <conditionalFormatting sqref="P1649:Q1649">
    <cfRule type="cellIs" dxfId="120" priority="40" operator="equal">
      <formula>"CORRECTO"</formula>
    </cfRule>
    <cfRule type="cellIs" dxfId="119" priority="42" operator="equal">
      <formula>"CORRECTO"</formula>
    </cfRule>
  </conditionalFormatting>
  <conditionalFormatting sqref="P1649:Q1649">
    <cfRule type="cellIs" dxfId="118" priority="41" operator="equal">
      <formula>"MAL"</formula>
    </cfRule>
  </conditionalFormatting>
  <conditionalFormatting sqref="P1649:Q1649">
    <cfRule type="cellIs" dxfId="117" priority="39" stopIfTrue="1" operator="greaterThan">
      <formula>0</formula>
    </cfRule>
  </conditionalFormatting>
  <conditionalFormatting sqref="P1649:Q1649">
    <cfRule type="cellIs" dxfId="116" priority="38" operator="equal">
      <formula>0</formula>
    </cfRule>
  </conditionalFormatting>
  <conditionalFormatting sqref="K1827:L1827">
    <cfRule type="cellIs" dxfId="115" priority="37" operator="notBetween">
      <formula>$Q$17</formula>
      <formula>$R$17</formula>
    </cfRule>
  </conditionalFormatting>
  <conditionalFormatting sqref="K1828:L1829">
    <cfRule type="cellIs" dxfId="114" priority="36" operator="notBetween">
      <formula>$Q$17</formula>
      <formula>$R$17</formula>
    </cfRule>
  </conditionalFormatting>
  <conditionalFormatting sqref="K1830:L1830">
    <cfRule type="cellIs" dxfId="113" priority="35" operator="notBetween">
      <formula>$Q$17</formula>
      <formula>$R$17</formula>
    </cfRule>
  </conditionalFormatting>
  <conditionalFormatting sqref="C1826">
    <cfRule type="cellIs" dxfId="112" priority="34" stopIfTrue="1" operator="greaterThan">
      <formula>0</formula>
    </cfRule>
  </conditionalFormatting>
  <conditionalFormatting sqref="C1826">
    <cfRule type="cellIs" dxfId="111" priority="33" stopIfTrue="1" operator="greaterThan">
      <formula>0</formula>
    </cfRule>
  </conditionalFormatting>
  <conditionalFormatting sqref="D1826">
    <cfRule type="cellIs" dxfId="110" priority="32" stopIfTrue="1" operator="greaterThan">
      <formula>0</formula>
    </cfRule>
  </conditionalFormatting>
  <conditionalFormatting sqref="F1828:G1828">
    <cfRule type="cellIs" dxfId="109" priority="31" stopIfTrue="1" operator="greaterThan">
      <formula>0</formula>
    </cfRule>
  </conditionalFormatting>
  <conditionalFormatting sqref="E1826">
    <cfRule type="cellIs" dxfId="108" priority="30" stopIfTrue="1" operator="greaterThan">
      <formula>0</formula>
    </cfRule>
  </conditionalFormatting>
  <conditionalFormatting sqref="B1826">
    <cfRule type="cellIs" dxfId="107" priority="27" stopIfTrue="1" operator="greaterThan">
      <formula>0</formula>
    </cfRule>
  </conditionalFormatting>
  <conditionalFormatting sqref="B1826">
    <cfRule type="cellIs" dxfId="106" priority="26" operator="equal">
      <formula>0</formula>
    </cfRule>
  </conditionalFormatting>
  <conditionalFormatting sqref="B1829:B1833">
    <cfRule type="cellIs" dxfId="105" priority="24" operator="equal">
      <formula>"MAL"</formula>
    </cfRule>
  </conditionalFormatting>
  <conditionalFormatting sqref="B1829:B1833">
    <cfRule type="cellIs" dxfId="104" priority="23" operator="equal">
      <formula>"CORRECTO"</formula>
    </cfRule>
  </conditionalFormatting>
  <conditionalFormatting sqref="B1829:B1833">
    <cfRule type="cellIs" dxfId="103" priority="22" operator="equal">
      <formula>"MAL"</formula>
    </cfRule>
  </conditionalFormatting>
  <conditionalFormatting sqref="B1829:B1833">
    <cfRule type="cellIs" dxfId="102" priority="19" operator="equal">
      <formula>"CORRECTO"</formula>
    </cfRule>
    <cfRule type="cellIs" dxfId="101" priority="21" operator="equal">
      <formula>"CORRECTO"</formula>
    </cfRule>
  </conditionalFormatting>
  <conditionalFormatting sqref="B1829:B1833">
    <cfRule type="cellIs" dxfId="100" priority="20" operator="equal">
      <formula>"MAL"</formula>
    </cfRule>
  </conditionalFormatting>
  <conditionalFormatting sqref="B1829:B1833">
    <cfRule type="cellIs" dxfId="99" priority="18" stopIfTrue="1" operator="greaterThan">
      <formula>0</formula>
    </cfRule>
  </conditionalFormatting>
  <conditionalFormatting sqref="H1829:H1832">
    <cfRule type="cellIs" dxfId="98" priority="17" operator="equal">
      <formula>"MAL"</formula>
    </cfRule>
  </conditionalFormatting>
  <conditionalFormatting sqref="H1829:H1832">
    <cfRule type="cellIs" dxfId="97" priority="16" operator="equal">
      <formula>"CORRECTO"</formula>
    </cfRule>
  </conditionalFormatting>
  <conditionalFormatting sqref="H1829:H1832">
    <cfRule type="cellIs" dxfId="96" priority="15" operator="equal">
      <formula>"MAL"</formula>
    </cfRule>
  </conditionalFormatting>
  <conditionalFormatting sqref="H1829:H1832">
    <cfRule type="cellIs" dxfId="95" priority="12" operator="equal">
      <formula>"CORRECTO"</formula>
    </cfRule>
    <cfRule type="cellIs" dxfId="94" priority="14" operator="equal">
      <formula>"CORRECTO"</formula>
    </cfRule>
  </conditionalFormatting>
  <conditionalFormatting sqref="H1829:H1832">
    <cfRule type="cellIs" dxfId="93" priority="13" operator="equal">
      <formula>"MAL"</formula>
    </cfRule>
  </conditionalFormatting>
  <conditionalFormatting sqref="H1829:H1832">
    <cfRule type="cellIs" dxfId="92" priority="11" stopIfTrue="1" operator="greaterThan">
      <formula>0</formula>
    </cfRule>
  </conditionalFormatting>
  <conditionalFormatting sqref="H1829:H1832">
    <cfRule type="cellIs" dxfId="91" priority="10" stopIfTrue="1" operator="greaterThan">
      <formula>0</formula>
    </cfRule>
  </conditionalFormatting>
  <conditionalFormatting sqref="H1829:H1832">
    <cfRule type="cellIs" dxfId="90" priority="9" operator="equal">
      <formula>0</formula>
    </cfRule>
  </conditionalFormatting>
  <conditionalFormatting sqref="H1829:H1832">
    <cfRule type="cellIs" dxfId="89" priority="7" operator="equal">
      <formula>"NO"</formula>
    </cfRule>
    <cfRule type="cellIs" dxfId="88" priority="8" operator="equal">
      <formula>"SI"</formula>
    </cfRule>
  </conditionalFormatting>
  <conditionalFormatting sqref="P1826">
    <cfRule type="cellIs" dxfId="87" priority="6" operator="equal">
      <formula>"MAL"</formula>
    </cfRule>
  </conditionalFormatting>
  <conditionalFormatting sqref="P1826">
    <cfRule type="cellIs" dxfId="86" priority="5" operator="equal">
      <formula>"CORRECTO"</formula>
    </cfRule>
  </conditionalFormatting>
  <conditionalFormatting sqref="P1826">
    <cfRule type="cellIs" dxfId="85" priority="4" operator="equal">
      <formula>"MAL"</formula>
    </cfRule>
  </conditionalFormatting>
  <conditionalFormatting sqref="P1826">
    <cfRule type="cellIs" dxfId="84" priority="1" operator="equal">
      <formula>"CORRECTO"</formula>
    </cfRule>
    <cfRule type="cellIs" dxfId="83" priority="3" operator="equal">
      <formula>"CORRECTO"</formula>
    </cfRule>
  </conditionalFormatting>
  <conditionalFormatting sqref="P1826">
    <cfRule type="cellIs" dxfId="82" priority="2" operator="equal">
      <formula>"MAL"</formula>
    </cfRule>
  </conditionalFormatting>
  <dataValidations xWindow="537" yWindow="570" count="6">
    <dataValidation type="list" allowBlank="1" showInputMessage="1" showErrorMessage="1" sqref="N671:N676 N41:N46 N101:N106 N131:N136 N161:N166 N191:N196 N221:N226 N251:N256 N281:N286 N71:N76 N311:N316 N371:N376 N401:N406 N431:N436 N461:N466 N491:N496 N521:N526 N551:N556 N341:N346 N581:N586 N611:N616 N701:N706 N731:N736 N761:N766 N791:N796 N821:N826 N641:N646 N851:N856 N881:N886 N911:N916 N971:N976 N941:N946 N1031:N1036 N1001:N1006 N1091:N1096 N1121:N1126 N1061:N1066 N1151:N1156 N1181:N1186 N1211:N1216 N1631:N1636 N1241:N1246 N1271:N1276 N1331:N1336 N1361:N1366 N1391:N1396 N1301:N1306 N1451:N1456 N1481:N1486 N1511:N1516 N1541:N1546 N1421:N1426 N1601:N1606 N2411:N2416 N1571:N1576 N1691:N1696 N1721:N1726 N1751:N1756 N1781:N1786 N1661:N1666 N1811:N1816 N1871:N1876 N1841:N1846 N1901:N1906 N1931:N1936 N1991:N1996 N1961:N1966 N2051:N2056 N2021:N2026 N2111:N2116 N2141:N2146 N2171:N2176 N2081:N2086 N2231:N2236 N2261:N2266 N2291:N2296 N2321:N2326 N2351:N2356 N2201:N2206 N2381:N2386" xr:uid="{00000000-0002-0000-0300-000002000000}">
      <formula1>CONDCUMEXP</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8:V1540 V1568:V1570 V1598:V1600 V1628:V1630 V1658:V1660 V1688:V1690 V1718:V1720 V1748:V1750 V1778:V1780 V1808:V1810 V1838:V1840 V1868:V1870 V1898:V1900 V1928:V1930 V1958:V1960 V1988:V1990 V2018:V2020 V2048:V2050 V2078:V2080 V2108:V2110 V2138:V2140 V2168:V2170 V2198:V2200 V2228:V2230 V2258:V2260 V2288:V2290 V2318:V2320 V2348:V2350 V2378:V2380 V2408:V2410" xr:uid="{00000000-0002-0000-0300-000003000000}">
      <formula1>-0.0000007</formula1>
      <formula2>0.0000007</formula2>
    </dataValidation>
    <dataValidation type="list" allowBlank="1" showInputMessage="1" showErrorMessage="1" sqref="L2411:L2416 L41:L46 L71:L76 L101:L106 L161:L166 L191:L196 L221:L226 L251:L256 L131:L136 L311:L316 L281:L286 L371:L376 L401:L406 L431:L436 L341:L346 L491:L496 L461:L466 L521:L526 L581:L586 L611:L616 L641:L646 L671:L676 L701:L706 L731:L736 L761:L766 L791:L796 L821:L826 L551:L556 L881:L886 L911:L916 L941:L946 L971:L976 L851:L856 L1031:L1036 L1061:L1066 L1001:L1006 L1091:L1096 L1121:L1126 L1181:L1186 L1211:L1216 L1151:L1156 L1271:L1276 L1241:L1246 L1331:L1336 L1361:L1366 L1391:L1396 L1301:L1306 L1451:L1456 L1481:L1486 L1511:L1516 L1541:L1546 L1571:L1576 L1601:L1606 L1421:L1426 L1631:L1636 L1691:L1696 L1721:L1726 L1751:L1756 L1781:L1786 L1811:L1816 L1841:L1846 L1871:L1876 L1901:L1906 L1931:L1936 L1961:L1966 L1991:L1996 L1661:L1666 L2051:L2056 L2081:L2086 L2111:L2116 L2141:L2146 L2171:L2176 L2201:L2206 L2231:L2236 L2261:L2266 L2291:L2296 L2321:L2326 L2351:L2356 L2381:L2386 L2021:L2026" xr:uid="{00000000-0002-0000-0300-000004000000}">
      <formula1>"MIPYME,EMPRENDIMIENTO,MIPYME Y EMPRENDIMIENTO"</formula1>
    </dataValidation>
    <dataValidation type="list" allowBlank="1" showInputMessage="1" showErrorMessage="1" sqref="H1104:H1113 H54:H63 H507:H513 H114:H123 H144:H153 H174:H183 H27:H33 H234:H243 H264:H273 H294:H303 H324:H333 H354:H363 H384:H393 H414:H423 H444:H453 H474:H483 H209:H213 H534:H543 H564:H573 H594:H603 H1134:H1143 H838:H843 H1645:H1653 H628 H714:H718 H774 H834 H836 H1164 H1168 H1170:H1173 H1194:H1203 H654:H663 H684:H693 H24:H25 H204:H205 H207 H504:H505 H84 H86:H93 H630:H633 H744:H753 H720:H723 H804:H813 H776:H783 H864:H873 H894:H903 H924:H933 H954:H963 H984:H993 H1014:H1023 H1044:H1053 H1074:H1083 H1224:H1233 H1254:H1263 H1284:H1293 H1314:H1323 H1344:H1353 H1374:H1383 H2394:H2403 H1434:H1443 H1464:H1473 H1494:H1503 H1524:H1533 H1554:H1563 H1584:H1593 H1614:H1623 H2219:H2223 H1674:H1683 H1704:H1713 H1734:H1743 H1764:H1773 H1794:H1803 H626 H1854:H1863 H1406:H1413 H1914:H1923 H1944:H1953 H1974:H1983 H2004:H2013 H2034:H2043 H2064:H2073 H2094:H2103 H2124:H2133 H2154:H2163 H2184:H2193 H1887:H1893 H2244:H2253 H2274:H2283 H2304:H2313 H2334:H2343 H2364:H2373 H1404 H1884:H1885 H2214:H2215 H2217 H624 H1824 H1826 H1829:H1833" xr:uid="{00000000-0002-0000-0300-000006000000}">
      <formula1>INDIRECT($H$21)</formula1>
    </dataValidation>
    <dataValidation type="list" allowBlank="1" showInputMessage="1" showErrorMessage="1" sqref="V47 V77 V107 V137 V167 V197 V227 V257 V287 V317 V347 V377 V407 V437 V467 V497 V527 V557 V587 V617 V647 V677 V707 V737 V767 V797 V827 V857 V887 V917 V947 V977 V1007 V1037 V1067 V1097 V1127 V1157 V1187 V1217 V1247 V1277 V1307 V1337 V1367 V1397 V1427 V1457 V1487 V1517 V1547 V1577 V1607 V1637 V1667 V1697 V1727 V1757 V1787 V1817 V1847 V1877 V1907 V1937 V1967 V1997 V2027 V2057 V2087 V2117 V2147 V2177 V2207 V2237 V2267 V2297 V2327 V2357 V2387 V2417" xr:uid="{A5CD86D6-E05E-4981-9D93-7F95FFC7E130}">
      <formula1>"RECHAZO"</formula1>
    </dataValidation>
    <dataValidation type="list" allowBlank="1" showInputMessage="1" showErrorMessage="1" sqref="E47 E77 E107 E137 E167 E197 E227 E257 E287 E317 E347 E377 E407 E437 E467 E497 E527 E557 E587 E617 E647 E677 E707 E737 E767 E797 E827 E857 E887 E917 E947 E977 E1007 E1037 E1067 E1097 E1127 E1157 E1187 E1217 E1247 E1277 E1307 E1337 E1367 E1397 E1427 E1457 E1487 E1517 E1547 E1577 E1607 E1637 E1667 E1697 E1727 E1757 E1787 E1817 E1847 E1877 E1907 E1937 E1967 E1997 E2027 E2057 E2087 E2117 E2147 E2177 E2207 E2237 E2267 E2297 E2327 E2357 E2387 E2417" xr:uid="{78307D63-3299-4652-AB6C-62E28AB89137}">
      <formula1>"SUBSANA"</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legacyDrawing r:id="rId3"/>
  <extLst>
    <ext xmlns:x14="http://schemas.microsoft.com/office/spreadsheetml/2009/9/main" uri="{CCE6A557-97BC-4b89-ADB6-D9C93CAAB3DF}">
      <x14:dataValidations xmlns:xm="http://schemas.microsoft.com/office/excel/2006/main" xWindow="537" yWindow="570" count="1">
        <x14:dataValidation type="list" allowBlank="1" showInputMessage="1" showErrorMessage="1" xr:uid="{2934BD7E-877F-4285-8FF1-6FAE7500830D}">
          <x14:formula1>
            <xm:f>LISTAS!$Y$1:$Z$1</xm:f>
          </x14:formula1>
          <xm:sqref>H21 H51 H81 H111 H141 H171 H201 H231 H261 H291 H321 H351 H381 H411 H441 H471 H501 H531 H561 H591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4140625" defaultRowHeight="14.4"/>
  <cols>
    <col min="1" max="1" width="4.44140625" style="148" customWidth="1"/>
    <col min="2" max="2" width="18.5546875" style="148" bestFit="1" customWidth="1"/>
    <col min="3" max="3" width="18.5546875" style="148" customWidth="1"/>
    <col min="4" max="4" width="19.109375" style="182" customWidth="1"/>
    <col min="5" max="5" width="20.44140625" style="149" bestFit="1" customWidth="1"/>
    <col min="6" max="6" width="20.44140625" style="148" bestFit="1" customWidth="1"/>
    <col min="7" max="7" width="3.5546875" style="148" customWidth="1"/>
    <col min="8" max="8" width="22.6640625" style="148" bestFit="1" customWidth="1"/>
    <col min="9" max="9" width="18.5546875" style="148" customWidth="1"/>
    <col min="10" max="10" width="3.5546875" style="148" customWidth="1"/>
    <col min="11" max="11" width="15.109375" style="148" bestFit="1" customWidth="1"/>
    <col min="12" max="12" width="12.33203125" style="149" bestFit="1" customWidth="1"/>
    <col min="13" max="14" width="16.44140625" style="148" customWidth="1"/>
    <col min="15" max="16384" width="11.44140625" style="148"/>
  </cols>
  <sheetData>
    <row r="1" spans="1:14" ht="15" thickBot="1">
      <c r="D1" s="149"/>
    </row>
    <row r="2" spans="1:14" ht="15" thickBot="1">
      <c r="B2" s="863" t="s">
        <v>1112</v>
      </c>
      <c r="C2" s="864"/>
      <c r="D2" s="864"/>
      <c r="E2" s="864"/>
      <c r="F2" s="864"/>
      <c r="G2" s="864"/>
      <c r="H2" s="864"/>
      <c r="I2" s="864"/>
      <c r="J2" s="864"/>
      <c r="K2" s="864"/>
      <c r="L2" s="864"/>
      <c r="M2" s="864"/>
      <c r="N2" s="865"/>
    </row>
    <row r="3" spans="1:14" ht="15" thickBot="1">
      <c r="D3" s="149"/>
      <c r="E3" s="150"/>
    </row>
    <row r="4" spans="1:14" s="171" customFormat="1" ht="58.2" thickBot="1">
      <c r="A4" s="168"/>
      <c r="B4" s="160" t="s">
        <v>1113</v>
      </c>
      <c r="C4" s="160" t="s">
        <v>1114</v>
      </c>
      <c r="D4" s="160" t="s">
        <v>1115</v>
      </c>
      <c r="E4" s="169" t="s">
        <v>1116</v>
      </c>
      <c r="F4" s="160" t="s">
        <v>1117</v>
      </c>
      <c r="G4" s="170"/>
      <c r="H4" s="866" t="s">
        <v>1118</v>
      </c>
      <c r="I4" s="867"/>
      <c r="K4" s="868" t="s">
        <v>1119</v>
      </c>
      <c r="L4" s="868"/>
      <c r="M4" s="868"/>
      <c r="N4" s="868"/>
    </row>
    <row r="5" spans="1:14">
      <c r="B5" s="151">
        <v>1</v>
      </c>
      <c r="C5" s="151">
        <v>1</v>
      </c>
      <c r="D5" s="181">
        <v>616000</v>
      </c>
      <c r="E5" s="155">
        <v>41640</v>
      </c>
      <c r="F5" s="183">
        <f ca="1">IF(OR(D5="",E5=""),"",ROUND(D5/LOOKUP(E5,SMMLV!$A$2:$A$36,SMMLV!$D$2:$D$108),3))</f>
        <v>1</v>
      </c>
      <c r="H5" s="174" t="s">
        <v>1120</v>
      </c>
      <c r="I5" s="184">
        <v>1</v>
      </c>
      <c r="K5" s="180" t="s">
        <v>1120</v>
      </c>
      <c r="L5" s="180" t="s">
        <v>1121</v>
      </c>
      <c r="M5" s="869" t="s">
        <v>1122</v>
      </c>
      <c r="N5" s="869"/>
    </row>
    <row r="6" spans="1:14">
      <c r="B6" s="151">
        <v>1</v>
      </c>
      <c r="C6" s="151">
        <v>2</v>
      </c>
      <c r="D6" s="182">
        <v>589500</v>
      </c>
      <c r="E6" s="152">
        <v>41275</v>
      </c>
      <c r="F6" s="183">
        <f ca="1">IF(OR(D6="",E6=""),"",ROUND(D6/LOOKUP(E6,SMMLV!$A$2:$A$36,SMMLV!$D$2:$D$108),3))</f>
        <v>1</v>
      </c>
      <c r="G6" s="156"/>
      <c r="H6" s="172" t="s">
        <v>1121</v>
      </c>
      <c r="I6" s="185">
        <v>1</v>
      </c>
      <c r="J6" s="156"/>
      <c r="K6" s="870">
        <v>1</v>
      </c>
      <c r="L6" s="158">
        <v>1</v>
      </c>
      <c r="M6" s="859">
        <f t="shared" ref="M6:M15" ca="1" si="0">IF(SUMIFS($F$5:$F$1200,$B$5:$B$1200,$K$6,$C$5:$C$1200,$L6)=0,"NO APLICA",ROUND(SUMIFS($F$5:$F$1200,$B$5:$B$1200,$K$6,$C$5:$C$1200,$L6),3))</f>
        <v>1</v>
      </c>
      <c r="N6" s="859"/>
    </row>
    <row r="7" spans="1:14" ht="15" thickBot="1">
      <c r="B7" s="151">
        <v>200</v>
      </c>
      <c r="C7" s="151">
        <v>10</v>
      </c>
      <c r="D7" s="182">
        <v>566700</v>
      </c>
      <c r="E7" s="152">
        <v>40909</v>
      </c>
      <c r="F7" s="183">
        <f ca="1">IF(OR(D7="",E7=""),"",ROUND(D7/LOOKUP(E7,SMMLV!$A$2:$A$36,SMMLV!$D$2:$D$108),3))</f>
        <v>1</v>
      </c>
      <c r="H7" s="167" t="s">
        <v>1123</v>
      </c>
      <c r="I7" s="173">
        <f ca="1">IF(OR(I5="",I6=""),"-",IF(SUMIFS($F$5:$F$1200,$B$5:$B$1200,$I$5,$C$5:$C$1200,$I$6)=0,"CONTRATO SIN SUSPENSIÓN",ROUND(SUMIFS($F$5:$F$1200,$B$5:$B$1200,$I$5,$C$5:$C$1200,$I$6),3)))</f>
        <v>1</v>
      </c>
      <c r="K7" s="860"/>
      <c r="L7" s="158">
        <v>2</v>
      </c>
      <c r="M7" s="859">
        <f t="shared" ca="1" si="0"/>
        <v>1</v>
      </c>
      <c r="N7" s="859"/>
    </row>
    <row r="8" spans="1:14">
      <c r="B8" s="151">
        <v>2</v>
      </c>
      <c r="C8" s="151">
        <v>4</v>
      </c>
      <c r="D8" s="182">
        <v>535600</v>
      </c>
      <c r="E8" s="152">
        <v>40544</v>
      </c>
      <c r="F8" s="183">
        <f ca="1">IF(OR(D8="",E8=""),"",ROUND(D8/LOOKUP(E8,SMMLV!$A$2:$A$36,SMMLV!$D$2:$D$108),3))</f>
        <v>1</v>
      </c>
      <c r="K8" s="860"/>
      <c r="L8" s="158">
        <v>3</v>
      </c>
      <c r="M8" s="859" t="str">
        <f t="shared" si="0"/>
        <v>NO APLICA</v>
      </c>
      <c r="N8" s="859"/>
    </row>
    <row r="9" spans="1:14">
      <c r="B9" s="151"/>
      <c r="C9" s="151"/>
      <c r="E9" s="152"/>
      <c r="F9" s="183" t="str">
        <f>IF(OR(D9="",E9=""),"",ROUND(D9/LOOKUP(E9,SMMLV!$A$2:$A$36,SMMLV!$D$2:$D$108),3))</f>
        <v/>
      </c>
      <c r="K9" s="860"/>
      <c r="L9" s="158">
        <v>4</v>
      </c>
      <c r="M9" s="859" t="str">
        <f t="shared" si="0"/>
        <v>NO APLICA</v>
      </c>
      <c r="N9" s="859"/>
    </row>
    <row r="10" spans="1:14">
      <c r="B10" s="151"/>
      <c r="C10" s="151"/>
      <c r="E10" s="152"/>
      <c r="F10" s="183" t="str">
        <f>IF(OR(D10="",E10=""),"",ROUND(D10/LOOKUP(E10,SMMLV!$A$2:$A$36,SMMLV!$D$2:$D$108),3))</f>
        <v/>
      </c>
      <c r="K10" s="860"/>
      <c r="L10" s="158">
        <v>5</v>
      </c>
      <c r="M10" s="859" t="str">
        <f t="shared" si="0"/>
        <v>NO APLICA</v>
      </c>
      <c r="N10" s="859"/>
    </row>
    <row r="11" spans="1:14">
      <c r="B11" s="151"/>
      <c r="C11" s="151"/>
      <c r="E11" s="152"/>
      <c r="F11" s="183" t="str">
        <f>IF(OR(D11="",E11=""),"",ROUND(D11/LOOKUP(E11,SMMLV!$A$2:$A$36,SMMLV!$D$2:$D$108),3))</f>
        <v/>
      </c>
      <c r="K11" s="860"/>
      <c r="L11" s="158">
        <v>6</v>
      </c>
      <c r="M11" s="859" t="str">
        <f t="shared" si="0"/>
        <v>NO APLICA</v>
      </c>
      <c r="N11" s="859"/>
    </row>
    <row r="12" spans="1:14">
      <c r="A12" s="154"/>
      <c r="B12" s="151"/>
      <c r="C12" s="151"/>
      <c r="E12" s="152"/>
      <c r="F12" s="183" t="str">
        <f>IF(OR(D12="",E12=""),"",ROUND(D12/LOOKUP(E12,SMMLV!$A$2:$A$36,SMMLV!$D$2:$D$108),3))</f>
        <v/>
      </c>
      <c r="K12" s="860"/>
      <c r="L12" s="158">
        <v>7</v>
      </c>
      <c r="M12" s="859" t="str">
        <f t="shared" si="0"/>
        <v>NO APLICA</v>
      </c>
      <c r="N12" s="859"/>
    </row>
    <row r="13" spans="1:14">
      <c r="A13" s="153"/>
      <c r="B13" s="151"/>
      <c r="C13" s="151"/>
      <c r="E13" s="152"/>
      <c r="F13" s="183" t="str">
        <f>IF(OR(D13="",E13=""),"",ROUND(D13/LOOKUP(E13,SMMLV!$A$2:$A$36,SMMLV!$D$2:$D$108),3))</f>
        <v/>
      </c>
      <c r="K13" s="860"/>
      <c r="L13" s="158">
        <v>8</v>
      </c>
      <c r="M13" s="859" t="str">
        <f t="shared" si="0"/>
        <v>NO APLICA</v>
      </c>
      <c r="N13" s="859"/>
    </row>
    <row r="14" spans="1:14">
      <c r="B14" s="151"/>
      <c r="C14" s="151"/>
      <c r="E14" s="152"/>
      <c r="F14" s="183" t="str">
        <f>IF(OR(D14="",E14=""),"",ROUND(D14/LOOKUP(E14,SMMLV!$A$2:$A$36,SMMLV!$D$2:$D$108),3))</f>
        <v/>
      </c>
      <c r="K14" s="860"/>
      <c r="L14" s="158">
        <v>9</v>
      </c>
      <c r="M14" s="859" t="str">
        <f t="shared" si="0"/>
        <v>NO APLICA</v>
      </c>
      <c r="N14" s="859"/>
    </row>
    <row r="15" spans="1:14">
      <c r="B15" s="151"/>
      <c r="C15" s="151"/>
      <c r="E15" s="152"/>
      <c r="F15" s="183" t="str">
        <f>IF(OR(D15="",E15=""),"",ROUND(D15/LOOKUP(E15,SMMLV!$A$2:$A$36,SMMLV!$D$2:$D$108),3))</f>
        <v/>
      </c>
      <c r="K15" s="860"/>
      <c r="L15" s="158">
        <v>10</v>
      </c>
      <c r="M15" s="859" t="str">
        <f t="shared" si="0"/>
        <v>NO APLICA</v>
      </c>
      <c r="N15" s="859"/>
    </row>
    <row r="16" spans="1:14">
      <c r="B16" s="151"/>
      <c r="C16" s="151"/>
      <c r="E16" s="152"/>
      <c r="F16" s="183" t="str">
        <f>IF(OR(D16="",E16=""),"",ROUND(D16/LOOKUP(E16,SMMLV!$A$2:$A$36,SMMLV!$D$2:$D$108),3))</f>
        <v/>
      </c>
      <c r="K16" s="860">
        <v>2</v>
      </c>
      <c r="L16" s="158">
        <v>1</v>
      </c>
      <c r="M16" s="859" t="str">
        <f t="shared" ref="M16:M25" si="1">IF(SUMIFS($F$5:$F$1200,$B$5:$B$1200,$K$16,$C$5:$C$1200,$L16)=0,"NO APLICA",ROUND(SUMIFS($F$5:$F$1200,$B$5:$B$1200,$K$16,$C$5:$C$1200,$L16),3))</f>
        <v>NO APLICA</v>
      </c>
      <c r="N16" s="859"/>
    </row>
    <row r="17" spans="2:14">
      <c r="B17" s="151"/>
      <c r="C17" s="151"/>
      <c r="E17" s="152"/>
      <c r="F17" s="183" t="str">
        <f>IF(OR(D17="",E17=""),"",ROUND(D17/LOOKUP(E17,SMMLV!$A$2:$A$36,SMMLV!$D$2:$D$108),3))</f>
        <v/>
      </c>
      <c r="K17" s="860"/>
      <c r="L17" s="158">
        <v>2</v>
      </c>
      <c r="M17" s="859" t="str">
        <f t="shared" si="1"/>
        <v>NO APLICA</v>
      </c>
      <c r="N17" s="859"/>
    </row>
    <row r="18" spans="2:14">
      <c r="B18" s="151"/>
      <c r="C18" s="151"/>
      <c r="E18" s="152"/>
      <c r="F18" s="183" t="str">
        <f>IF(OR(D18="",E18=""),"",ROUND(D18/LOOKUP(E18,SMMLV!$A$2:$A$36,SMMLV!$D$2:$D$108),3))</f>
        <v/>
      </c>
      <c r="K18" s="860"/>
      <c r="L18" s="158">
        <v>3</v>
      </c>
      <c r="M18" s="859" t="str">
        <f t="shared" si="1"/>
        <v>NO APLICA</v>
      </c>
      <c r="N18" s="859"/>
    </row>
    <row r="19" spans="2:14">
      <c r="B19" s="151"/>
      <c r="C19" s="151"/>
      <c r="E19" s="152"/>
      <c r="F19" s="183" t="str">
        <f>IF(OR(D19="",E19=""),"",ROUND(D19/LOOKUP(E19,SMMLV!$A$2:$A$36,SMMLV!$D$2:$D$108),3))</f>
        <v/>
      </c>
      <c r="K19" s="860"/>
      <c r="L19" s="158">
        <v>4</v>
      </c>
      <c r="M19" s="859">
        <f t="shared" ca="1" si="1"/>
        <v>1</v>
      </c>
      <c r="N19" s="859"/>
    </row>
    <row r="20" spans="2:14">
      <c r="B20" s="151"/>
      <c r="C20" s="151"/>
      <c r="E20" s="152"/>
      <c r="F20" s="183" t="str">
        <f>IF(OR(D20="",E20=""),"",ROUND(D20/LOOKUP(E20,SMMLV!$A$2:$A$36,SMMLV!$D$2:$D$108),3))</f>
        <v/>
      </c>
      <c r="H20" s="871"/>
      <c r="I20" s="871"/>
      <c r="K20" s="860"/>
      <c r="L20" s="158">
        <v>5</v>
      </c>
      <c r="M20" s="859" t="str">
        <f t="shared" si="1"/>
        <v>NO APLICA</v>
      </c>
      <c r="N20" s="859"/>
    </row>
    <row r="21" spans="2:14">
      <c r="B21" s="151"/>
      <c r="C21" s="151"/>
      <c r="E21" s="152"/>
      <c r="F21" s="183" t="str">
        <f>IF(OR(D21="",E21=""),"",ROUND(D21/LOOKUP(E21,SMMLV!$A$2:$A$36,SMMLV!$D$2:$D$108),3))</f>
        <v/>
      </c>
      <c r="H21" s="871"/>
      <c r="I21" s="871"/>
      <c r="K21" s="860"/>
      <c r="L21" s="158">
        <v>6</v>
      </c>
      <c r="M21" s="859" t="str">
        <f t="shared" si="1"/>
        <v>NO APLICA</v>
      </c>
      <c r="N21" s="859"/>
    </row>
    <row r="22" spans="2:14">
      <c r="B22" s="151"/>
      <c r="C22" s="151"/>
      <c r="E22" s="152"/>
      <c r="F22" s="183" t="str">
        <f>IF(OR(D22="",E22=""),"",ROUND(D22/LOOKUP(E22,SMMLV!$A$2:$A$36,SMMLV!$D$2:$D$108),3))</f>
        <v/>
      </c>
      <c r="K22" s="860"/>
      <c r="L22" s="158">
        <v>7</v>
      </c>
      <c r="M22" s="859" t="str">
        <f t="shared" si="1"/>
        <v>NO APLICA</v>
      </c>
      <c r="N22" s="859"/>
    </row>
    <row r="23" spans="2:14">
      <c r="B23" s="151"/>
      <c r="C23" s="151"/>
      <c r="E23" s="152"/>
      <c r="F23" s="183" t="str">
        <f>IF(OR(D23="",E23=""),"",ROUND(D23/LOOKUP(E23,SMMLV!$A$2:$A$36,SMMLV!$D$2:$D$108),3))</f>
        <v/>
      </c>
      <c r="K23" s="860"/>
      <c r="L23" s="158">
        <v>8</v>
      </c>
      <c r="M23" s="859" t="str">
        <f t="shared" si="1"/>
        <v>NO APLICA</v>
      </c>
      <c r="N23" s="859"/>
    </row>
    <row r="24" spans="2:14">
      <c r="B24" s="151"/>
      <c r="C24" s="151"/>
      <c r="E24" s="152"/>
      <c r="F24" s="183" t="str">
        <f>IF(OR(D24="",E24=""),"",ROUND(D24/LOOKUP(E24,SMMLV!$A$2:$A$36,SMMLV!$D$2:$D$108),3))</f>
        <v/>
      </c>
      <c r="K24" s="860"/>
      <c r="L24" s="158">
        <v>9</v>
      </c>
      <c r="M24" s="859" t="str">
        <f t="shared" si="1"/>
        <v>NO APLICA</v>
      </c>
      <c r="N24" s="859"/>
    </row>
    <row r="25" spans="2:14">
      <c r="B25" s="151"/>
      <c r="C25" s="151"/>
      <c r="E25" s="152"/>
      <c r="F25" s="183" t="str">
        <f>IF(OR(D25="",E25=""),"",ROUND(D25/LOOKUP(E25,SMMLV!$A$2:$A$36,SMMLV!$D$2:$D$108),3))</f>
        <v/>
      </c>
      <c r="K25" s="860"/>
      <c r="L25" s="158">
        <v>10</v>
      </c>
      <c r="M25" s="859" t="str">
        <f t="shared" si="1"/>
        <v>NO APLICA</v>
      </c>
      <c r="N25" s="859"/>
    </row>
    <row r="26" spans="2:14">
      <c r="B26" s="151"/>
      <c r="C26" s="151"/>
      <c r="E26" s="152"/>
      <c r="F26" s="183" t="str">
        <f>IF(OR(D26="",E26=""),"",ROUND(D26/LOOKUP(E26,SMMLV!$A$2:$A$36,SMMLV!$D$2:$D$108),3))</f>
        <v/>
      </c>
      <c r="K26" s="860">
        <v>3</v>
      </c>
      <c r="L26" s="158">
        <v>1</v>
      </c>
      <c r="M26" s="859" t="str">
        <f t="shared" ref="M26:M35" si="2">IF(SUMIFS($F$5:$F$1200,$B$5:$B$1200,$K$26,$C$5:$C$1200,$L26)=0,"NO APLICA",ROUND(SUMIFS($F$5:$F$1200,$B$5:$B$1200,$K$26,$C$5:$C$1200,$L26),3))</f>
        <v>NO APLICA</v>
      </c>
      <c r="N26" s="859"/>
    </row>
    <row r="27" spans="2:14">
      <c r="B27" s="151"/>
      <c r="C27" s="151"/>
      <c r="E27" s="152"/>
      <c r="F27" s="183" t="str">
        <f>IF(OR(D27="",E27=""),"",ROUND(D27/LOOKUP(E27,SMMLV!$A$2:$A$36,SMMLV!$D$2:$D$108),3))</f>
        <v/>
      </c>
      <c r="K27" s="860"/>
      <c r="L27" s="158">
        <v>2</v>
      </c>
      <c r="M27" s="859" t="str">
        <f t="shared" si="2"/>
        <v>NO APLICA</v>
      </c>
      <c r="N27" s="859"/>
    </row>
    <row r="28" spans="2:14">
      <c r="B28" s="151"/>
      <c r="C28" s="151"/>
      <c r="E28" s="152"/>
      <c r="F28" s="183" t="str">
        <f>IF(OR(D28="",E28=""),"",ROUND(D28/LOOKUP(E28,SMMLV!$A$2:$A$36,SMMLV!$D$2:$D$108),3))</f>
        <v/>
      </c>
      <c r="K28" s="860"/>
      <c r="L28" s="158">
        <v>3</v>
      </c>
      <c r="M28" s="859" t="str">
        <f t="shared" si="2"/>
        <v>NO APLICA</v>
      </c>
      <c r="N28" s="859"/>
    </row>
    <row r="29" spans="2:14">
      <c r="B29" s="151"/>
      <c r="C29" s="151"/>
      <c r="E29" s="152"/>
      <c r="F29" s="183" t="str">
        <f>IF(OR(D29="",E29=""),"",ROUND(D29/LOOKUP(E29,SMMLV!$A$2:$A$36,SMMLV!$D$2:$D$108),3))</f>
        <v/>
      </c>
      <c r="K29" s="860"/>
      <c r="L29" s="158">
        <v>4</v>
      </c>
      <c r="M29" s="859" t="str">
        <f t="shared" si="2"/>
        <v>NO APLICA</v>
      </c>
      <c r="N29" s="859"/>
    </row>
    <row r="30" spans="2:14">
      <c r="B30" s="151"/>
      <c r="C30" s="151"/>
      <c r="E30" s="152"/>
      <c r="F30" s="183" t="str">
        <f>IF(OR(D30="",E30=""),"",ROUND(D30/LOOKUP(E30,SMMLV!$A$2:$A$36,SMMLV!$D$2:$D$108),3))</f>
        <v/>
      </c>
      <c r="K30" s="860"/>
      <c r="L30" s="158">
        <v>5</v>
      </c>
      <c r="M30" s="859" t="str">
        <f t="shared" si="2"/>
        <v>NO APLICA</v>
      </c>
      <c r="N30" s="859"/>
    </row>
    <row r="31" spans="2:14">
      <c r="B31" s="151"/>
      <c r="C31" s="151"/>
      <c r="E31" s="152"/>
      <c r="F31" s="183" t="str">
        <f>IF(OR(D31="",E31=""),"",ROUND(D31/LOOKUP(E31,SMMLV!$A$2:$A$36,SMMLV!$D$2:$D$108),3))</f>
        <v/>
      </c>
      <c r="K31" s="860"/>
      <c r="L31" s="158">
        <v>6</v>
      </c>
      <c r="M31" s="859" t="str">
        <f t="shared" si="2"/>
        <v>NO APLICA</v>
      </c>
      <c r="N31" s="859"/>
    </row>
    <row r="32" spans="2:14">
      <c r="B32" s="151"/>
      <c r="C32" s="151"/>
      <c r="E32" s="152"/>
      <c r="F32" s="183" t="str">
        <f>IF(OR(D32="",E32=""),"",ROUND(D32/LOOKUP(E32,SMMLV!$A$2:$A$36,SMMLV!$D$2:$D$108),3))</f>
        <v/>
      </c>
      <c r="K32" s="860"/>
      <c r="L32" s="158">
        <v>7</v>
      </c>
      <c r="M32" s="859" t="str">
        <f t="shared" si="2"/>
        <v>NO APLICA</v>
      </c>
      <c r="N32" s="859"/>
    </row>
    <row r="33" spans="2:14">
      <c r="B33" s="151"/>
      <c r="C33" s="151"/>
      <c r="E33" s="152"/>
      <c r="F33" s="183" t="str">
        <f>IF(OR(D33="",E33=""),"",ROUND(D33/LOOKUP(E33,SMMLV!$A$2:$A$36,SMMLV!$D$2:$D$108),3))</f>
        <v/>
      </c>
      <c r="K33" s="860"/>
      <c r="L33" s="158">
        <v>8</v>
      </c>
      <c r="M33" s="859" t="str">
        <f t="shared" si="2"/>
        <v>NO APLICA</v>
      </c>
      <c r="N33" s="859"/>
    </row>
    <row r="34" spans="2:14">
      <c r="B34" s="151"/>
      <c r="C34" s="151"/>
      <c r="E34" s="152"/>
      <c r="F34" s="183" t="str">
        <f>IF(OR(D34="",E34=""),"",ROUND(D34/LOOKUP(E34,SMMLV!$A$2:$A$36,SMMLV!$D$2:$D$108),3))</f>
        <v/>
      </c>
      <c r="K34" s="860"/>
      <c r="L34" s="158">
        <v>9</v>
      </c>
      <c r="M34" s="859" t="str">
        <f t="shared" si="2"/>
        <v>NO APLICA</v>
      </c>
      <c r="N34" s="859"/>
    </row>
    <row r="35" spans="2:14">
      <c r="B35" s="151"/>
      <c r="C35" s="151"/>
      <c r="E35" s="152"/>
      <c r="F35" s="183" t="str">
        <f>IF(OR(D35="",E35=""),"",ROUND(D35/LOOKUP(E35,SMMLV!$A$2:$A$36,SMMLV!$D$2:$D$108),3))</f>
        <v/>
      </c>
      <c r="K35" s="860"/>
      <c r="L35" s="158">
        <v>10</v>
      </c>
      <c r="M35" s="859" t="str">
        <f t="shared" si="2"/>
        <v>NO APLICA</v>
      </c>
      <c r="N35" s="859"/>
    </row>
    <row r="36" spans="2:14">
      <c r="B36" s="151"/>
      <c r="C36" s="151"/>
      <c r="E36" s="152"/>
      <c r="F36" s="183" t="str">
        <f>IF(OR(D36="",E36=""),"",ROUND(D36/LOOKUP(E36,SMMLV!$A$2:$A$36,SMMLV!$D$2:$D$108),3))</f>
        <v/>
      </c>
      <c r="K36" s="860">
        <v>4</v>
      </c>
      <c r="L36" s="158">
        <v>1</v>
      </c>
      <c r="M36" s="859" t="str">
        <f t="shared" ref="M36:M45" si="3">IF(SUMIFS($F$5:$F$1200,$B$5:$B$1200,$K$36,$C$5:$C$1200,$L36)=0,"NO APLICA",ROUND(SUMIFS($F$5:$F$1200,$B$5:$B$1200,$K$36,$C$5:$C$1200,$L36),3))</f>
        <v>NO APLICA</v>
      </c>
      <c r="N36" s="859"/>
    </row>
    <row r="37" spans="2:14">
      <c r="B37" s="151"/>
      <c r="C37" s="151"/>
      <c r="E37" s="152"/>
      <c r="F37" s="183" t="str">
        <f>IF(OR(D37="",E37=""),"",ROUND(D37/LOOKUP(E37,SMMLV!$A$2:$A$36,SMMLV!$D$2:$D$108),3))</f>
        <v/>
      </c>
      <c r="K37" s="860"/>
      <c r="L37" s="158">
        <v>2</v>
      </c>
      <c r="M37" s="859" t="str">
        <f t="shared" si="3"/>
        <v>NO APLICA</v>
      </c>
      <c r="N37" s="859"/>
    </row>
    <row r="38" spans="2:14">
      <c r="B38" s="151"/>
      <c r="C38" s="151"/>
      <c r="E38" s="152"/>
      <c r="F38" s="183" t="str">
        <f>IF(OR(D38="",E38=""),"",ROUND(D38/LOOKUP(E38,SMMLV!$A$2:$A$36,SMMLV!$D$2:$D$108),3))</f>
        <v/>
      </c>
      <c r="K38" s="860"/>
      <c r="L38" s="158">
        <v>3</v>
      </c>
      <c r="M38" s="859" t="str">
        <f t="shared" si="3"/>
        <v>NO APLICA</v>
      </c>
      <c r="N38" s="859"/>
    </row>
    <row r="39" spans="2:14">
      <c r="B39" s="151"/>
      <c r="C39" s="151"/>
      <c r="E39" s="152"/>
      <c r="F39" s="183" t="str">
        <f>IF(OR(D39="",E39=""),"",ROUND(D39/LOOKUP(E39,SMMLV!$A$2:$A$36,SMMLV!$D$2:$D$108),3))</f>
        <v/>
      </c>
      <c r="K39" s="860"/>
      <c r="L39" s="158">
        <v>4</v>
      </c>
      <c r="M39" s="859" t="str">
        <f t="shared" si="3"/>
        <v>NO APLICA</v>
      </c>
      <c r="N39" s="859"/>
    </row>
    <row r="40" spans="2:14">
      <c r="B40" s="151"/>
      <c r="C40" s="151"/>
      <c r="E40" s="152"/>
      <c r="F40" s="183" t="str">
        <f>IF(OR(D40="",E40=""),"",ROUND(D40/LOOKUP(E40,SMMLV!$A$2:$A$36,SMMLV!$D$2:$D$108),3))</f>
        <v/>
      </c>
      <c r="K40" s="860"/>
      <c r="L40" s="158">
        <v>5</v>
      </c>
      <c r="M40" s="859" t="str">
        <f t="shared" si="3"/>
        <v>NO APLICA</v>
      </c>
      <c r="N40" s="859"/>
    </row>
    <row r="41" spans="2:14">
      <c r="B41" s="151"/>
      <c r="C41" s="151"/>
      <c r="E41" s="152"/>
      <c r="F41" s="183" t="str">
        <f>IF(OR(D41="",E41=""),"",ROUND(D41/LOOKUP(E41,SMMLV!$A$2:$A$36,SMMLV!$D$2:$D$108),3))</f>
        <v/>
      </c>
      <c r="K41" s="860"/>
      <c r="L41" s="158">
        <v>6</v>
      </c>
      <c r="M41" s="859" t="str">
        <f t="shared" si="3"/>
        <v>NO APLICA</v>
      </c>
      <c r="N41" s="859"/>
    </row>
    <row r="42" spans="2:14">
      <c r="B42" s="151"/>
      <c r="C42" s="151"/>
      <c r="E42" s="152"/>
      <c r="F42" s="183" t="str">
        <f>IF(OR(D42="",E42=""),"",ROUND(D42/LOOKUP(E42,SMMLV!$A$2:$A$36,SMMLV!$D$2:$D$108),3))</f>
        <v/>
      </c>
      <c r="K42" s="860"/>
      <c r="L42" s="158">
        <v>7</v>
      </c>
      <c r="M42" s="859" t="str">
        <f t="shared" si="3"/>
        <v>NO APLICA</v>
      </c>
      <c r="N42" s="859"/>
    </row>
    <row r="43" spans="2:14">
      <c r="B43" s="151"/>
      <c r="C43" s="151"/>
      <c r="E43" s="152"/>
      <c r="F43" s="183" t="str">
        <f>IF(OR(D43="",E43=""),"",ROUND(D43/LOOKUP(E43,SMMLV!$A$2:$A$36,SMMLV!$D$2:$D$108),3))</f>
        <v/>
      </c>
      <c r="K43" s="860"/>
      <c r="L43" s="158">
        <v>8</v>
      </c>
      <c r="M43" s="859" t="str">
        <f t="shared" si="3"/>
        <v>NO APLICA</v>
      </c>
      <c r="N43" s="859"/>
    </row>
    <row r="44" spans="2:14">
      <c r="B44" s="151"/>
      <c r="C44" s="151"/>
      <c r="E44" s="152"/>
      <c r="F44" s="183" t="str">
        <f>IF(OR(D44="",E44=""),"",ROUND(D44/LOOKUP(E44,SMMLV!$A$2:$A$36,SMMLV!$D$2:$D$108),3))</f>
        <v/>
      </c>
      <c r="K44" s="860"/>
      <c r="L44" s="158">
        <v>9</v>
      </c>
      <c r="M44" s="859" t="str">
        <f t="shared" si="3"/>
        <v>NO APLICA</v>
      </c>
      <c r="N44" s="859"/>
    </row>
    <row r="45" spans="2:14">
      <c r="B45" s="151"/>
      <c r="C45" s="151"/>
      <c r="E45" s="152"/>
      <c r="F45" s="183" t="str">
        <f>IF(OR(D45="",E45=""),"",ROUND(D45/LOOKUP(E45,SMMLV!$A$2:$A$36,SMMLV!$D$2:$D$108),3))</f>
        <v/>
      </c>
      <c r="K45" s="860"/>
      <c r="L45" s="158">
        <v>10</v>
      </c>
      <c r="M45" s="859" t="str">
        <f t="shared" si="3"/>
        <v>NO APLICA</v>
      </c>
      <c r="N45" s="859"/>
    </row>
    <row r="46" spans="2:14">
      <c r="B46" s="151"/>
      <c r="C46" s="151"/>
      <c r="E46" s="152"/>
      <c r="F46" s="183" t="str">
        <f>IF(OR(D46="",E46=""),"",ROUND(D46/LOOKUP(E46,SMMLV!$A$2:$A$36,SMMLV!$D$2:$D$108),3))</f>
        <v/>
      </c>
      <c r="K46" s="860">
        <v>5</v>
      </c>
      <c r="L46" s="158">
        <v>1</v>
      </c>
      <c r="M46" s="859" t="str">
        <f t="shared" ref="M46:M55" si="4">IF(SUMIFS($F$5:$F$1200,$B$5:$B$1200,$K$46,$C$5:$C$1200,$L46)=0,"NO APLICA",ROUND(SUMIFS($F$5:$F$1200,$B$5:$B$1200,$K$46,$C$5:$C$1200,$L46),3))</f>
        <v>NO APLICA</v>
      </c>
      <c r="N46" s="859"/>
    </row>
    <row r="47" spans="2:14">
      <c r="B47" s="151"/>
      <c r="C47" s="151"/>
      <c r="E47" s="152"/>
      <c r="F47" s="183" t="str">
        <f>IF(OR(D47="",E47=""),"",ROUND(D47/LOOKUP(E47,SMMLV!$A$2:$A$36,SMMLV!$D$2:$D$108),3))</f>
        <v/>
      </c>
      <c r="K47" s="860"/>
      <c r="L47" s="158">
        <v>2</v>
      </c>
      <c r="M47" s="859" t="str">
        <f t="shared" si="4"/>
        <v>NO APLICA</v>
      </c>
      <c r="N47" s="859"/>
    </row>
    <row r="48" spans="2:14">
      <c r="B48" s="151"/>
      <c r="C48" s="151"/>
      <c r="E48" s="152"/>
      <c r="F48" s="183" t="str">
        <f>IF(OR(D48="",E48=""),"",ROUND(D48/LOOKUP(E48,SMMLV!$A$2:$A$36,SMMLV!$D$2:$D$108),3))</f>
        <v/>
      </c>
      <c r="K48" s="860"/>
      <c r="L48" s="158">
        <v>3</v>
      </c>
      <c r="M48" s="859" t="str">
        <f t="shared" si="4"/>
        <v>NO APLICA</v>
      </c>
      <c r="N48" s="859"/>
    </row>
    <row r="49" spans="2:14">
      <c r="B49" s="151"/>
      <c r="C49" s="151"/>
      <c r="E49" s="152"/>
      <c r="F49" s="183" t="str">
        <f>IF(OR(D49="",E49=""),"",ROUND(D49/LOOKUP(E49,SMMLV!$A$2:$A$36,SMMLV!$D$2:$D$108),3))</f>
        <v/>
      </c>
      <c r="K49" s="860"/>
      <c r="L49" s="158">
        <v>4</v>
      </c>
      <c r="M49" s="859" t="str">
        <f t="shared" si="4"/>
        <v>NO APLICA</v>
      </c>
      <c r="N49" s="859"/>
    </row>
    <row r="50" spans="2:14">
      <c r="B50" s="151"/>
      <c r="C50" s="151"/>
      <c r="E50" s="152"/>
      <c r="F50" s="183" t="str">
        <f>IF(OR(D50="",E50=""),"",ROUND(D50/LOOKUP(E50,SMMLV!$A$2:$A$36,SMMLV!$D$2:$D$108),3))</f>
        <v/>
      </c>
      <c r="K50" s="860"/>
      <c r="L50" s="158">
        <v>5</v>
      </c>
      <c r="M50" s="859" t="str">
        <f t="shared" si="4"/>
        <v>NO APLICA</v>
      </c>
      <c r="N50" s="859"/>
    </row>
    <row r="51" spans="2:14">
      <c r="B51" s="151"/>
      <c r="C51" s="151"/>
      <c r="E51" s="152"/>
      <c r="F51" s="183" t="str">
        <f>IF(OR(D51="",E51=""),"",ROUND(D51/LOOKUP(E51,SMMLV!$A$2:$A$36,SMMLV!$D$2:$D$108),3))</f>
        <v/>
      </c>
      <c r="K51" s="860"/>
      <c r="L51" s="158">
        <v>6</v>
      </c>
      <c r="M51" s="859" t="str">
        <f t="shared" si="4"/>
        <v>NO APLICA</v>
      </c>
      <c r="N51" s="859"/>
    </row>
    <row r="52" spans="2:14">
      <c r="B52" s="151"/>
      <c r="C52" s="151"/>
      <c r="E52" s="152"/>
      <c r="F52" s="183" t="str">
        <f>IF(OR(D52="",E52=""),"",ROUND(D52/LOOKUP(E52,SMMLV!$A$2:$A$36,SMMLV!$D$2:$D$108),3))</f>
        <v/>
      </c>
      <c r="K52" s="860"/>
      <c r="L52" s="158">
        <v>7</v>
      </c>
      <c r="M52" s="859" t="str">
        <f t="shared" si="4"/>
        <v>NO APLICA</v>
      </c>
      <c r="N52" s="859"/>
    </row>
    <row r="53" spans="2:14">
      <c r="B53" s="151"/>
      <c r="C53" s="151"/>
      <c r="E53" s="152"/>
      <c r="F53" s="183" t="str">
        <f>IF(OR(D53="",E53=""),"",ROUND(D53/LOOKUP(E53,SMMLV!$A$2:$A$36,SMMLV!$D$2:$D$108),3))</f>
        <v/>
      </c>
      <c r="K53" s="860"/>
      <c r="L53" s="158">
        <v>8</v>
      </c>
      <c r="M53" s="859" t="str">
        <f t="shared" si="4"/>
        <v>NO APLICA</v>
      </c>
      <c r="N53" s="859"/>
    </row>
    <row r="54" spans="2:14">
      <c r="B54" s="151"/>
      <c r="C54" s="151"/>
      <c r="E54" s="152"/>
      <c r="F54" s="183" t="str">
        <f>IF(OR(D54="",E54=""),"",ROUND(D54/LOOKUP(E54,SMMLV!$A$2:$A$36,SMMLV!$D$2:$D$108),3))</f>
        <v/>
      </c>
      <c r="K54" s="860"/>
      <c r="L54" s="158">
        <v>9</v>
      </c>
      <c r="M54" s="859" t="str">
        <f t="shared" si="4"/>
        <v>NO APLICA</v>
      </c>
      <c r="N54" s="859"/>
    </row>
    <row r="55" spans="2:14">
      <c r="B55" s="151"/>
      <c r="C55" s="151"/>
      <c r="E55" s="152"/>
      <c r="F55" s="183" t="str">
        <f>IF(OR(D55="",E55=""),"",ROUND(D55/LOOKUP(E55,SMMLV!$A$2:$A$36,SMMLV!$D$2:$D$108),3))</f>
        <v/>
      </c>
      <c r="K55" s="860"/>
      <c r="L55" s="158">
        <v>10</v>
      </c>
      <c r="M55" s="859" t="str">
        <f t="shared" si="4"/>
        <v>NO APLICA</v>
      </c>
      <c r="N55" s="859"/>
    </row>
    <row r="56" spans="2:14">
      <c r="B56" s="151"/>
      <c r="C56" s="151"/>
      <c r="E56" s="152"/>
      <c r="F56" s="183" t="str">
        <f>IF(OR(D56="",E56=""),"",ROUND(D56/LOOKUP(E56,SMMLV!$A$2:$A$36,SMMLV!$D$2:$D$108),3))</f>
        <v/>
      </c>
      <c r="K56" s="860">
        <v>6</v>
      </c>
      <c r="L56" s="158">
        <v>1</v>
      </c>
      <c r="M56" s="859" t="str">
        <f t="shared" ref="M56:M65" si="5">IF(SUMIFS($F$5:$F$1200,$B$5:$B$1200,$K$56,$C$5:$C$1200,$L56)=0,"NO APLICA",ROUND(SUMIFS($F$5:$F$1200,$B$5:$B$1200,$K$56,$C$5:$C$1200,$L56),3))</f>
        <v>NO APLICA</v>
      </c>
      <c r="N56" s="859"/>
    </row>
    <row r="57" spans="2:14">
      <c r="B57" s="151"/>
      <c r="C57" s="151"/>
      <c r="E57" s="152"/>
      <c r="F57" s="183" t="str">
        <f>IF(OR(D57="",E57=""),"",ROUND(D57/LOOKUP(E57,SMMLV!$A$2:$A$36,SMMLV!$D$2:$D$108),3))</f>
        <v/>
      </c>
      <c r="K57" s="860"/>
      <c r="L57" s="158">
        <v>2</v>
      </c>
      <c r="M57" s="859" t="str">
        <f t="shared" si="5"/>
        <v>NO APLICA</v>
      </c>
      <c r="N57" s="859"/>
    </row>
    <row r="58" spans="2:14">
      <c r="B58" s="151"/>
      <c r="C58" s="151"/>
      <c r="E58" s="152"/>
      <c r="F58" s="183" t="str">
        <f>IF(OR(D58="",E58=""),"",ROUND(D58/LOOKUP(E58,SMMLV!$A$2:$A$36,SMMLV!$D$2:$D$108),3))</f>
        <v/>
      </c>
      <c r="K58" s="860"/>
      <c r="L58" s="158">
        <v>3</v>
      </c>
      <c r="M58" s="859" t="str">
        <f t="shared" si="5"/>
        <v>NO APLICA</v>
      </c>
      <c r="N58" s="859"/>
    </row>
    <row r="59" spans="2:14">
      <c r="B59" s="151"/>
      <c r="C59" s="151"/>
      <c r="E59" s="152"/>
      <c r="F59" s="183" t="str">
        <f>IF(OR(D59="",E59=""),"",ROUND(D59/LOOKUP(E59,SMMLV!$A$2:$A$36,SMMLV!$D$2:$D$108),3))</f>
        <v/>
      </c>
      <c r="K59" s="860"/>
      <c r="L59" s="158">
        <v>4</v>
      </c>
      <c r="M59" s="859" t="str">
        <f t="shared" si="5"/>
        <v>NO APLICA</v>
      </c>
      <c r="N59" s="859"/>
    </row>
    <row r="60" spans="2:14">
      <c r="B60" s="151"/>
      <c r="C60" s="151"/>
      <c r="E60" s="152"/>
      <c r="F60" s="183" t="str">
        <f>IF(OR(D60="",E60=""),"",ROUND(D60/LOOKUP(E60,SMMLV!$A$2:$A$36,SMMLV!$D$2:$D$108),3))</f>
        <v/>
      </c>
      <c r="K60" s="860"/>
      <c r="L60" s="158">
        <v>5</v>
      </c>
      <c r="M60" s="859" t="str">
        <f t="shared" si="5"/>
        <v>NO APLICA</v>
      </c>
      <c r="N60" s="859"/>
    </row>
    <row r="61" spans="2:14">
      <c r="B61" s="151"/>
      <c r="C61" s="151"/>
      <c r="E61" s="152"/>
      <c r="F61" s="183" t="str">
        <f>IF(OR(D61="",E61=""),"",ROUND(D61/LOOKUP(E61,SMMLV!$A$2:$A$36,SMMLV!$D$2:$D$108),3))</f>
        <v/>
      </c>
      <c r="K61" s="860"/>
      <c r="L61" s="158">
        <v>6</v>
      </c>
      <c r="M61" s="859" t="str">
        <f t="shared" si="5"/>
        <v>NO APLICA</v>
      </c>
      <c r="N61" s="859"/>
    </row>
    <row r="62" spans="2:14">
      <c r="B62" s="151"/>
      <c r="C62" s="151"/>
      <c r="E62" s="152"/>
      <c r="F62" s="183" t="str">
        <f>IF(OR(D62="",E62=""),"",ROUND(D62/LOOKUP(E62,SMMLV!$A$2:$A$36,SMMLV!$D$2:$D$108),3))</f>
        <v/>
      </c>
      <c r="K62" s="860"/>
      <c r="L62" s="158">
        <v>7</v>
      </c>
      <c r="M62" s="859" t="str">
        <f t="shared" si="5"/>
        <v>NO APLICA</v>
      </c>
      <c r="N62" s="859"/>
    </row>
    <row r="63" spans="2:14">
      <c r="B63" s="151"/>
      <c r="C63" s="151"/>
      <c r="E63" s="152"/>
      <c r="F63" s="183" t="str">
        <f>IF(OR(D63="",E63=""),"",ROUND(D63/LOOKUP(E63,SMMLV!$A$2:$A$36,SMMLV!$D$2:$D$108),3))</f>
        <v/>
      </c>
      <c r="K63" s="860"/>
      <c r="L63" s="158">
        <v>8</v>
      </c>
      <c r="M63" s="859" t="str">
        <f t="shared" si="5"/>
        <v>NO APLICA</v>
      </c>
      <c r="N63" s="859"/>
    </row>
    <row r="64" spans="2:14">
      <c r="B64" s="151"/>
      <c r="C64" s="151"/>
      <c r="E64" s="152"/>
      <c r="F64" s="183" t="str">
        <f>IF(OR(D64="",E64=""),"",ROUND(D64/LOOKUP(E64,SMMLV!$A$2:$A$36,SMMLV!$D$2:$D$108),3))</f>
        <v/>
      </c>
      <c r="K64" s="860"/>
      <c r="L64" s="158">
        <v>9</v>
      </c>
      <c r="M64" s="859" t="str">
        <f t="shared" si="5"/>
        <v>NO APLICA</v>
      </c>
      <c r="N64" s="859"/>
    </row>
    <row r="65" spans="2:14">
      <c r="B65" s="151"/>
      <c r="C65" s="151"/>
      <c r="E65" s="152"/>
      <c r="F65" s="183" t="str">
        <f>IF(OR(D65="",E65=""),"",ROUND(D65/LOOKUP(E65,SMMLV!$A$2:$A$36,SMMLV!$D$2:$D$108),3))</f>
        <v/>
      </c>
      <c r="K65" s="860"/>
      <c r="L65" s="158">
        <v>10</v>
      </c>
      <c r="M65" s="859" t="str">
        <f t="shared" si="5"/>
        <v>NO APLICA</v>
      </c>
      <c r="N65" s="859"/>
    </row>
    <row r="66" spans="2:14">
      <c r="B66" s="151"/>
      <c r="C66" s="151"/>
      <c r="E66" s="152"/>
      <c r="F66" s="183" t="str">
        <f>IF(OR(D66="",E66=""),"",ROUND(D66/LOOKUP(E66,SMMLV!$A$2:$A$36,SMMLV!$D$2:$D$108),3))</f>
        <v/>
      </c>
      <c r="K66" s="860">
        <v>7</v>
      </c>
      <c r="L66" s="158">
        <v>1</v>
      </c>
      <c r="M66" s="859" t="str">
        <f t="shared" ref="M66:M75" si="6">IF(SUMIFS($F$5:$F$1200,$B$5:$B$1200,$K$66,$C$5:$C$1200,$L66)=0,"NO APLICA",ROUND(SUMIFS($F$5:$F$1200,$B$5:$B$1200,$K$66,$C$5:$C$1200,$L66),3))</f>
        <v>NO APLICA</v>
      </c>
      <c r="N66" s="859"/>
    </row>
    <row r="67" spans="2:14">
      <c r="B67" s="151"/>
      <c r="C67" s="151"/>
      <c r="E67" s="152"/>
      <c r="F67" s="183" t="str">
        <f>IF(OR(D67="",E67=""),"",ROUND(D67/LOOKUP(E67,SMMLV!$A$2:$A$36,SMMLV!$D$2:$D$108),3))</f>
        <v/>
      </c>
      <c r="K67" s="860"/>
      <c r="L67" s="158">
        <v>2</v>
      </c>
      <c r="M67" s="859" t="str">
        <f t="shared" si="6"/>
        <v>NO APLICA</v>
      </c>
      <c r="N67" s="859"/>
    </row>
    <row r="68" spans="2:14">
      <c r="B68" s="151"/>
      <c r="C68" s="151"/>
      <c r="E68" s="152"/>
      <c r="F68" s="183" t="str">
        <f>IF(OR(D68="",E68=""),"",ROUND(D68/LOOKUP(E68,SMMLV!$A$2:$A$36,SMMLV!$D$2:$D$108),3))</f>
        <v/>
      </c>
      <c r="K68" s="860"/>
      <c r="L68" s="158">
        <v>3</v>
      </c>
      <c r="M68" s="859" t="str">
        <f t="shared" si="6"/>
        <v>NO APLICA</v>
      </c>
      <c r="N68" s="859"/>
    </row>
    <row r="69" spans="2:14">
      <c r="B69" s="151"/>
      <c r="C69" s="151"/>
      <c r="E69" s="152"/>
      <c r="F69" s="183" t="str">
        <f>IF(OR(D69="",E69=""),"",ROUND(D69/LOOKUP(E69,SMMLV!$A$2:$A$36,SMMLV!$D$2:$D$108),3))</f>
        <v/>
      </c>
      <c r="K69" s="860"/>
      <c r="L69" s="158">
        <v>4</v>
      </c>
      <c r="M69" s="859" t="str">
        <f t="shared" si="6"/>
        <v>NO APLICA</v>
      </c>
      <c r="N69" s="859"/>
    </row>
    <row r="70" spans="2:14">
      <c r="B70" s="151"/>
      <c r="C70" s="151"/>
      <c r="E70" s="152"/>
      <c r="F70" s="183" t="str">
        <f>IF(OR(D70="",E70=""),"",ROUND(D70/LOOKUP(E70,SMMLV!$A$2:$A$36,SMMLV!$D$2:$D$108),3))</f>
        <v/>
      </c>
      <c r="K70" s="860"/>
      <c r="L70" s="158">
        <v>5</v>
      </c>
      <c r="M70" s="859" t="str">
        <f t="shared" si="6"/>
        <v>NO APLICA</v>
      </c>
      <c r="N70" s="859"/>
    </row>
    <row r="71" spans="2:14">
      <c r="B71" s="151"/>
      <c r="C71" s="151"/>
      <c r="E71" s="152"/>
      <c r="F71" s="183" t="str">
        <f>IF(OR(D71="",E71=""),"",ROUND(D71/LOOKUP(E71,SMMLV!$A$2:$A$36,SMMLV!$D$2:$D$108),3))</f>
        <v/>
      </c>
      <c r="K71" s="860"/>
      <c r="L71" s="158">
        <v>6</v>
      </c>
      <c r="M71" s="859" t="str">
        <f t="shared" si="6"/>
        <v>NO APLICA</v>
      </c>
      <c r="N71" s="859"/>
    </row>
    <row r="72" spans="2:14">
      <c r="B72" s="151"/>
      <c r="C72" s="151"/>
      <c r="E72" s="152"/>
      <c r="F72" s="183" t="str">
        <f>IF(OR(D72="",E72=""),"",ROUND(D72/LOOKUP(E72,SMMLV!$A$2:$A$36,SMMLV!$D$2:$D$108),3))</f>
        <v/>
      </c>
      <c r="K72" s="860"/>
      <c r="L72" s="158">
        <v>7</v>
      </c>
      <c r="M72" s="859" t="str">
        <f t="shared" si="6"/>
        <v>NO APLICA</v>
      </c>
      <c r="N72" s="859"/>
    </row>
    <row r="73" spans="2:14">
      <c r="B73" s="151"/>
      <c r="C73" s="151"/>
      <c r="E73" s="152"/>
      <c r="F73" s="183" t="str">
        <f>IF(OR(D73="",E73=""),"",ROUND(D73/LOOKUP(E73,SMMLV!$A$2:$A$36,SMMLV!$D$2:$D$108),3))</f>
        <v/>
      </c>
      <c r="K73" s="860"/>
      <c r="L73" s="158">
        <v>8</v>
      </c>
      <c r="M73" s="859" t="str">
        <f t="shared" si="6"/>
        <v>NO APLICA</v>
      </c>
      <c r="N73" s="859"/>
    </row>
    <row r="74" spans="2:14">
      <c r="B74" s="151"/>
      <c r="C74" s="151"/>
      <c r="E74" s="152"/>
      <c r="F74" s="183" t="str">
        <f>IF(OR(D74="",E74=""),"",ROUND(D74/LOOKUP(E74,SMMLV!$A$2:$A$36,SMMLV!$D$2:$D$108),3))</f>
        <v/>
      </c>
      <c r="K74" s="860"/>
      <c r="L74" s="158">
        <v>9</v>
      </c>
      <c r="M74" s="859" t="str">
        <f t="shared" si="6"/>
        <v>NO APLICA</v>
      </c>
      <c r="N74" s="859"/>
    </row>
    <row r="75" spans="2:14">
      <c r="B75" s="151"/>
      <c r="C75" s="151"/>
      <c r="E75" s="152"/>
      <c r="F75" s="183" t="str">
        <f>IF(OR(D75="",E75=""),"",ROUND(D75/LOOKUP(E75,SMMLV!$A$2:$A$36,SMMLV!$D$2:$D$108),3))</f>
        <v/>
      </c>
      <c r="K75" s="860"/>
      <c r="L75" s="158">
        <v>10</v>
      </c>
      <c r="M75" s="859" t="str">
        <f t="shared" si="6"/>
        <v>NO APLICA</v>
      </c>
      <c r="N75" s="859"/>
    </row>
    <row r="76" spans="2:14">
      <c r="B76" s="151"/>
      <c r="C76" s="151"/>
      <c r="E76" s="152"/>
      <c r="F76" s="183" t="str">
        <f>IF(OR(D76="",E76=""),"",ROUND(D76/LOOKUP(E76,SMMLV!$A$2:$A$36,SMMLV!$D$2:$D$108),3))</f>
        <v/>
      </c>
      <c r="K76" s="860">
        <v>8</v>
      </c>
      <c r="L76" s="158">
        <v>1</v>
      </c>
      <c r="M76" s="859" t="str">
        <f t="shared" ref="M76:M85" si="7">IF(SUMIFS($F$5:$F$1200,$B$5:$B$1200,$K$76,$C$5:$C$1200,$L76)=0,"NO APLICA",ROUND(SUMIFS($F$5:$F$1200,$B$5:$B$1200,$K$76,$C$5:$C$1200,$L76),3))</f>
        <v>NO APLICA</v>
      </c>
      <c r="N76" s="859"/>
    </row>
    <row r="77" spans="2:14">
      <c r="B77" s="151"/>
      <c r="C77" s="151"/>
      <c r="E77" s="152"/>
      <c r="F77" s="183" t="str">
        <f>IF(OR(D77="",E77=""),"",ROUND(D77/LOOKUP(E77,SMMLV!$A$2:$A$36,SMMLV!$D$2:$D$108),3))</f>
        <v/>
      </c>
      <c r="K77" s="860"/>
      <c r="L77" s="158">
        <v>2</v>
      </c>
      <c r="M77" s="859" t="str">
        <f t="shared" si="7"/>
        <v>NO APLICA</v>
      </c>
      <c r="N77" s="859"/>
    </row>
    <row r="78" spans="2:14">
      <c r="B78" s="151"/>
      <c r="C78" s="151"/>
      <c r="E78" s="152"/>
      <c r="F78" s="183" t="str">
        <f>IF(OR(D78="",E78=""),"",ROUND(D78/LOOKUP(E78,SMMLV!$A$2:$A$36,SMMLV!$D$2:$D$108),3))</f>
        <v/>
      </c>
      <c r="K78" s="860"/>
      <c r="L78" s="158">
        <v>3</v>
      </c>
      <c r="M78" s="859" t="str">
        <f t="shared" si="7"/>
        <v>NO APLICA</v>
      </c>
      <c r="N78" s="859"/>
    </row>
    <row r="79" spans="2:14">
      <c r="B79" s="151"/>
      <c r="C79" s="151"/>
      <c r="E79" s="152"/>
      <c r="F79" s="183" t="str">
        <f>IF(OR(D79="",E79=""),"",ROUND(D79/LOOKUP(E79,SMMLV!$A$2:$A$36,SMMLV!$D$2:$D$108),3))</f>
        <v/>
      </c>
      <c r="K79" s="860"/>
      <c r="L79" s="158">
        <v>4</v>
      </c>
      <c r="M79" s="859" t="str">
        <f t="shared" si="7"/>
        <v>NO APLICA</v>
      </c>
      <c r="N79" s="859"/>
    </row>
    <row r="80" spans="2:14">
      <c r="B80" s="151"/>
      <c r="C80" s="151"/>
      <c r="E80" s="152"/>
      <c r="F80" s="183" t="str">
        <f>IF(OR(D80="",E80=""),"",ROUND(D80/LOOKUP(E80,SMMLV!$A$2:$A$36,SMMLV!$D$2:$D$108),3))</f>
        <v/>
      </c>
      <c r="K80" s="860"/>
      <c r="L80" s="158">
        <v>5</v>
      </c>
      <c r="M80" s="859" t="str">
        <f t="shared" si="7"/>
        <v>NO APLICA</v>
      </c>
      <c r="N80" s="859"/>
    </row>
    <row r="81" spans="2:14">
      <c r="B81" s="151"/>
      <c r="C81" s="151"/>
      <c r="E81" s="152"/>
      <c r="F81" s="183" t="str">
        <f>IF(OR(D81="",E81=""),"",ROUND(D81/LOOKUP(E81,SMMLV!$A$2:$A$36,SMMLV!$D$2:$D$108),3))</f>
        <v/>
      </c>
      <c r="K81" s="860"/>
      <c r="L81" s="158">
        <v>6</v>
      </c>
      <c r="M81" s="859" t="str">
        <f t="shared" si="7"/>
        <v>NO APLICA</v>
      </c>
      <c r="N81" s="859"/>
    </row>
    <row r="82" spans="2:14">
      <c r="B82" s="151"/>
      <c r="C82" s="151"/>
      <c r="E82" s="152"/>
      <c r="F82" s="183" t="str">
        <f>IF(OR(D82="",E82=""),"",ROUND(D82/LOOKUP(E82,SMMLV!$A$2:$A$36,SMMLV!$D$2:$D$108),3))</f>
        <v/>
      </c>
      <c r="K82" s="860"/>
      <c r="L82" s="158">
        <v>7</v>
      </c>
      <c r="M82" s="859" t="str">
        <f t="shared" si="7"/>
        <v>NO APLICA</v>
      </c>
      <c r="N82" s="859"/>
    </row>
    <row r="83" spans="2:14">
      <c r="B83" s="151"/>
      <c r="C83" s="151"/>
      <c r="E83" s="152"/>
      <c r="F83" s="183" t="str">
        <f>IF(OR(D83="",E83=""),"",ROUND(D83/LOOKUP(E83,SMMLV!$A$2:$A$36,SMMLV!$D$2:$D$108),3))</f>
        <v/>
      </c>
      <c r="K83" s="860"/>
      <c r="L83" s="158">
        <v>8</v>
      </c>
      <c r="M83" s="859" t="str">
        <f t="shared" si="7"/>
        <v>NO APLICA</v>
      </c>
      <c r="N83" s="859"/>
    </row>
    <row r="84" spans="2:14">
      <c r="B84" s="151"/>
      <c r="C84" s="151"/>
      <c r="E84" s="152"/>
      <c r="F84" s="183" t="str">
        <f>IF(OR(D84="",E84=""),"",ROUND(D84/LOOKUP(E84,SMMLV!$A$2:$A$36,SMMLV!$D$2:$D$108),3))</f>
        <v/>
      </c>
      <c r="K84" s="860"/>
      <c r="L84" s="158">
        <v>9</v>
      </c>
      <c r="M84" s="859" t="str">
        <f t="shared" si="7"/>
        <v>NO APLICA</v>
      </c>
      <c r="N84" s="859"/>
    </row>
    <row r="85" spans="2:14">
      <c r="B85" s="151"/>
      <c r="C85" s="151"/>
      <c r="E85" s="152"/>
      <c r="F85" s="183" t="str">
        <f>IF(OR(D85="",E85=""),"",ROUND(D85/LOOKUP(E85,SMMLV!$A$2:$A$36,SMMLV!$D$2:$D$108),3))</f>
        <v/>
      </c>
      <c r="K85" s="860"/>
      <c r="L85" s="158">
        <v>10</v>
      </c>
      <c r="M85" s="859" t="str">
        <f t="shared" si="7"/>
        <v>NO APLICA</v>
      </c>
      <c r="N85" s="859"/>
    </row>
    <row r="86" spans="2:14">
      <c r="B86" s="151"/>
      <c r="C86" s="151"/>
      <c r="E86" s="152"/>
      <c r="F86" s="183" t="str">
        <f>IF(OR(D86="",E86=""),"",ROUND(D86/LOOKUP(E86,SMMLV!$A$2:$A$36,SMMLV!$D$2:$D$108),3))</f>
        <v/>
      </c>
      <c r="K86" s="860">
        <v>9</v>
      </c>
      <c r="L86" s="158">
        <v>1</v>
      </c>
      <c r="M86" s="859" t="str">
        <f t="shared" ref="M86:M95" si="8">IF(SUMIFS($F$5:$F$1200,$B$5:$B$1200,$K$86,$C$5:$C$1200,$L86)=0,"NO APLICA",ROUND(SUMIFS($F$5:$F$1200,$B$5:$B$1200,$K$86,$C$5:$C$1200,$L86),3))</f>
        <v>NO APLICA</v>
      </c>
      <c r="N86" s="859"/>
    </row>
    <row r="87" spans="2:14">
      <c r="B87" s="151"/>
      <c r="C87" s="151"/>
      <c r="E87" s="152"/>
      <c r="F87" s="183" t="str">
        <f>IF(OR(D87="",E87=""),"",ROUND(D87/LOOKUP(E87,SMMLV!$A$2:$A$36,SMMLV!$D$2:$D$108),3))</f>
        <v/>
      </c>
      <c r="K87" s="860"/>
      <c r="L87" s="158">
        <v>2</v>
      </c>
      <c r="M87" s="859" t="str">
        <f t="shared" si="8"/>
        <v>NO APLICA</v>
      </c>
      <c r="N87" s="859"/>
    </row>
    <row r="88" spans="2:14">
      <c r="B88" s="151"/>
      <c r="C88" s="151"/>
      <c r="E88" s="152"/>
      <c r="F88" s="183" t="str">
        <f>IF(OR(D88="",E88=""),"",ROUND(D88/LOOKUP(E88,SMMLV!$A$2:$A$36,SMMLV!$D$2:$D$108),3))</f>
        <v/>
      </c>
      <c r="K88" s="860"/>
      <c r="L88" s="158">
        <v>3</v>
      </c>
      <c r="M88" s="859" t="str">
        <f t="shared" si="8"/>
        <v>NO APLICA</v>
      </c>
      <c r="N88" s="859"/>
    </row>
    <row r="89" spans="2:14">
      <c r="B89" s="151"/>
      <c r="C89" s="151"/>
      <c r="E89" s="152"/>
      <c r="F89" s="183" t="str">
        <f>IF(OR(D89="",E89=""),"",ROUND(D89/LOOKUP(E89,SMMLV!$A$2:$A$36,SMMLV!$D$2:$D$108),3))</f>
        <v/>
      </c>
      <c r="K89" s="860"/>
      <c r="L89" s="158">
        <v>4</v>
      </c>
      <c r="M89" s="859" t="str">
        <f t="shared" si="8"/>
        <v>NO APLICA</v>
      </c>
      <c r="N89" s="859"/>
    </row>
    <row r="90" spans="2:14">
      <c r="B90" s="151"/>
      <c r="C90" s="151"/>
      <c r="E90" s="152"/>
      <c r="F90" s="183" t="str">
        <f>IF(OR(D90="",E90=""),"",ROUND(D90/LOOKUP(E90,SMMLV!$A$2:$A$36,SMMLV!$D$2:$D$108),3))</f>
        <v/>
      </c>
      <c r="K90" s="860"/>
      <c r="L90" s="158">
        <v>5</v>
      </c>
      <c r="M90" s="859" t="str">
        <f t="shared" si="8"/>
        <v>NO APLICA</v>
      </c>
      <c r="N90" s="859"/>
    </row>
    <row r="91" spans="2:14">
      <c r="B91" s="151"/>
      <c r="C91" s="151"/>
      <c r="E91" s="152"/>
      <c r="F91" s="183" t="str">
        <f>IF(OR(D91="",E91=""),"",ROUND(D91/LOOKUP(E91,SMMLV!$A$2:$A$36,SMMLV!$D$2:$D$108),3))</f>
        <v/>
      </c>
      <c r="K91" s="860"/>
      <c r="L91" s="158">
        <v>6</v>
      </c>
      <c r="M91" s="859" t="str">
        <f t="shared" si="8"/>
        <v>NO APLICA</v>
      </c>
      <c r="N91" s="859"/>
    </row>
    <row r="92" spans="2:14">
      <c r="B92" s="151"/>
      <c r="C92" s="151"/>
      <c r="E92" s="152"/>
      <c r="F92" s="183" t="str">
        <f>IF(OR(D92="",E92=""),"",ROUND(D92/LOOKUP(E92,SMMLV!$A$2:$A$36,SMMLV!$D$2:$D$108),3))</f>
        <v/>
      </c>
      <c r="K92" s="860"/>
      <c r="L92" s="158">
        <v>7</v>
      </c>
      <c r="M92" s="859" t="str">
        <f t="shared" si="8"/>
        <v>NO APLICA</v>
      </c>
      <c r="N92" s="859"/>
    </row>
    <row r="93" spans="2:14">
      <c r="B93" s="151"/>
      <c r="C93" s="151"/>
      <c r="E93" s="152"/>
      <c r="F93" s="183" t="str">
        <f>IF(OR(D93="",E93=""),"",ROUND(D93/LOOKUP(E93,SMMLV!$A$2:$A$36,SMMLV!$D$2:$D$108),3))</f>
        <v/>
      </c>
      <c r="K93" s="860"/>
      <c r="L93" s="158">
        <v>8</v>
      </c>
      <c r="M93" s="859" t="str">
        <f t="shared" si="8"/>
        <v>NO APLICA</v>
      </c>
      <c r="N93" s="859"/>
    </row>
    <row r="94" spans="2:14">
      <c r="B94" s="151"/>
      <c r="C94" s="151"/>
      <c r="E94" s="152"/>
      <c r="F94" s="183" t="str">
        <f>IF(OR(D94="",E94=""),"",ROUND(D94/LOOKUP(E94,SMMLV!$A$2:$A$36,SMMLV!$D$2:$D$108),3))</f>
        <v/>
      </c>
      <c r="K94" s="860"/>
      <c r="L94" s="158">
        <v>9</v>
      </c>
      <c r="M94" s="859" t="str">
        <f t="shared" si="8"/>
        <v>NO APLICA</v>
      </c>
      <c r="N94" s="859"/>
    </row>
    <row r="95" spans="2:14">
      <c r="B95" s="151"/>
      <c r="C95" s="151"/>
      <c r="E95" s="152"/>
      <c r="F95" s="183" t="str">
        <f>IF(OR(D95="",E95=""),"",ROUND(D95/LOOKUP(E95,SMMLV!$A$2:$A$36,SMMLV!$D$2:$D$108),3))</f>
        <v/>
      </c>
      <c r="K95" s="860"/>
      <c r="L95" s="158">
        <v>10</v>
      </c>
      <c r="M95" s="859" t="str">
        <f t="shared" si="8"/>
        <v>NO APLICA</v>
      </c>
      <c r="N95" s="859"/>
    </row>
    <row r="96" spans="2:14">
      <c r="B96" s="151"/>
      <c r="C96" s="151"/>
      <c r="E96" s="152"/>
      <c r="F96" s="183" t="str">
        <f>IF(OR(D96="",E96=""),"",ROUND(D96/LOOKUP(E96,SMMLV!$A$2:$A$36,SMMLV!$D$2:$D$108),3))</f>
        <v/>
      </c>
      <c r="K96" s="860">
        <v>10</v>
      </c>
      <c r="L96" s="158">
        <v>1</v>
      </c>
      <c r="M96" s="859" t="str">
        <f t="shared" ref="M96:M105" si="9">IF(SUMIFS($F$5:$F$1200,$B$5:$B$1200,$K$96,$C$5:$C$1200,$L96)=0,"NO APLICA",ROUND(SUMIFS($F$5:$F$1200,$B$5:$B$1200,$K$96,$C$5:$C$1200,$L96),3))</f>
        <v>NO APLICA</v>
      </c>
      <c r="N96" s="859"/>
    </row>
    <row r="97" spans="2:14">
      <c r="B97" s="151"/>
      <c r="C97" s="151"/>
      <c r="E97" s="152"/>
      <c r="F97" s="183" t="str">
        <f>IF(OR(D97="",E97=""),"",ROUND(D97/LOOKUP(E97,SMMLV!$A$2:$A$36,SMMLV!$D$2:$D$108),3))</f>
        <v/>
      </c>
      <c r="K97" s="860"/>
      <c r="L97" s="158">
        <v>2</v>
      </c>
      <c r="M97" s="859" t="str">
        <f t="shared" si="9"/>
        <v>NO APLICA</v>
      </c>
      <c r="N97" s="859"/>
    </row>
    <row r="98" spans="2:14">
      <c r="B98" s="151"/>
      <c r="C98" s="151"/>
      <c r="E98" s="152"/>
      <c r="F98" s="183" t="str">
        <f>IF(OR(D98="",E98=""),"",ROUND(D98/LOOKUP(E98,SMMLV!$A$2:$A$36,SMMLV!$D$2:$D$108),3))</f>
        <v/>
      </c>
      <c r="K98" s="860"/>
      <c r="L98" s="158">
        <v>3</v>
      </c>
      <c r="M98" s="859" t="str">
        <f t="shared" si="9"/>
        <v>NO APLICA</v>
      </c>
      <c r="N98" s="859"/>
    </row>
    <row r="99" spans="2:14">
      <c r="B99" s="151"/>
      <c r="C99" s="151"/>
      <c r="E99" s="152"/>
      <c r="F99" s="183" t="str">
        <f>IF(OR(D99="",E99=""),"",ROUND(D99/LOOKUP(E99,SMMLV!$A$2:$A$36,SMMLV!$D$2:$D$108),3))</f>
        <v/>
      </c>
      <c r="K99" s="860"/>
      <c r="L99" s="158">
        <v>4</v>
      </c>
      <c r="M99" s="859" t="str">
        <f t="shared" si="9"/>
        <v>NO APLICA</v>
      </c>
      <c r="N99" s="859"/>
    </row>
    <row r="100" spans="2:14">
      <c r="B100" s="151"/>
      <c r="C100" s="151"/>
      <c r="E100" s="152"/>
      <c r="F100" s="183" t="str">
        <f>IF(OR(D100="",E100=""),"",ROUND(D100/LOOKUP(E100,SMMLV!$A$2:$A$36,SMMLV!$D$2:$D$108),3))</f>
        <v/>
      </c>
      <c r="K100" s="860"/>
      <c r="L100" s="158">
        <v>5</v>
      </c>
      <c r="M100" s="859" t="str">
        <f t="shared" si="9"/>
        <v>NO APLICA</v>
      </c>
      <c r="N100" s="859"/>
    </row>
    <row r="101" spans="2:14">
      <c r="B101" s="151"/>
      <c r="C101" s="151"/>
      <c r="E101" s="152"/>
      <c r="F101" s="183" t="str">
        <f>IF(OR(D101="",E101=""),"",ROUND(D101/LOOKUP(E101,SMMLV!$A$2:$A$36,SMMLV!$D$2:$D$108),3))</f>
        <v/>
      </c>
      <c r="K101" s="860"/>
      <c r="L101" s="158">
        <v>6</v>
      </c>
      <c r="M101" s="859" t="str">
        <f t="shared" si="9"/>
        <v>NO APLICA</v>
      </c>
      <c r="N101" s="859"/>
    </row>
    <row r="102" spans="2:14">
      <c r="B102" s="151"/>
      <c r="C102" s="151"/>
      <c r="E102" s="152"/>
      <c r="F102" s="183" t="str">
        <f>IF(OR(D102="",E102=""),"",ROUND(D102/LOOKUP(E102,SMMLV!$A$2:$A$36,SMMLV!$D$2:$D$108),3))</f>
        <v/>
      </c>
      <c r="K102" s="860"/>
      <c r="L102" s="158">
        <v>7</v>
      </c>
      <c r="M102" s="859" t="str">
        <f t="shared" si="9"/>
        <v>NO APLICA</v>
      </c>
      <c r="N102" s="859"/>
    </row>
    <row r="103" spans="2:14">
      <c r="B103" s="151"/>
      <c r="C103" s="151"/>
      <c r="E103" s="152"/>
      <c r="F103" s="183" t="str">
        <f>IF(OR(D103="",E103=""),"",ROUND(D103/LOOKUP(E103,SMMLV!$A$2:$A$36,SMMLV!$D$2:$D$108),3))</f>
        <v/>
      </c>
      <c r="K103" s="860"/>
      <c r="L103" s="158">
        <v>8</v>
      </c>
      <c r="M103" s="859" t="str">
        <f t="shared" si="9"/>
        <v>NO APLICA</v>
      </c>
      <c r="N103" s="859"/>
    </row>
    <row r="104" spans="2:14">
      <c r="B104" s="151"/>
      <c r="C104" s="151"/>
      <c r="E104" s="152"/>
      <c r="F104" s="183" t="str">
        <f>IF(OR(D104="",E104=""),"",ROUND(D104/LOOKUP(E104,SMMLV!$A$2:$A$36,SMMLV!$D$2:$D$108),3))</f>
        <v/>
      </c>
      <c r="K104" s="860"/>
      <c r="L104" s="158">
        <v>9</v>
      </c>
      <c r="M104" s="859" t="str">
        <f t="shared" si="9"/>
        <v>NO APLICA</v>
      </c>
      <c r="N104" s="859"/>
    </row>
    <row r="105" spans="2:14">
      <c r="B105" s="151"/>
      <c r="C105" s="151"/>
      <c r="E105" s="152"/>
      <c r="F105" s="183" t="str">
        <f>IF(OR(D105="",E105=""),"",ROUND(D105/LOOKUP(E105,SMMLV!$A$2:$A$36,SMMLV!$D$2:$D$108),3))</f>
        <v/>
      </c>
      <c r="K105" s="860"/>
      <c r="L105" s="158">
        <v>10</v>
      </c>
      <c r="M105" s="859" t="str">
        <f t="shared" si="9"/>
        <v>NO APLICA</v>
      </c>
      <c r="N105" s="859"/>
    </row>
    <row r="106" spans="2:14">
      <c r="B106" s="151"/>
      <c r="C106" s="151"/>
      <c r="E106" s="152"/>
      <c r="F106" s="183" t="str">
        <f>IF(OR(D106="",E106=""),"",ROUND(D106/LOOKUP(E106,SMMLV!$A$2:$A$36,SMMLV!$D$2:$D$108),3))</f>
        <v/>
      </c>
      <c r="K106" s="860">
        <v>11</v>
      </c>
      <c r="L106" s="158">
        <v>1</v>
      </c>
      <c r="M106" s="859" t="str">
        <f t="shared" ref="M106:M115" si="10">IF(SUMIFS($F$5:$F$1200,$B$5:$B$1200,$K$106,$C$5:$C$1200,$L106)=0,"NO APLICA",ROUND(SUMIFS($F$5:$F$1200,$B$5:$B$1200,$K$106,$C$5:$C$1200,$L106),3))</f>
        <v>NO APLICA</v>
      </c>
      <c r="N106" s="859"/>
    </row>
    <row r="107" spans="2:14">
      <c r="B107" s="151"/>
      <c r="C107" s="151"/>
      <c r="E107" s="152"/>
      <c r="F107" s="183" t="str">
        <f>IF(OR(D107="",E107=""),"",ROUND(D107/LOOKUP(E107,SMMLV!$A$2:$A$36,SMMLV!$D$2:$D$108),3))</f>
        <v/>
      </c>
      <c r="K107" s="860"/>
      <c r="L107" s="158">
        <v>2</v>
      </c>
      <c r="M107" s="859" t="str">
        <f t="shared" si="10"/>
        <v>NO APLICA</v>
      </c>
      <c r="N107" s="859"/>
    </row>
    <row r="108" spans="2:14">
      <c r="B108" s="151"/>
      <c r="C108" s="151"/>
      <c r="E108" s="152"/>
      <c r="F108" s="183" t="str">
        <f>IF(OR(D108="",E108=""),"",ROUND(D108/LOOKUP(E108,SMMLV!$A$2:$A$36,SMMLV!$D$2:$D$108),3))</f>
        <v/>
      </c>
      <c r="K108" s="860"/>
      <c r="L108" s="158">
        <v>3</v>
      </c>
      <c r="M108" s="859" t="str">
        <f t="shared" si="10"/>
        <v>NO APLICA</v>
      </c>
      <c r="N108" s="859"/>
    </row>
    <row r="109" spans="2:14">
      <c r="B109" s="151"/>
      <c r="C109" s="151"/>
      <c r="E109" s="152"/>
      <c r="F109" s="183" t="str">
        <f>IF(OR(D109="",E109=""),"",ROUND(D109/LOOKUP(E109,SMMLV!$A$2:$A$36,SMMLV!$D$2:$D$108),3))</f>
        <v/>
      </c>
      <c r="K109" s="860"/>
      <c r="L109" s="158">
        <v>4</v>
      </c>
      <c r="M109" s="859" t="str">
        <f t="shared" si="10"/>
        <v>NO APLICA</v>
      </c>
      <c r="N109" s="859"/>
    </row>
    <row r="110" spans="2:14">
      <c r="B110" s="151"/>
      <c r="C110" s="151"/>
      <c r="E110" s="152"/>
      <c r="F110" s="183" t="str">
        <f>IF(OR(D110="",E110=""),"",ROUND(D110/LOOKUP(E110,SMMLV!$A$2:$A$36,SMMLV!$D$2:$D$108),3))</f>
        <v/>
      </c>
      <c r="K110" s="860"/>
      <c r="L110" s="158">
        <v>5</v>
      </c>
      <c r="M110" s="859" t="str">
        <f t="shared" si="10"/>
        <v>NO APLICA</v>
      </c>
      <c r="N110" s="859"/>
    </row>
    <row r="111" spans="2:14">
      <c r="B111" s="151"/>
      <c r="C111" s="151"/>
      <c r="E111" s="152"/>
      <c r="F111" s="183" t="str">
        <f>IF(OR(D111="",E111=""),"",ROUND(D111/LOOKUP(E111,SMMLV!$A$2:$A$36,SMMLV!$D$2:$D$108),3))</f>
        <v/>
      </c>
      <c r="K111" s="860"/>
      <c r="L111" s="158">
        <v>6</v>
      </c>
      <c r="M111" s="859" t="str">
        <f t="shared" si="10"/>
        <v>NO APLICA</v>
      </c>
      <c r="N111" s="859"/>
    </row>
    <row r="112" spans="2:14">
      <c r="B112" s="151"/>
      <c r="C112" s="151"/>
      <c r="E112" s="152"/>
      <c r="F112" s="183" t="str">
        <f>IF(OR(D112="",E112=""),"",ROUND(D112/LOOKUP(E112,SMMLV!$A$2:$A$36,SMMLV!$D$2:$D$108),3))</f>
        <v/>
      </c>
      <c r="K112" s="860"/>
      <c r="L112" s="158">
        <v>7</v>
      </c>
      <c r="M112" s="859" t="str">
        <f t="shared" si="10"/>
        <v>NO APLICA</v>
      </c>
      <c r="N112" s="859"/>
    </row>
    <row r="113" spans="2:14">
      <c r="B113" s="151"/>
      <c r="C113" s="151"/>
      <c r="E113" s="152"/>
      <c r="F113" s="183" t="str">
        <f>IF(OR(D113="",E113=""),"",ROUND(D113/LOOKUP(E113,SMMLV!$A$2:$A$36,SMMLV!$D$2:$D$108),3))</f>
        <v/>
      </c>
      <c r="K113" s="860"/>
      <c r="L113" s="158">
        <v>8</v>
      </c>
      <c r="M113" s="859" t="str">
        <f t="shared" si="10"/>
        <v>NO APLICA</v>
      </c>
      <c r="N113" s="859"/>
    </row>
    <row r="114" spans="2:14">
      <c r="B114" s="151"/>
      <c r="C114" s="151"/>
      <c r="E114" s="152"/>
      <c r="F114" s="183" t="str">
        <f>IF(OR(D114="",E114=""),"",ROUND(D114/LOOKUP(E114,SMMLV!$A$2:$A$36,SMMLV!$D$2:$D$108),3))</f>
        <v/>
      </c>
      <c r="K114" s="860"/>
      <c r="L114" s="158">
        <v>9</v>
      </c>
      <c r="M114" s="859" t="str">
        <f t="shared" si="10"/>
        <v>NO APLICA</v>
      </c>
      <c r="N114" s="859"/>
    </row>
    <row r="115" spans="2:14">
      <c r="B115" s="151"/>
      <c r="C115" s="151"/>
      <c r="E115" s="152"/>
      <c r="F115" s="183" t="str">
        <f>IF(OR(D115="",E115=""),"",ROUND(D115/LOOKUP(E115,SMMLV!$A$2:$A$36,SMMLV!$D$2:$D$108),3))</f>
        <v/>
      </c>
      <c r="K115" s="860"/>
      <c r="L115" s="158">
        <v>10</v>
      </c>
      <c r="M115" s="859" t="str">
        <f t="shared" si="10"/>
        <v>NO APLICA</v>
      </c>
      <c r="N115" s="859"/>
    </row>
    <row r="116" spans="2:14">
      <c r="B116" s="151"/>
      <c r="C116" s="151"/>
      <c r="E116" s="152"/>
      <c r="F116" s="183" t="str">
        <f>IF(OR(D116="",E116=""),"",ROUND(D116/LOOKUP(E116,SMMLV!$A$2:$A$36,SMMLV!$D$2:$D$108),3))</f>
        <v/>
      </c>
      <c r="K116" s="860">
        <v>12</v>
      </c>
      <c r="L116" s="158">
        <v>1</v>
      </c>
      <c r="M116" s="859" t="str">
        <f t="shared" ref="M116:M125" si="11">IF(SUMIFS($F$5:$F$1200,$B$5:$B$1200,$K$116,$C$5:$C$1200,$L116)=0,"NO APLICA",ROUND(SUMIFS($F$5:$F$1200,$B$5:$B$1200,$K$116,$C$5:$C$1200,$L116),3))</f>
        <v>NO APLICA</v>
      </c>
      <c r="N116" s="859"/>
    </row>
    <row r="117" spans="2:14">
      <c r="B117" s="151"/>
      <c r="C117" s="151"/>
      <c r="E117" s="152"/>
      <c r="F117" s="183" t="str">
        <f>IF(OR(D117="",E117=""),"",ROUND(D117/LOOKUP(E117,SMMLV!$A$2:$A$36,SMMLV!$D$2:$D$108),3))</f>
        <v/>
      </c>
      <c r="K117" s="860"/>
      <c r="L117" s="158">
        <v>2</v>
      </c>
      <c r="M117" s="859" t="str">
        <f t="shared" si="11"/>
        <v>NO APLICA</v>
      </c>
      <c r="N117" s="859"/>
    </row>
    <row r="118" spans="2:14">
      <c r="B118" s="151"/>
      <c r="C118" s="151"/>
      <c r="E118" s="152"/>
      <c r="F118" s="183" t="str">
        <f>IF(OR(D118="",E118=""),"",ROUND(D118/LOOKUP(E118,SMMLV!$A$2:$A$36,SMMLV!$D$2:$D$108),3))</f>
        <v/>
      </c>
      <c r="K118" s="860"/>
      <c r="L118" s="158">
        <v>3</v>
      </c>
      <c r="M118" s="859" t="str">
        <f t="shared" si="11"/>
        <v>NO APLICA</v>
      </c>
      <c r="N118" s="859"/>
    </row>
    <row r="119" spans="2:14">
      <c r="B119" s="151"/>
      <c r="C119" s="151"/>
      <c r="E119" s="152"/>
      <c r="F119" s="183" t="str">
        <f>IF(OR(D119="",E119=""),"",ROUND(D119/LOOKUP(E119,SMMLV!$A$2:$A$36,SMMLV!$D$2:$D$108),3))</f>
        <v/>
      </c>
      <c r="K119" s="860"/>
      <c r="L119" s="158">
        <v>4</v>
      </c>
      <c r="M119" s="859" t="str">
        <f t="shared" si="11"/>
        <v>NO APLICA</v>
      </c>
      <c r="N119" s="859"/>
    </row>
    <row r="120" spans="2:14">
      <c r="B120" s="151"/>
      <c r="C120" s="151"/>
      <c r="E120" s="152"/>
      <c r="F120" s="183" t="str">
        <f>IF(OR(D120="",E120=""),"",ROUND(D120/LOOKUP(E120,SMMLV!$A$2:$A$36,SMMLV!$D$2:$D$108),3))</f>
        <v/>
      </c>
      <c r="K120" s="860"/>
      <c r="L120" s="158">
        <v>5</v>
      </c>
      <c r="M120" s="859" t="str">
        <f t="shared" si="11"/>
        <v>NO APLICA</v>
      </c>
      <c r="N120" s="859"/>
    </row>
    <row r="121" spans="2:14">
      <c r="B121" s="151"/>
      <c r="C121" s="151"/>
      <c r="E121" s="152"/>
      <c r="F121" s="183" t="str">
        <f>IF(OR(D121="",E121=""),"",ROUND(D121/LOOKUP(E121,SMMLV!$A$2:$A$36,SMMLV!$D$2:$D$108),3))</f>
        <v/>
      </c>
      <c r="K121" s="860"/>
      <c r="L121" s="158">
        <v>6</v>
      </c>
      <c r="M121" s="859" t="str">
        <f t="shared" si="11"/>
        <v>NO APLICA</v>
      </c>
      <c r="N121" s="859"/>
    </row>
    <row r="122" spans="2:14">
      <c r="B122" s="151"/>
      <c r="C122" s="151"/>
      <c r="E122" s="152"/>
      <c r="F122" s="183" t="str">
        <f>IF(OR(D122="",E122=""),"",ROUND(D122/LOOKUP(E122,SMMLV!$A$2:$A$36,SMMLV!$D$2:$D$108),3))</f>
        <v/>
      </c>
      <c r="K122" s="860"/>
      <c r="L122" s="158">
        <v>7</v>
      </c>
      <c r="M122" s="859" t="str">
        <f t="shared" si="11"/>
        <v>NO APLICA</v>
      </c>
      <c r="N122" s="859"/>
    </row>
    <row r="123" spans="2:14">
      <c r="B123" s="151"/>
      <c r="C123" s="151"/>
      <c r="E123" s="152"/>
      <c r="F123" s="183" t="str">
        <f>IF(OR(D123="",E123=""),"",ROUND(D123/LOOKUP(E123,SMMLV!$A$2:$A$36,SMMLV!$D$2:$D$108),3))</f>
        <v/>
      </c>
      <c r="K123" s="860"/>
      <c r="L123" s="158">
        <v>8</v>
      </c>
      <c r="M123" s="859" t="str">
        <f t="shared" si="11"/>
        <v>NO APLICA</v>
      </c>
      <c r="N123" s="859"/>
    </row>
    <row r="124" spans="2:14">
      <c r="B124" s="151"/>
      <c r="C124" s="151"/>
      <c r="E124" s="152"/>
      <c r="F124" s="183" t="str">
        <f>IF(OR(D124="",E124=""),"",ROUND(D124/LOOKUP(E124,SMMLV!$A$2:$A$36,SMMLV!$D$2:$D$108),3))</f>
        <v/>
      </c>
      <c r="K124" s="860"/>
      <c r="L124" s="158">
        <v>9</v>
      </c>
      <c r="M124" s="859" t="str">
        <f t="shared" si="11"/>
        <v>NO APLICA</v>
      </c>
      <c r="N124" s="859"/>
    </row>
    <row r="125" spans="2:14">
      <c r="B125" s="151"/>
      <c r="C125" s="151"/>
      <c r="E125" s="152"/>
      <c r="F125" s="183" t="str">
        <f>IF(OR(D125="",E125=""),"",ROUND(D125/LOOKUP(E125,SMMLV!$A$2:$A$36,SMMLV!$D$2:$D$108),3))</f>
        <v/>
      </c>
      <c r="K125" s="860"/>
      <c r="L125" s="158">
        <v>10</v>
      </c>
      <c r="M125" s="859" t="str">
        <f t="shared" si="11"/>
        <v>NO APLICA</v>
      </c>
      <c r="N125" s="859"/>
    </row>
    <row r="126" spans="2:14">
      <c r="B126" s="151"/>
      <c r="C126" s="151"/>
      <c r="E126" s="152"/>
      <c r="F126" s="183" t="str">
        <f>IF(OR(D126="",E126=""),"",ROUND(D126/LOOKUP(E126,SMMLV!$A$2:$A$36,SMMLV!$D$2:$D$108),3))</f>
        <v/>
      </c>
      <c r="K126" s="860">
        <v>13</v>
      </c>
      <c r="L126" s="158">
        <v>1</v>
      </c>
      <c r="M126" s="859" t="str">
        <f t="shared" ref="M126:M135" si="12">IF(SUMIFS($F$5:$F$1200,$B$5:$B$1200,$K$126,$C$5:$C$1200,$L126)=0,"NO APLICA",ROUND(SUMIFS($F$5:$F$1200,$B$5:$B$1200,$K$126,$C$5:$C$1200,$L126),3))</f>
        <v>NO APLICA</v>
      </c>
      <c r="N126" s="859"/>
    </row>
    <row r="127" spans="2:14">
      <c r="B127" s="151"/>
      <c r="C127" s="151"/>
      <c r="E127" s="152"/>
      <c r="F127" s="183" t="str">
        <f>IF(OR(D127="",E127=""),"",ROUND(D127/LOOKUP(E127,SMMLV!$A$2:$A$36,SMMLV!$D$2:$D$108),3))</f>
        <v/>
      </c>
      <c r="K127" s="860"/>
      <c r="L127" s="158">
        <v>2</v>
      </c>
      <c r="M127" s="859" t="str">
        <f t="shared" si="12"/>
        <v>NO APLICA</v>
      </c>
      <c r="N127" s="859"/>
    </row>
    <row r="128" spans="2:14">
      <c r="B128" s="151"/>
      <c r="C128" s="151"/>
      <c r="E128" s="152"/>
      <c r="F128" s="183" t="str">
        <f>IF(OR(D128="",E128=""),"",ROUND(D128/LOOKUP(E128,SMMLV!$A$2:$A$36,SMMLV!$D$2:$D$108),3))</f>
        <v/>
      </c>
      <c r="K128" s="860"/>
      <c r="L128" s="158">
        <v>3</v>
      </c>
      <c r="M128" s="859" t="str">
        <f t="shared" si="12"/>
        <v>NO APLICA</v>
      </c>
      <c r="N128" s="859"/>
    </row>
    <row r="129" spans="2:14">
      <c r="B129" s="151"/>
      <c r="C129" s="151"/>
      <c r="E129" s="152"/>
      <c r="F129" s="183" t="str">
        <f>IF(OR(D129="",E129=""),"",ROUND(D129/LOOKUP(E129,SMMLV!$A$2:$A$36,SMMLV!$D$2:$D$108),3))</f>
        <v/>
      </c>
      <c r="K129" s="860"/>
      <c r="L129" s="158">
        <v>4</v>
      </c>
      <c r="M129" s="859" t="str">
        <f t="shared" si="12"/>
        <v>NO APLICA</v>
      </c>
      <c r="N129" s="859"/>
    </row>
    <row r="130" spans="2:14">
      <c r="B130" s="151"/>
      <c r="C130" s="151"/>
      <c r="E130" s="152"/>
      <c r="F130" s="183" t="str">
        <f>IF(OR(D130="",E130=""),"",ROUND(D130/LOOKUP(E130,SMMLV!$A$2:$A$36,SMMLV!$D$2:$D$108),3))</f>
        <v/>
      </c>
      <c r="K130" s="860"/>
      <c r="L130" s="158">
        <v>5</v>
      </c>
      <c r="M130" s="859" t="str">
        <f t="shared" si="12"/>
        <v>NO APLICA</v>
      </c>
      <c r="N130" s="859"/>
    </row>
    <row r="131" spans="2:14">
      <c r="B131" s="151"/>
      <c r="C131" s="151"/>
      <c r="E131" s="152"/>
      <c r="F131" s="183" t="str">
        <f>IF(OR(D131="",E131=""),"",ROUND(D131/LOOKUP(E131,SMMLV!$A$2:$A$36,SMMLV!$D$2:$D$108),3))</f>
        <v/>
      </c>
      <c r="K131" s="860"/>
      <c r="L131" s="158">
        <v>6</v>
      </c>
      <c r="M131" s="859" t="str">
        <f t="shared" si="12"/>
        <v>NO APLICA</v>
      </c>
      <c r="N131" s="859"/>
    </row>
    <row r="132" spans="2:14">
      <c r="B132" s="151"/>
      <c r="C132" s="151"/>
      <c r="E132" s="152"/>
      <c r="F132" s="183" t="str">
        <f>IF(OR(D132="",E132=""),"",ROUND(D132/LOOKUP(E132,SMMLV!$A$2:$A$36,SMMLV!$D$2:$D$108),3))</f>
        <v/>
      </c>
      <c r="K132" s="860"/>
      <c r="L132" s="158">
        <v>7</v>
      </c>
      <c r="M132" s="859" t="str">
        <f t="shared" si="12"/>
        <v>NO APLICA</v>
      </c>
      <c r="N132" s="859"/>
    </row>
    <row r="133" spans="2:14">
      <c r="B133" s="151"/>
      <c r="C133" s="151"/>
      <c r="E133" s="152"/>
      <c r="F133" s="183" t="str">
        <f>IF(OR(D133="",E133=""),"",ROUND(D133/LOOKUP(E133,SMMLV!$A$2:$A$36,SMMLV!$D$2:$D$108),3))</f>
        <v/>
      </c>
      <c r="K133" s="860"/>
      <c r="L133" s="158">
        <v>8</v>
      </c>
      <c r="M133" s="859" t="str">
        <f t="shared" si="12"/>
        <v>NO APLICA</v>
      </c>
      <c r="N133" s="859"/>
    </row>
    <row r="134" spans="2:14">
      <c r="B134" s="151"/>
      <c r="C134" s="151"/>
      <c r="E134" s="152"/>
      <c r="F134" s="183" t="str">
        <f>IF(OR(D134="",E134=""),"",ROUND(D134/LOOKUP(E134,SMMLV!$A$2:$A$36,SMMLV!$D$2:$D$108),3))</f>
        <v/>
      </c>
      <c r="K134" s="860"/>
      <c r="L134" s="158">
        <v>9</v>
      </c>
      <c r="M134" s="859" t="str">
        <f t="shared" si="12"/>
        <v>NO APLICA</v>
      </c>
      <c r="N134" s="859"/>
    </row>
    <row r="135" spans="2:14">
      <c r="B135" s="151"/>
      <c r="C135" s="151"/>
      <c r="E135" s="152"/>
      <c r="F135" s="183" t="str">
        <f>IF(OR(D135="",E135=""),"",ROUND(D135/LOOKUP(E135,SMMLV!$A$2:$A$36,SMMLV!$D$2:$D$108),3))</f>
        <v/>
      </c>
      <c r="K135" s="860"/>
      <c r="L135" s="158">
        <v>10</v>
      </c>
      <c r="M135" s="859" t="str">
        <f t="shared" si="12"/>
        <v>NO APLICA</v>
      </c>
      <c r="N135" s="859"/>
    </row>
    <row r="136" spans="2:14">
      <c r="B136" s="151"/>
      <c r="C136" s="151"/>
      <c r="E136" s="152"/>
      <c r="F136" s="183" t="str">
        <f>IF(OR(D136="",E136=""),"",ROUND(D136/LOOKUP(E136,SMMLV!$A$2:$A$36,SMMLV!$D$2:$D$108),3))</f>
        <v/>
      </c>
      <c r="K136" s="860">
        <v>14</v>
      </c>
      <c r="L136" s="158">
        <v>1</v>
      </c>
      <c r="M136" s="859" t="str">
        <f t="shared" ref="M136:M145" si="13">IF(SUMIFS($F$5:$F$1200,$B$5:$B$1200,$K$136,$C$5:$C$1200,$L136)=0,"NO APLICA",ROUND(SUMIFS($F$5:$F$1200,$B$5:$B$1200,$K$136,$C$5:$C$1200,$L136),3))</f>
        <v>NO APLICA</v>
      </c>
      <c r="N136" s="859"/>
    </row>
    <row r="137" spans="2:14">
      <c r="B137" s="151"/>
      <c r="C137" s="151"/>
      <c r="E137" s="152"/>
      <c r="F137" s="183" t="str">
        <f>IF(OR(D137="",E137=""),"",ROUND(D137/LOOKUP(E137,SMMLV!$A$2:$A$36,SMMLV!$D$2:$D$108),3))</f>
        <v/>
      </c>
      <c r="K137" s="860"/>
      <c r="L137" s="158">
        <v>2</v>
      </c>
      <c r="M137" s="859" t="str">
        <f t="shared" si="13"/>
        <v>NO APLICA</v>
      </c>
      <c r="N137" s="859"/>
    </row>
    <row r="138" spans="2:14">
      <c r="B138" s="151"/>
      <c r="C138" s="151"/>
      <c r="E138" s="152"/>
      <c r="F138" s="183" t="str">
        <f>IF(OR(D138="",E138=""),"",ROUND(D138/LOOKUP(E138,SMMLV!$A$2:$A$36,SMMLV!$D$2:$D$108),3))</f>
        <v/>
      </c>
      <c r="K138" s="860"/>
      <c r="L138" s="158">
        <v>3</v>
      </c>
      <c r="M138" s="859" t="str">
        <f t="shared" si="13"/>
        <v>NO APLICA</v>
      </c>
      <c r="N138" s="859"/>
    </row>
    <row r="139" spans="2:14">
      <c r="B139" s="151"/>
      <c r="C139" s="151"/>
      <c r="E139" s="152"/>
      <c r="F139" s="183" t="str">
        <f>IF(OR(D139="",E139=""),"",ROUND(D139/LOOKUP(E139,SMMLV!$A$2:$A$36,SMMLV!$D$2:$D$108),3))</f>
        <v/>
      </c>
      <c r="K139" s="860"/>
      <c r="L139" s="158">
        <v>4</v>
      </c>
      <c r="M139" s="859" t="str">
        <f t="shared" si="13"/>
        <v>NO APLICA</v>
      </c>
      <c r="N139" s="859"/>
    </row>
    <row r="140" spans="2:14">
      <c r="B140" s="151"/>
      <c r="C140" s="151"/>
      <c r="E140" s="152"/>
      <c r="F140" s="183" t="str">
        <f>IF(OR(D140="",E140=""),"",ROUND(D140/LOOKUP(E140,SMMLV!$A$2:$A$36,SMMLV!$D$2:$D$108),3))</f>
        <v/>
      </c>
      <c r="K140" s="860"/>
      <c r="L140" s="158">
        <v>5</v>
      </c>
      <c r="M140" s="859" t="str">
        <f t="shared" si="13"/>
        <v>NO APLICA</v>
      </c>
      <c r="N140" s="859"/>
    </row>
    <row r="141" spans="2:14">
      <c r="B141" s="151"/>
      <c r="C141" s="151"/>
      <c r="E141" s="152"/>
      <c r="F141" s="183" t="str">
        <f>IF(OR(D141="",E141=""),"",ROUND(D141/LOOKUP(E141,SMMLV!$A$2:$A$36,SMMLV!$D$2:$D$108),3))</f>
        <v/>
      </c>
      <c r="K141" s="860"/>
      <c r="L141" s="158">
        <v>6</v>
      </c>
      <c r="M141" s="859" t="str">
        <f t="shared" si="13"/>
        <v>NO APLICA</v>
      </c>
      <c r="N141" s="859"/>
    </row>
    <row r="142" spans="2:14">
      <c r="B142" s="151"/>
      <c r="C142" s="151"/>
      <c r="E142" s="152"/>
      <c r="F142" s="183" t="str">
        <f>IF(OR(D142="",E142=""),"",ROUND(D142/LOOKUP(E142,SMMLV!$A$2:$A$36,SMMLV!$D$2:$D$108),3))</f>
        <v/>
      </c>
      <c r="K142" s="860"/>
      <c r="L142" s="158">
        <v>7</v>
      </c>
      <c r="M142" s="859" t="str">
        <f t="shared" si="13"/>
        <v>NO APLICA</v>
      </c>
      <c r="N142" s="859"/>
    </row>
    <row r="143" spans="2:14">
      <c r="B143" s="151"/>
      <c r="C143" s="151"/>
      <c r="E143" s="152"/>
      <c r="F143" s="183" t="str">
        <f>IF(OR(D143="",E143=""),"",ROUND(D143/LOOKUP(E143,SMMLV!$A$2:$A$36,SMMLV!$D$2:$D$108),3))</f>
        <v/>
      </c>
      <c r="K143" s="860"/>
      <c r="L143" s="158">
        <v>8</v>
      </c>
      <c r="M143" s="859" t="str">
        <f t="shared" si="13"/>
        <v>NO APLICA</v>
      </c>
      <c r="N143" s="859"/>
    </row>
    <row r="144" spans="2:14">
      <c r="B144" s="151"/>
      <c r="C144" s="151"/>
      <c r="E144" s="152"/>
      <c r="F144" s="183" t="str">
        <f>IF(OR(D144="",E144=""),"",ROUND(D144/LOOKUP(E144,SMMLV!$A$2:$A$36,SMMLV!$D$2:$D$108),3))</f>
        <v/>
      </c>
      <c r="K144" s="860"/>
      <c r="L144" s="158">
        <v>9</v>
      </c>
      <c r="M144" s="859" t="str">
        <f t="shared" si="13"/>
        <v>NO APLICA</v>
      </c>
      <c r="N144" s="859"/>
    </row>
    <row r="145" spans="2:14">
      <c r="B145" s="151"/>
      <c r="C145" s="151"/>
      <c r="E145" s="152"/>
      <c r="F145" s="183" t="str">
        <f>IF(OR(D145="",E145=""),"",ROUND(D145/LOOKUP(E145,SMMLV!$A$2:$A$36,SMMLV!$D$2:$D$108),3))</f>
        <v/>
      </c>
      <c r="K145" s="860"/>
      <c r="L145" s="158">
        <v>10</v>
      </c>
      <c r="M145" s="859" t="str">
        <f t="shared" si="13"/>
        <v>NO APLICA</v>
      </c>
      <c r="N145" s="859"/>
    </row>
    <row r="146" spans="2:14">
      <c r="B146" s="151"/>
      <c r="C146" s="151"/>
      <c r="E146" s="152"/>
      <c r="F146" s="183" t="str">
        <f>IF(OR(D146="",E146=""),"",ROUND(D146/LOOKUP(E146,SMMLV!$A$2:$A$36,SMMLV!$D$2:$D$108),3))</f>
        <v/>
      </c>
      <c r="K146" s="860">
        <v>15</v>
      </c>
      <c r="L146" s="158">
        <v>1</v>
      </c>
      <c r="M146" s="859" t="str">
        <f t="shared" ref="M146:M155" si="14">IF(SUMIFS($F$5:$F$1200,$B$5:$B$1200,$K$146,$C$5:$C$1200,$L146)=0,"NO APLICA",ROUND(SUMIFS($F$5:$F$1200,$B$5:$B$1200,$K$146,$C$5:$C$1200,$L146),3))</f>
        <v>NO APLICA</v>
      </c>
      <c r="N146" s="859"/>
    </row>
    <row r="147" spans="2:14">
      <c r="B147" s="151"/>
      <c r="C147" s="151"/>
      <c r="E147" s="152"/>
      <c r="F147" s="183" t="str">
        <f>IF(OR(D147="",E147=""),"",ROUND(D147/LOOKUP(E147,SMMLV!$A$2:$A$36,SMMLV!$D$2:$D$108),3))</f>
        <v/>
      </c>
      <c r="K147" s="860"/>
      <c r="L147" s="158">
        <v>2</v>
      </c>
      <c r="M147" s="859" t="str">
        <f t="shared" si="14"/>
        <v>NO APLICA</v>
      </c>
      <c r="N147" s="859"/>
    </row>
    <row r="148" spans="2:14">
      <c r="B148" s="151"/>
      <c r="C148" s="151"/>
      <c r="E148" s="152"/>
      <c r="F148" s="183" t="str">
        <f>IF(OR(D148="",E148=""),"",ROUND(D148/LOOKUP(E148,SMMLV!$A$2:$A$36,SMMLV!$D$2:$D$108),3))</f>
        <v/>
      </c>
      <c r="K148" s="860"/>
      <c r="L148" s="158">
        <v>3</v>
      </c>
      <c r="M148" s="859" t="str">
        <f t="shared" si="14"/>
        <v>NO APLICA</v>
      </c>
      <c r="N148" s="859"/>
    </row>
    <row r="149" spans="2:14">
      <c r="B149" s="151"/>
      <c r="C149" s="151"/>
      <c r="E149" s="152"/>
      <c r="F149" s="183" t="str">
        <f>IF(OR(D149="",E149=""),"",ROUND(D149/LOOKUP(E149,SMMLV!$A$2:$A$36,SMMLV!$D$2:$D$108),3))</f>
        <v/>
      </c>
      <c r="K149" s="860"/>
      <c r="L149" s="158">
        <v>4</v>
      </c>
      <c r="M149" s="859" t="str">
        <f t="shared" si="14"/>
        <v>NO APLICA</v>
      </c>
      <c r="N149" s="859"/>
    </row>
    <row r="150" spans="2:14">
      <c r="B150" s="151"/>
      <c r="C150" s="151"/>
      <c r="E150" s="152"/>
      <c r="F150" s="183" t="str">
        <f>IF(OR(D150="",E150=""),"",ROUND(D150/LOOKUP(E150,SMMLV!$A$2:$A$36,SMMLV!$D$2:$D$108),3))</f>
        <v/>
      </c>
      <c r="K150" s="860"/>
      <c r="L150" s="158">
        <v>5</v>
      </c>
      <c r="M150" s="859" t="str">
        <f t="shared" si="14"/>
        <v>NO APLICA</v>
      </c>
      <c r="N150" s="859"/>
    </row>
    <row r="151" spans="2:14">
      <c r="B151" s="151"/>
      <c r="C151" s="151"/>
      <c r="E151" s="152"/>
      <c r="F151" s="183" t="str">
        <f>IF(OR(D151="",E151=""),"",ROUND(D151/LOOKUP(E151,SMMLV!$A$2:$A$36,SMMLV!$D$2:$D$108),3))</f>
        <v/>
      </c>
      <c r="K151" s="860"/>
      <c r="L151" s="158">
        <v>6</v>
      </c>
      <c r="M151" s="859" t="str">
        <f t="shared" si="14"/>
        <v>NO APLICA</v>
      </c>
      <c r="N151" s="859"/>
    </row>
    <row r="152" spans="2:14">
      <c r="B152" s="151"/>
      <c r="C152" s="151"/>
      <c r="E152" s="152"/>
      <c r="F152" s="183" t="str">
        <f>IF(OR(D152="",E152=""),"",ROUND(D152/LOOKUP(E152,SMMLV!$A$2:$A$36,SMMLV!$D$2:$D$108),3))</f>
        <v/>
      </c>
      <c r="K152" s="860"/>
      <c r="L152" s="158">
        <v>7</v>
      </c>
      <c r="M152" s="859" t="str">
        <f t="shared" si="14"/>
        <v>NO APLICA</v>
      </c>
      <c r="N152" s="859"/>
    </row>
    <row r="153" spans="2:14">
      <c r="B153" s="151"/>
      <c r="C153" s="151"/>
      <c r="E153" s="152"/>
      <c r="F153" s="183" t="str">
        <f>IF(OR(D153="",E153=""),"",ROUND(D153/LOOKUP(E153,SMMLV!$A$2:$A$36,SMMLV!$D$2:$D$108),3))</f>
        <v/>
      </c>
      <c r="K153" s="860"/>
      <c r="L153" s="158">
        <v>8</v>
      </c>
      <c r="M153" s="859" t="str">
        <f t="shared" si="14"/>
        <v>NO APLICA</v>
      </c>
      <c r="N153" s="859"/>
    </row>
    <row r="154" spans="2:14">
      <c r="B154" s="151"/>
      <c r="C154" s="151"/>
      <c r="E154" s="152"/>
      <c r="F154" s="183" t="str">
        <f>IF(OR(D154="",E154=""),"",ROUND(D154/LOOKUP(E154,SMMLV!$A$2:$A$36,SMMLV!$D$2:$D$108),3))</f>
        <v/>
      </c>
      <c r="K154" s="860"/>
      <c r="L154" s="158">
        <v>9</v>
      </c>
      <c r="M154" s="859" t="str">
        <f t="shared" si="14"/>
        <v>NO APLICA</v>
      </c>
      <c r="N154" s="859"/>
    </row>
    <row r="155" spans="2:14">
      <c r="B155" s="151"/>
      <c r="C155" s="151"/>
      <c r="E155" s="152"/>
      <c r="F155" s="183" t="str">
        <f>IF(OR(D155="",E155=""),"",ROUND(D155/LOOKUP(E155,SMMLV!$A$2:$A$36,SMMLV!$D$2:$D$108),3))</f>
        <v/>
      </c>
      <c r="K155" s="860"/>
      <c r="L155" s="158">
        <v>10</v>
      </c>
      <c r="M155" s="859" t="str">
        <f t="shared" si="14"/>
        <v>NO APLICA</v>
      </c>
      <c r="N155" s="859"/>
    </row>
    <row r="156" spans="2:14">
      <c r="B156" s="151"/>
      <c r="C156" s="151"/>
      <c r="E156" s="152"/>
      <c r="F156" s="183" t="str">
        <f>IF(OR(D156="",E156=""),"",ROUND(D156/LOOKUP(E156,SMMLV!$A$2:$A$36,SMMLV!$D$2:$D$108),3))</f>
        <v/>
      </c>
      <c r="K156" s="860">
        <v>16</v>
      </c>
      <c r="L156" s="158">
        <v>1</v>
      </c>
      <c r="M156" s="859" t="str">
        <f t="shared" ref="M156:M165" si="15">IF(SUMIFS($F$5:$F$1200,$B$5:$B$1200,$K$156,$C$5:$C$1200,$L156)=0,"NO APLICA",ROUND(SUMIFS($F$5:$F$1200,$B$5:$B$1200,$K$156,$C$5:$C$1200,$L156),3))</f>
        <v>NO APLICA</v>
      </c>
      <c r="N156" s="859"/>
    </row>
    <row r="157" spans="2:14">
      <c r="B157" s="151"/>
      <c r="C157" s="151"/>
      <c r="E157" s="152"/>
      <c r="F157" s="183" t="str">
        <f>IF(OR(D157="",E157=""),"",ROUND(D157/LOOKUP(E157,SMMLV!$A$2:$A$36,SMMLV!$D$2:$D$108),3))</f>
        <v/>
      </c>
      <c r="K157" s="860"/>
      <c r="L157" s="158">
        <v>2</v>
      </c>
      <c r="M157" s="859" t="str">
        <f t="shared" si="15"/>
        <v>NO APLICA</v>
      </c>
      <c r="N157" s="859"/>
    </row>
    <row r="158" spans="2:14">
      <c r="B158" s="151"/>
      <c r="C158" s="151"/>
      <c r="E158" s="152"/>
      <c r="F158" s="183" t="str">
        <f>IF(OR(D158="",E158=""),"",ROUND(D158/LOOKUP(E158,SMMLV!$A$2:$A$36,SMMLV!$D$2:$D$108),3))</f>
        <v/>
      </c>
      <c r="K158" s="860"/>
      <c r="L158" s="158">
        <v>3</v>
      </c>
      <c r="M158" s="859" t="str">
        <f t="shared" si="15"/>
        <v>NO APLICA</v>
      </c>
      <c r="N158" s="859"/>
    </row>
    <row r="159" spans="2:14">
      <c r="B159" s="151"/>
      <c r="C159" s="151"/>
      <c r="E159" s="152"/>
      <c r="F159" s="183" t="str">
        <f>IF(OR(D159="",E159=""),"",ROUND(D159/LOOKUP(E159,SMMLV!$A$2:$A$36,SMMLV!$D$2:$D$108),3))</f>
        <v/>
      </c>
      <c r="K159" s="860"/>
      <c r="L159" s="158">
        <v>4</v>
      </c>
      <c r="M159" s="859" t="str">
        <f t="shared" si="15"/>
        <v>NO APLICA</v>
      </c>
      <c r="N159" s="859"/>
    </row>
    <row r="160" spans="2:14">
      <c r="B160" s="151"/>
      <c r="C160" s="151"/>
      <c r="E160" s="152"/>
      <c r="F160" s="183" t="str">
        <f>IF(OR(D160="",E160=""),"",ROUND(D160/LOOKUP(E160,SMMLV!$A$2:$A$36,SMMLV!$D$2:$D$108),3))</f>
        <v/>
      </c>
      <c r="K160" s="860"/>
      <c r="L160" s="158">
        <v>5</v>
      </c>
      <c r="M160" s="859" t="str">
        <f t="shared" si="15"/>
        <v>NO APLICA</v>
      </c>
      <c r="N160" s="859"/>
    </row>
    <row r="161" spans="2:14">
      <c r="B161" s="151"/>
      <c r="C161" s="151"/>
      <c r="E161" s="152"/>
      <c r="F161" s="183" t="str">
        <f>IF(OR(D161="",E161=""),"",ROUND(D161/LOOKUP(E161,SMMLV!$A$2:$A$36,SMMLV!$D$2:$D$108),3))</f>
        <v/>
      </c>
      <c r="K161" s="860"/>
      <c r="L161" s="158">
        <v>6</v>
      </c>
      <c r="M161" s="859" t="str">
        <f t="shared" si="15"/>
        <v>NO APLICA</v>
      </c>
      <c r="N161" s="859"/>
    </row>
    <row r="162" spans="2:14">
      <c r="B162" s="151"/>
      <c r="C162" s="151"/>
      <c r="E162" s="152"/>
      <c r="F162" s="183" t="str">
        <f>IF(OR(D162="",E162=""),"",ROUND(D162/LOOKUP(E162,SMMLV!$A$2:$A$36,SMMLV!$D$2:$D$108),3))</f>
        <v/>
      </c>
      <c r="K162" s="860"/>
      <c r="L162" s="158">
        <v>7</v>
      </c>
      <c r="M162" s="859" t="str">
        <f t="shared" si="15"/>
        <v>NO APLICA</v>
      </c>
      <c r="N162" s="859"/>
    </row>
    <row r="163" spans="2:14">
      <c r="B163" s="151"/>
      <c r="C163" s="151"/>
      <c r="E163" s="152"/>
      <c r="F163" s="183" t="str">
        <f>IF(OR(D163="",E163=""),"",ROUND(D163/LOOKUP(E163,SMMLV!$A$2:$A$36,SMMLV!$D$2:$D$108),3))</f>
        <v/>
      </c>
      <c r="K163" s="860"/>
      <c r="L163" s="158">
        <v>8</v>
      </c>
      <c r="M163" s="859" t="str">
        <f t="shared" si="15"/>
        <v>NO APLICA</v>
      </c>
      <c r="N163" s="859"/>
    </row>
    <row r="164" spans="2:14">
      <c r="B164" s="151"/>
      <c r="C164" s="151"/>
      <c r="E164" s="152"/>
      <c r="F164" s="183" t="str">
        <f>IF(OR(D164="",E164=""),"",ROUND(D164/LOOKUP(E164,SMMLV!$A$2:$A$36,SMMLV!$D$2:$D$108),3))</f>
        <v/>
      </c>
      <c r="K164" s="860"/>
      <c r="L164" s="158">
        <v>9</v>
      </c>
      <c r="M164" s="859" t="str">
        <f t="shared" si="15"/>
        <v>NO APLICA</v>
      </c>
      <c r="N164" s="859"/>
    </row>
    <row r="165" spans="2:14">
      <c r="B165" s="151"/>
      <c r="C165" s="151"/>
      <c r="E165" s="152"/>
      <c r="F165" s="183" t="str">
        <f>IF(OR(D165="",E165=""),"",ROUND(D165/LOOKUP(E165,SMMLV!$A$2:$A$36,SMMLV!$D$2:$D$108),3))</f>
        <v/>
      </c>
      <c r="K165" s="860"/>
      <c r="L165" s="158">
        <v>10</v>
      </c>
      <c r="M165" s="859" t="str">
        <f t="shared" si="15"/>
        <v>NO APLICA</v>
      </c>
      <c r="N165" s="859"/>
    </row>
    <row r="166" spans="2:14">
      <c r="B166" s="151"/>
      <c r="C166" s="151"/>
      <c r="E166" s="152"/>
      <c r="F166" s="183" t="str">
        <f>IF(OR(D166="",E166=""),"",ROUND(D166/LOOKUP(E166,SMMLV!$A$2:$A$36,SMMLV!$D$2:$D$108),3))</f>
        <v/>
      </c>
      <c r="K166" s="860">
        <v>17</v>
      </c>
      <c r="L166" s="158">
        <v>1</v>
      </c>
      <c r="M166" s="859" t="str">
        <f t="shared" ref="M166:M175" si="16">IF(SUMIFS($F$5:$F$1200,$B$5:$B$1200,$K$166,$C$5:$C$1200,$L166)=0,"NO APLICA",ROUND(SUMIFS($F$5:$F$1200,$B$5:$B$1200,$K$166,$C$5:$C$1200,$L166),3))</f>
        <v>NO APLICA</v>
      </c>
      <c r="N166" s="859"/>
    </row>
    <row r="167" spans="2:14">
      <c r="B167" s="151"/>
      <c r="C167" s="151"/>
      <c r="E167" s="152"/>
      <c r="F167" s="183" t="str">
        <f>IF(OR(D167="",E167=""),"",ROUND(D167/LOOKUP(E167,SMMLV!$A$2:$A$36,SMMLV!$D$2:$D$108),3))</f>
        <v/>
      </c>
      <c r="K167" s="860"/>
      <c r="L167" s="158">
        <v>2</v>
      </c>
      <c r="M167" s="859" t="str">
        <f t="shared" si="16"/>
        <v>NO APLICA</v>
      </c>
      <c r="N167" s="859"/>
    </row>
    <row r="168" spans="2:14">
      <c r="B168" s="151"/>
      <c r="C168" s="151"/>
      <c r="E168" s="152"/>
      <c r="F168" s="183" t="str">
        <f>IF(OR(D168="",E168=""),"",ROUND(D168/LOOKUP(E168,SMMLV!$A$2:$A$36,SMMLV!$D$2:$D$108),3))</f>
        <v/>
      </c>
      <c r="K168" s="860"/>
      <c r="L168" s="158">
        <v>3</v>
      </c>
      <c r="M168" s="859" t="str">
        <f t="shared" si="16"/>
        <v>NO APLICA</v>
      </c>
      <c r="N168" s="859"/>
    </row>
    <row r="169" spans="2:14">
      <c r="B169" s="151"/>
      <c r="C169" s="151"/>
      <c r="E169" s="152"/>
      <c r="F169" s="183" t="str">
        <f>IF(OR(D169="",E169=""),"",ROUND(D169/LOOKUP(E169,SMMLV!$A$2:$A$36,SMMLV!$D$2:$D$108),3))</f>
        <v/>
      </c>
      <c r="K169" s="860"/>
      <c r="L169" s="158">
        <v>4</v>
      </c>
      <c r="M169" s="859" t="str">
        <f t="shared" si="16"/>
        <v>NO APLICA</v>
      </c>
      <c r="N169" s="859"/>
    </row>
    <row r="170" spans="2:14">
      <c r="B170" s="151"/>
      <c r="C170" s="151"/>
      <c r="E170" s="152"/>
      <c r="F170" s="183" t="str">
        <f>IF(OR(D170="",E170=""),"",ROUND(D170/LOOKUP(E170,SMMLV!$A$2:$A$36,SMMLV!$D$2:$D$108),3))</f>
        <v/>
      </c>
      <c r="K170" s="860"/>
      <c r="L170" s="158">
        <v>5</v>
      </c>
      <c r="M170" s="859" t="str">
        <f t="shared" si="16"/>
        <v>NO APLICA</v>
      </c>
      <c r="N170" s="859"/>
    </row>
    <row r="171" spans="2:14">
      <c r="B171" s="151"/>
      <c r="C171" s="151"/>
      <c r="E171" s="152"/>
      <c r="F171" s="183" t="str">
        <f>IF(OR(D171="",E171=""),"",ROUND(D171/LOOKUP(E171,SMMLV!$A$2:$A$36,SMMLV!$D$2:$D$108),3))</f>
        <v/>
      </c>
      <c r="K171" s="860"/>
      <c r="L171" s="158">
        <v>6</v>
      </c>
      <c r="M171" s="859" t="str">
        <f t="shared" si="16"/>
        <v>NO APLICA</v>
      </c>
      <c r="N171" s="859"/>
    </row>
    <row r="172" spans="2:14">
      <c r="B172" s="151"/>
      <c r="C172" s="151"/>
      <c r="E172" s="152"/>
      <c r="F172" s="183" t="str">
        <f>IF(OR(D172="",E172=""),"",ROUND(D172/LOOKUP(E172,SMMLV!$A$2:$A$36,SMMLV!$D$2:$D$108),3))</f>
        <v/>
      </c>
      <c r="K172" s="860"/>
      <c r="L172" s="158">
        <v>7</v>
      </c>
      <c r="M172" s="859" t="str">
        <f t="shared" si="16"/>
        <v>NO APLICA</v>
      </c>
      <c r="N172" s="859"/>
    </row>
    <row r="173" spans="2:14">
      <c r="B173" s="151"/>
      <c r="C173" s="151"/>
      <c r="E173" s="152"/>
      <c r="F173" s="183" t="str">
        <f>IF(OR(D173="",E173=""),"",ROUND(D173/LOOKUP(E173,SMMLV!$A$2:$A$36,SMMLV!$D$2:$D$108),3))</f>
        <v/>
      </c>
      <c r="K173" s="860"/>
      <c r="L173" s="158">
        <v>8</v>
      </c>
      <c r="M173" s="859" t="str">
        <f t="shared" si="16"/>
        <v>NO APLICA</v>
      </c>
      <c r="N173" s="859"/>
    </row>
    <row r="174" spans="2:14">
      <c r="B174" s="151"/>
      <c r="C174" s="151"/>
      <c r="E174" s="152"/>
      <c r="F174" s="183" t="str">
        <f>IF(OR(D174="",E174=""),"",ROUND(D174/LOOKUP(E174,SMMLV!$A$2:$A$36,SMMLV!$D$2:$D$108),3))</f>
        <v/>
      </c>
      <c r="K174" s="860"/>
      <c r="L174" s="158">
        <v>9</v>
      </c>
      <c r="M174" s="859" t="str">
        <f t="shared" si="16"/>
        <v>NO APLICA</v>
      </c>
      <c r="N174" s="859"/>
    </row>
    <row r="175" spans="2:14">
      <c r="B175" s="151"/>
      <c r="C175" s="151"/>
      <c r="E175" s="152"/>
      <c r="F175" s="183" t="str">
        <f>IF(OR(D175="",E175=""),"",ROUND(D175/LOOKUP(E175,SMMLV!$A$2:$A$36,SMMLV!$D$2:$D$108),3))</f>
        <v/>
      </c>
      <c r="K175" s="860"/>
      <c r="L175" s="158">
        <v>10</v>
      </c>
      <c r="M175" s="859" t="str">
        <f t="shared" si="16"/>
        <v>NO APLICA</v>
      </c>
      <c r="N175" s="859"/>
    </row>
    <row r="176" spans="2:14">
      <c r="B176" s="151"/>
      <c r="C176" s="151"/>
      <c r="E176" s="152"/>
      <c r="F176" s="183" t="str">
        <f>IF(OR(D176="",E176=""),"",ROUND(D176/LOOKUP(E176,SMMLV!$A$2:$A$36,SMMLV!$D$2:$D$108),3))</f>
        <v/>
      </c>
      <c r="K176" s="860">
        <v>18</v>
      </c>
      <c r="L176" s="158">
        <v>1</v>
      </c>
      <c r="M176" s="859" t="str">
        <f t="shared" ref="M176:M185" si="17">IF(SUMIFS($F$5:$F$1200,$B$5:$B$1200,$K$176,$C$5:$C$1200,$L176)=0,"NO APLICA",ROUND(SUMIFS($F$5:$F$1200,$B$5:$B$1200,$K$176,$C$5:$C$1200,$L176),3))</f>
        <v>NO APLICA</v>
      </c>
      <c r="N176" s="859"/>
    </row>
    <row r="177" spans="2:14">
      <c r="B177" s="151"/>
      <c r="C177" s="151"/>
      <c r="E177" s="152"/>
      <c r="F177" s="183" t="str">
        <f>IF(OR(D177="",E177=""),"",ROUND(D177/LOOKUP(E177,SMMLV!$A$2:$A$36,SMMLV!$D$2:$D$108),3))</f>
        <v/>
      </c>
      <c r="K177" s="860"/>
      <c r="L177" s="158">
        <v>2</v>
      </c>
      <c r="M177" s="859" t="str">
        <f t="shared" si="17"/>
        <v>NO APLICA</v>
      </c>
      <c r="N177" s="859"/>
    </row>
    <row r="178" spans="2:14">
      <c r="B178" s="151"/>
      <c r="C178" s="151"/>
      <c r="E178" s="152"/>
      <c r="F178" s="183" t="str">
        <f>IF(OR(D178="",E178=""),"",ROUND(D178/LOOKUP(E178,SMMLV!$A$2:$A$36,SMMLV!$D$2:$D$108),3))</f>
        <v/>
      </c>
      <c r="K178" s="860"/>
      <c r="L178" s="158">
        <v>3</v>
      </c>
      <c r="M178" s="859" t="str">
        <f t="shared" si="17"/>
        <v>NO APLICA</v>
      </c>
      <c r="N178" s="859"/>
    </row>
    <row r="179" spans="2:14">
      <c r="B179" s="151"/>
      <c r="C179" s="151"/>
      <c r="E179" s="152"/>
      <c r="F179" s="183" t="str">
        <f>IF(OR(D179="",E179=""),"",ROUND(D179/LOOKUP(E179,SMMLV!$A$2:$A$36,SMMLV!$D$2:$D$108),3))</f>
        <v/>
      </c>
      <c r="K179" s="860"/>
      <c r="L179" s="158">
        <v>4</v>
      </c>
      <c r="M179" s="859" t="str">
        <f t="shared" si="17"/>
        <v>NO APLICA</v>
      </c>
      <c r="N179" s="859"/>
    </row>
    <row r="180" spans="2:14">
      <c r="B180" s="151"/>
      <c r="C180" s="151"/>
      <c r="E180" s="152"/>
      <c r="F180" s="183" t="str">
        <f>IF(OR(D180="",E180=""),"",ROUND(D180/LOOKUP(E180,SMMLV!$A$2:$A$36,SMMLV!$D$2:$D$108),3))</f>
        <v/>
      </c>
      <c r="K180" s="860"/>
      <c r="L180" s="158">
        <v>5</v>
      </c>
      <c r="M180" s="859" t="str">
        <f t="shared" si="17"/>
        <v>NO APLICA</v>
      </c>
      <c r="N180" s="859"/>
    </row>
    <row r="181" spans="2:14">
      <c r="B181" s="151"/>
      <c r="C181" s="151"/>
      <c r="E181" s="152"/>
      <c r="F181" s="183" t="str">
        <f>IF(OR(D181="",E181=""),"",ROUND(D181/LOOKUP(E181,SMMLV!$A$2:$A$36,SMMLV!$D$2:$D$108),3))</f>
        <v/>
      </c>
      <c r="K181" s="860"/>
      <c r="L181" s="158">
        <v>6</v>
      </c>
      <c r="M181" s="859" t="str">
        <f t="shared" si="17"/>
        <v>NO APLICA</v>
      </c>
      <c r="N181" s="859"/>
    </row>
    <row r="182" spans="2:14">
      <c r="B182" s="151"/>
      <c r="C182" s="151"/>
      <c r="E182" s="152"/>
      <c r="F182" s="183" t="str">
        <f>IF(OR(D182="",E182=""),"",ROUND(D182/LOOKUP(E182,SMMLV!$A$2:$A$36,SMMLV!$D$2:$D$108),3))</f>
        <v/>
      </c>
      <c r="K182" s="860"/>
      <c r="L182" s="158">
        <v>7</v>
      </c>
      <c r="M182" s="859" t="str">
        <f t="shared" si="17"/>
        <v>NO APLICA</v>
      </c>
      <c r="N182" s="859"/>
    </row>
    <row r="183" spans="2:14">
      <c r="B183" s="151"/>
      <c r="C183" s="151"/>
      <c r="E183" s="152"/>
      <c r="F183" s="183" t="str">
        <f>IF(OR(D183="",E183=""),"",ROUND(D183/LOOKUP(E183,SMMLV!$A$2:$A$36,SMMLV!$D$2:$D$108),3))</f>
        <v/>
      </c>
      <c r="K183" s="860"/>
      <c r="L183" s="158">
        <v>8</v>
      </c>
      <c r="M183" s="859" t="str">
        <f t="shared" si="17"/>
        <v>NO APLICA</v>
      </c>
      <c r="N183" s="859"/>
    </row>
    <row r="184" spans="2:14">
      <c r="B184" s="151"/>
      <c r="C184" s="151"/>
      <c r="E184" s="152"/>
      <c r="F184" s="183" t="str">
        <f>IF(OR(D184="",E184=""),"",ROUND(D184/LOOKUP(E184,SMMLV!$A$2:$A$36,SMMLV!$D$2:$D$108),3))</f>
        <v/>
      </c>
      <c r="K184" s="860"/>
      <c r="L184" s="158">
        <v>9</v>
      </c>
      <c r="M184" s="859" t="str">
        <f t="shared" si="17"/>
        <v>NO APLICA</v>
      </c>
      <c r="N184" s="859"/>
    </row>
    <row r="185" spans="2:14">
      <c r="B185" s="151"/>
      <c r="C185" s="151"/>
      <c r="E185" s="152"/>
      <c r="F185" s="183" t="str">
        <f>IF(OR(D185="",E185=""),"",ROUND(D185/LOOKUP(E185,SMMLV!$A$2:$A$36,SMMLV!$D$2:$D$108),3))</f>
        <v/>
      </c>
      <c r="K185" s="860"/>
      <c r="L185" s="158">
        <v>10</v>
      </c>
      <c r="M185" s="859" t="str">
        <f t="shared" si="17"/>
        <v>NO APLICA</v>
      </c>
      <c r="N185" s="859"/>
    </row>
    <row r="186" spans="2:14">
      <c r="B186" s="151"/>
      <c r="C186" s="151"/>
      <c r="E186" s="152"/>
      <c r="F186" s="183" t="str">
        <f>IF(OR(D186="",E186=""),"",ROUND(D186/LOOKUP(E186,SMMLV!$A$2:$A$36,SMMLV!$D$2:$D$108),3))</f>
        <v/>
      </c>
      <c r="K186" s="860">
        <v>19</v>
      </c>
      <c r="L186" s="158">
        <v>1</v>
      </c>
      <c r="M186" s="859" t="str">
        <f t="shared" ref="M186:M195" si="18">IF(SUMIFS($F$5:$F$1200,$B$5:$B$1200,$K$186,$C$5:$C$1200,$L186)=0,"NO APLICA",ROUND(SUMIFS($F$5:$F$1200,$B$5:$B$1200,$K$186,$C$5:$C$1200,$L186),3))</f>
        <v>NO APLICA</v>
      </c>
      <c r="N186" s="859"/>
    </row>
    <row r="187" spans="2:14">
      <c r="B187" s="151"/>
      <c r="C187" s="151"/>
      <c r="E187" s="152"/>
      <c r="F187" s="183" t="str">
        <f>IF(OR(D187="",E187=""),"",ROUND(D187/LOOKUP(E187,SMMLV!$A$2:$A$36,SMMLV!$D$2:$D$108),3))</f>
        <v/>
      </c>
      <c r="K187" s="860"/>
      <c r="L187" s="158">
        <v>2</v>
      </c>
      <c r="M187" s="859" t="str">
        <f t="shared" si="18"/>
        <v>NO APLICA</v>
      </c>
      <c r="N187" s="859"/>
    </row>
    <row r="188" spans="2:14">
      <c r="B188" s="151"/>
      <c r="C188" s="151"/>
      <c r="E188" s="152"/>
      <c r="F188" s="183" t="str">
        <f>IF(OR(D188="",E188=""),"",ROUND(D188/LOOKUP(E188,SMMLV!$A$2:$A$36,SMMLV!$D$2:$D$108),3))</f>
        <v/>
      </c>
      <c r="K188" s="860"/>
      <c r="L188" s="158">
        <v>3</v>
      </c>
      <c r="M188" s="859" t="str">
        <f t="shared" si="18"/>
        <v>NO APLICA</v>
      </c>
      <c r="N188" s="859"/>
    </row>
    <row r="189" spans="2:14">
      <c r="B189" s="151"/>
      <c r="C189" s="151"/>
      <c r="E189" s="152"/>
      <c r="F189" s="183" t="str">
        <f>IF(OR(D189="",E189=""),"",ROUND(D189/LOOKUP(E189,SMMLV!$A$2:$A$36,SMMLV!$D$2:$D$108),3))</f>
        <v/>
      </c>
      <c r="K189" s="860"/>
      <c r="L189" s="158">
        <v>4</v>
      </c>
      <c r="M189" s="859" t="str">
        <f t="shared" si="18"/>
        <v>NO APLICA</v>
      </c>
      <c r="N189" s="859"/>
    </row>
    <row r="190" spans="2:14">
      <c r="B190" s="151"/>
      <c r="C190" s="151"/>
      <c r="E190" s="152"/>
      <c r="F190" s="183" t="str">
        <f>IF(OR(D190="",E190=""),"",ROUND(D190/LOOKUP(E190,SMMLV!$A$2:$A$36,SMMLV!$D$2:$D$108),3))</f>
        <v/>
      </c>
      <c r="K190" s="860"/>
      <c r="L190" s="158">
        <v>5</v>
      </c>
      <c r="M190" s="859" t="str">
        <f t="shared" si="18"/>
        <v>NO APLICA</v>
      </c>
      <c r="N190" s="859"/>
    </row>
    <row r="191" spans="2:14">
      <c r="B191" s="151"/>
      <c r="C191" s="151"/>
      <c r="E191" s="152"/>
      <c r="F191" s="183" t="str">
        <f>IF(OR(D191="",E191=""),"",ROUND(D191/LOOKUP(E191,SMMLV!$A$2:$A$36,SMMLV!$D$2:$D$108),3))</f>
        <v/>
      </c>
      <c r="K191" s="860"/>
      <c r="L191" s="158">
        <v>6</v>
      </c>
      <c r="M191" s="859" t="str">
        <f t="shared" si="18"/>
        <v>NO APLICA</v>
      </c>
      <c r="N191" s="859"/>
    </row>
    <row r="192" spans="2:14">
      <c r="B192" s="151"/>
      <c r="C192" s="151"/>
      <c r="E192" s="152"/>
      <c r="F192" s="183" t="str">
        <f>IF(OR(D192="",E192=""),"",ROUND(D192/LOOKUP(E192,SMMLV!$A$2:$A$36,SMMLV!$D$2:$D$108),3))</f>
        <v/>
      </c>
      <c r="K192" s="860"/>
      <c r="L192" s="158">
        <v>7</v>
      </c>
      <c r="M192" s="859" t="str">
        <f t="shared" si="18"/>
        <v>NO APLICA</v>
      </c>
      <c r="N192" s="859"/>
    </row>
    <row r="193" spans="2:14">
      <c r="B193" s="151"/>
      <c r="C193" s="151"/>
      <c r="E193" s="152"/>
      <c r="F193" s="183" t="str">
        <f>IF(OR(D193="",E193=""),"",ROUND(D193/LOOKUP(E193,SMMLV!$A$2:$A$36,SMMLV!$D$2:$D$108),3))</f>
        <v/>
      </c>
      <c r="K193" s="860"/>
      <c r="L193" s="158">
        <v>8</v>
      </c>
      <c r="M193" s="859" t="str">
        <f t="shared" si="18"/>
        <v>NO APLICA</v>
      </c>
      <c r="N193" s="859"/>
    </row>
    <row r="194" spans="2:14">
      <c r="B194" s="151"/>
      <c r="C194" s="151"/>
      <c r="E194" s="152"/>
      <c r="F194" s="183" t="str">
        <f>IF(OR(D194="",E194=""),"",ROUND(D194/LOOKUP(E194,SMMLV!$A$2:$A$36,SMMLV!$D$2:$D$108),3))</f>
        <v/>
      </c>
      <c r="K194" s="860"/>
      <c r="L194" s="158">
        <v>9</v>
      </c>
      <c r="M194" s="859" t="str">
        <f t="shared" si="18"/>
        <v>NO APLICA</v>
      </c>
      <c r="N194" s="859"/>
    </row>
    <row r="195" spans="2:14">
      <c r="B195" s="151"/>
      <c r="C195" s="151"/>
      <c r="E195" s="152"/>
      <c r="F195" s="183" t="str">
        <f>IF(OR(D195="",E195=""),"",ROUND(D195/LOOKUP(E195,SMMLV!$A$2:$A$36,SMMLV!$D$2:$D$108),3))</f>
        <v/>
      </c>
      <c r="K195" s="860"/>
      <c r="L195" s="158">
        <v>10</v>
      </c>
      <c r="M195" s="859" t="str">
        <f t="shared" si="18"/>
        <v>NO APLICA</v>
      </c>
      <c r="N195" s="859"/>
    </row>
    <row r="196" spans="2:14">
      <c r="B196" s="151"/>
      <c r="C196" s="151"/>
      <c r="E196" s="152"/>
      <c r="F196" s="183" t="str">
        <f>IF(OR(D196="",E196=""),"",ROUND(D196/LOOKUP(E196,SMMLV!$A$2:$A$36,SMMLV!$D$2:$D$108),3))</f>
        <v/>
      </c>
      <c r="K196" s="860">
        <v>20</v>
      </c>
      <c r="L196" s="158">
        <v>1</v>
      </c>
      <c r="M196" s="859" t="str">
        <f t="shared" ref="M196:M205" si="19">IF(SUMIFS($F$5:$F$1200,$B$5:$B$1200,$K$196,$C$5:$C$1200,$L196)=0,"NO APLICA",ROUND(SUMIFS($F$5:$F$1200,$B$5:$B$1200,$K$196,$C$5:$C$1200,$L196),3))</f>
        <v>NO APLICA</v>
      </c>
      <c r="N196" s="859"/>
    </row>
    <row r="197" spans="2:14">
      <c r="B197" s="151"/>
      <c r="C197" s="151"/>
      <c r="E197" s="152"/>
      <c r="F197" s="183" t="str">
        <f>IF(OR(D197="",E197=""),"",ROUND(D197/LOOKUP(E197,SMMLV!$A$2:$A$36,SMMLV!$D$2:$D$108),3))</f>
        <v/>
      </c>
      <c r="K197" s="860"/>
      <c r="L197" s="158">
        <v>2</v>
      </c>
      <c r="M197" s="859" t="str">
        <f t="shared" si="19"/>
        <v>NO APLICA</v>
      </c>
      <c r="N197" s="859"/>
    </row>
    <row r="198" spans="2:14">
      <c r="B198" s="151"/>
      <c r="C198" s="151"/>
      <c r="E198" s="152"/>
      <c r="F198" s="183" t="str">
        <f>IF(OR(D198="",E198=""),"",ROUND(D198/LOOKUP(E198,SMMLV!$A$2:$A$36,SMMLV!$D$2:$D$108),3))</f>
        <v/>
      </c>
      <c r="K198" s="860"/>
      <c r="L198" s="158">
        <v>3</v>
      </c>
      <c r="M198" s="859" t="str">
        <f t="shared" si="19"/>
        <v>NO APLICA</v>
      </c>
      <c r="N198" s="859"/>
    </row>
    <row r="199" spans="2:14">
      <c r="B199" s="151"/>
      <c r="C199" s="151"/>
      <c r="E199" s="152"/>
      <c r="F199" s="183" t="str">
        <f>IF(OR(D199="",E199=""),"",ROUND(D199/LOOKUP(E199,SMMLV!$A$2:$A$36,SMMLV!$D$2:$D$108),3))</f>
        <v/>
      </c>
      <c r="K199" s="860"/>
      <c r="L199" s="158">
        <v>4</v>
      </c>
      <c r="M199" s="859" t="str">
        <f t="shared" si="19"/>
        <v>NO APLICA</v>
      </c>
      <c r="N199" s="859"/>
    </row>
    <row r="200" spans="2:14">
      <c r="B200" s="151"/>
      <c r="C200" s="151"/>
      <c r="E200" s="152"/>
      <c r="F200" s="183" t="str">
        <f>IF(OR(D200="",E200=""),"",ROUND(D200/LOOKUP(E200,SMMLV!$A$2:$A$36,SMMLV!$D$2:$D$108),3))</f>
        <v/>
      </c>
      <c r="K200" s="860"/>
      <c r="L200" s="158">
        <v>5</v>
      </c>
      <c r="M200" s="859" t="str">
        <f t="shared" si="19"/>
        <v>NO APLICA</v>
      </c>
      <c r="N200" s="859"/>
    </row>
    <row r="201" spans="2:14">
      <c r="B201" s="151"/>
      <c r="C201" s="151"/>
      <c r="E201" s="152"/>
      <c r="F201" s="183" t="str">
        <f>IF(OR(D201="",E201=""),"",ROUND(D201/LOOKUP(E201,SMMLV!$A$2:$A$36,SMMLV!$D$2:$D$108),3))</f>
        <v/>
      </c>
      <c r="K201" s="860"/>
      <c r="L201" s="158">
        <v>6</v>
      </c>
      <c r="M201" s="859" t="str">
        <f t="shared" si="19"/>
        <v>NO APLICA</v>
      </c>
      <c r="N201" s="859"/>
    </row>
    <row r="202" spans="2:14">
      <c r="B202" s="151"/>
      <c r="C202" s="151"/>
      <c r="E202" s="152"/>
      <c r="F202" s="183" t="str">
        <f>IF(OR(D202="",E202=""),"",ROUND(D202/LOOKUP(E202,SMMLV!$A$2:$A$36,SMMLV!$D$2:$D$108),3))</f>
        <v/>
      </c>
      <c r="K202" s="860"/>
      <c r="L202" s="158">
        <v>7</v>
      </c>
      <c r="M202" s="859" t="str">
        <f t="shared" si="19"/>
        <v>NO APLICA</v>
      </c>
      <c r="N202" s="859"/>
    </row>
    <row r="203" spans="2:14">
      <c r="B203" s="151"/>
      <c r="C203" s="151"/>
      <c r="E203" s="152"/>
      <c r="F203" s="183" t="str">
        <f>IF(OR(D203="",E203=""),"",ROUND(D203/LOOKUP(E203,SMMLV!$A$2:$A$36,SMMLV!$D$2:$D$108),3))</f>
        <v/>
      </c>
      <c r="K203" s="860"/>
      <c r="L203" s="158">
        <v>8</v>
      </c>
      <c r="M203" s="859" t="str">
        <f t="shared" si="19"/>
        <v>NO APLICA</v>
      </c>
      <c r="N203" s="859"/>
    </row>
    <row r="204" spans="2:14">
      <c r="B204" s="151"/>
      <c r="C204" s="151"/>
      <c r="E204" s="152"/>
      <c r="F204" s="183" t="str">
        <f>IF(OR(D204="",E204=""),"",ROUND(D204/LOOKUP(E204,SMMLV!$A$2:$A$36,SMMLV!$D$2:$D$108),3))</f>
        <v/>
      </c>
      <c r="K204" s="860"/>
      <c r="L204" s="158">
        <v>9</v>
      </c>
      <c r="M204" s="859" t="str">
        <f t="shared" si="19"/>
        <v>NO APLICA</v>
      </c>
      <c r="N204" s="859"/>
    </row>
    <row r="205" spans="2:14">
      <c r="B205" s="151"/>
      <c r="C205" s="151"/>
      <c r="E205" s="152"/>
      <c r="F205" s="183" t="str">
        <f>IF(OR(D205="",E205=""),"",ROUND(D205/LOOKUP(E205,SMMLV!$A$2:$A$36,SMMLV!$D$2:$D$108),3))</f>
        <v/>
      </c>
      <c r="K205" s="860"/>
      <c r="L205" s="158">
        <v>10</v>
      </c>
      <c r="M205" s="859" t="str">
        <f t="shared" si="19"/>
        <v>NO APLICA</v>
      </c>
      <c r="N205" s="859"/>
    </row>
    <row r="206" spans="2:14">
      <c r="B206" s="151"/>
      <c r="C206" s="151"/>
      <c r="E206" s="152"/>
      <c r="F206" s="183" t="str">
        <f>IF(OR(D206="",E206=""),"",ROUND(D206/LOOKUP(E206,SMMLV!$A$2:$A$36,SMMLV!$D$2:$D$108),3))</f>
        <v/>
      </c>
      <c r="K206" s="860">
        <v>21</v>
      </c>
      <c r="L206" s="158">
        <v>1</v>
      </c>
      <c r="M206" s="859" t="str">
        <f t="shared" ref="M206:M215" si="20">IF(SUMIFS($F$5:$F$1200,$B$5:$B$1200,$K$206,$C$5:$C$1200,$L206)=0,"NO APLICA",ROUND(SUMIFS($F$5:$F$1200,$B$5:$B$1200,$K$206,$C$5:$C$1200,$L206),3))</f>
        <v>NO APLICA</v>
      </c>
      <c r="N206" s="859"/>
    </row>
    <row r="207" spans="2:14">
      <c r="B207" s="151"/>
      <c r="C207" s="151"/>
      <c r="E207" s="152"/>
      <c r="F207" s="183" t="str">
        <f>IF(OR(D207="",E207=""),"",ROUND(D207/LOOKUP(E207,SMMLV!$A$2:$A$36,SMMLV!$D$2:$D$108),3))</f>
        <v/>
      </c>
      <c r="K207" s="860"/>
      <c r="L207" s="158">
        <v>2</v>
      </c>
      <c r="M207" s="859" t="str">
        <f t="shared" si="20"/>
        <v>NO APLICA</v>
      </c>
      <c r="N207" s="859"/>
    </row>
    <row r="208" spans="2:14">
      <c r="B208" s="151"/>
      <c r="C208" s="151"/>
      <c r="E208" s="152"/>
      <c r="F208" s="183" t="str">
        <f>IF(OR(D208="",E208=""),"",ROUND(D208/LOOKUP(E208,SMMLV!$A$2:$A$36,SMMLV!$D$2:$D$108),3))</f>
        <v/>
      </c>
      <c r="K208" s="860"/>
      <c r="L208" s="158">
        <v>3</v>
      </c>
      <c r="M208" s="859" t="str">
        <f t="shared" si="20"/>
        <v>NO APLICA</v>
      </c>
      <c r="N208" s="859"/>
    </row>
    <row r="209" spans="2:14">
      <c r="B209" s="151"/>
      <c r="C209" s="151"/>
      <c r="E209" s="152"/>
      <c r="F209" s="183" t="str">
        <f>IF(OR(D209="",E209=""),"",ROUND(D209/LOOKUP(E209,SMMLV!$A$2:$A$36,SMMLV!$D$2:$D$108),3))</f>
        <v/>
      </c>
      <c r="K209" s="860"/>
      <c r="L209" s="158">
        <v>4</v>
      </c>
      <c r="M209" s="859" t="str">
        <f t="shared" si="20"/>
        <v>NO APLICA</v>
      </c>
      <c r="N209" s="859"/>
    </row>
    <row r="210" spans="2:14">
      <c r="B210" s="151"/>
      <c r="C210" s="151"/>
      <c r="E210" s="152"/>
      <c r="F210" s="183" t="str">
        <f>IF(OR(D210="",E210=""),"",ROUND(D210/LOOKUP(E210,SMMLV!$A$2:$A$36,SMMLV!$D$2:$D$108),3))</f>
        <v/>
      </c>
      <c r="K210" s="860"/>
      <c r="L210" s="158">
        <v>5</v>
      </c>
      <c r="M210" s="859" t="str">
        <f t="shared" si="20"/>
        <v>NO APLICA</v>
      </c>
      <c r="N210" s="859"/>
    </row>
    <row r="211" spans="2:14">
      <c r="B211" s="151"/>
      <c r="C211" s="151"/>
      <c r="E211" s="152"/>
      <c r="F211" s="183" t="str">
        <f>IF(OR(D211="",E211=""),"",ROUND(D211/LOOKUP(E211,SMMLV!$A$2:$A$36,SMMLV!$D$2:$D$108),3))</f>
        <v/>
      </c>
      <c r="K211" s="860"/>
      <c r="L211" s="158">
        <v>6</v>
      </c>
      <c r="M211" s="859" t="str">
        <f t="shared" si="20"/>
        <v>NO APLICA</v>
      </c>
      <c r="N211" s="859"/>
    </row>
    <row r="212" spans="2:14">
      <c r="B212" s="151"/>
      <c r="C212" s="151"/>
      <c r="E212" s="152"/>
      <c r="F212" s="183" t="str">
        <f>IF(OR(D212="",E212=""),"",ROUND(D212/LOOKUP(E212,SMMLV!$A$2:$A$36,SMMLV!$D$2:$D$108),3))</f>
        <v/>
      </c>
      <c r="K212" s="860"/>
      <c r="L212" s="158">
        <v>7</v>
      </c>
      <c r="M212" s="859" t="str">
        <f t="shared" si="20"/>
        <v>NO APLICA</v>
      </c>
      <c r="N212" s="859"/>
    </row>
    <row r="213" spans="2:14">
      <c r="B213" s="151"/>
      <c r="C213" s="151"/>
      <c r="E213" s="152"/>
      <c r="F213" s="183" t="str">
        <f>IF(OR(D213="",E213=""),"",ROUND(D213/LOOKUP(E213,SMMLV!$A$2:$A$36,SMMLV!$D$2:$D$108),3))</f>
        <v/>
      </c>
      <c r="K213" s="860"/>
      <c r="L213" s="158">
        <v>8</v>
      </c>
      <c r="M213" s="859" t="str">
        <f t="shared" si="20"/>
        <v>NO APLICA</v>
      </c>
      <c r="N213" s="859"/>
    </row>
    <row r="214" spans="2:14">
      <c r="B214" s="151"/>
      <c r="C214" s="151"/>
      <c r="E214" s="152"/>
      <c r="F214" s="183" t="str">
        <f>IF(OR(D214="",E214=""),"",ROUND(D214/LOOKUP(E214,SMMLV!$A$2:$A$36,SMMLV!$D$2:$D$108),3))</f>
        <v/>
      </c>
      <c r="K214" s="860"/>
      <c r="L214" s="158">
        <v>9</v>
      </c>
      <c r="M214" s="859" t="str">
        <f t="shared" si="20"/>
        <v>NO APLICA</v>
      </c>
      <c r="N214" s="859"/>
    </row>
    <row r="215" spans="2:14">
      <c r="B215" s="151"/>
      <c r="C215" s="151"/>
      <c r="E215" s="152"/>
      <c r="F215" s="183" t="str">
        <f>IF(OR(D215="",E215=""),"",ROUND(D215/LOOKUP(E215,SMMLV!$A$2:$A$36,SMMLV!$D$2:$D$108),3))</f>
        <v/>
      </c>
      <c r="K215" s="860"/>
      <c r="L215" s="158">
        <v>10</v>
      </c>
      <c r="M215" s="859" t="str">
        <f t="shared" si="20"/>
        <v>NO APLICA</v>
      </c>
      <c r="N215" s="859"/>
    </row>
    <row r="216" spans="2:14">
      <c r="B216" s="151"/>
      <c r="C216" s="151"/>
      <c r="E216" s="152"/>
      <c r="F216" s="183" t="str">
        <f>IF(OR(D216="",E216=""),"",ROUND(D216/LOOKUP(E216,SMMLV!$A$2:$A$36,SMMLV!$D$2:$D$108),3))</f>
        <v/>
      </c>
      <c r="K216" s="860">
        <v>22</v>
      </c>
      <c r="L216" s="158">
        <v>1</v>
      </c>
      <c r="M216" s="859" t="str">
        <f t="shared" ref="M216:M225" si="21">IF(SUMIFS($F$5:$F$1200,$B$5:$B$1200,$K$216,$C$5:$C$1200,$L216)=0,"NO APLICA",ROUND(SUMIFS($F$5:$F$1200,$B$5:$B$1200,$K$216,$C$5:$C$1200,$L216),3))</f>
        <v>NO APLICA</v>
      </c>
      <c r="N216" s="859"/>
    </row>
    <row r="217" spans="2:14">
      <c r="B217" s="151"/>
      <c r="C217" s="151"/>
      <c r="E217" s="152"/>
      <c r="F217" s="183" t="str">
        <f>IF(OR(D217="",E217=""),"",ROUND(D217/LOOKUP(E217,SMMLV!$A$2:$A$36,SMMLV!$D$2:$D$108),3))</f>
        <v/>
      </c>
      <c r="K217" s="860"/>
      <c r="L217" s="158">
        <v>2</v>
      </c>
      <c r="M217" s="859" t="str">
        <f t="shared" si="21"/>
        <v>NO APLICA</v>
      </c>
      <c r="N217" s="859"/>
    </row>
    <row r="218" spans="2:14">
      <c r="B218" s="151"/>
      <c r="C218" s="151"/>
      <c r="E218" s="152"/>
      <c r="F218" s="183" t="str">
        <f>IF(OR(D218="",E218=""),"",ROUND(D218/LOOKUP(E218,SMMLV!$A$2:$A$36,SMMLV!$D$2:$D$108),3))</f>
        <v/>
      </c>
      <c r="K218" s="860"/>
      <c r="L218" s="158">
        <v>3</v>
      </c>
      <c r="M218" s="859" t="str">
        <f t="shared" si="21"/>
        <v>NO APLICA</v>
      </c>
      <c r="N218" s="859"/>
    </row>
    <row r="219" spans="2:14">
      <c r="B219" s="151"/>
      <c r="C219" s="151"/>
      <c r="E219" s="152"/>
      <c r="F219" s="183" t="str">
        <f>IF(OR(D219="",E219=""),"",ROUND(D219/LOOKUP(E219,SMMLV!$A$2:$A$36,SMMLV!$D$2:$D$108),3))</f>
        <v/>
      </c>
      <c r="K219" s="860"/>
      <c r="L219" s="158">
        <v>4</v>
      </c>
      <c r="M219" s="859" t="str">
        <f t="shared" si="21"/>
        <v>NO APLICA</v>
      </c>
      <c r="N219" s="859"/>
    </row>
    <row r="220" spans="2:14">
      <c r="B220" s="151"/>
      <c r="C220" s="151"/>
      <c r="E220" s="152"/>
      <c r="F220" s="183" t="str">
        <f>IF(OR(D220="",E220=""),"",ROUND(D220/LOOKUP(E220,SMMLV!$A$2:$A$36,SMMLV!$D$2:$D$108),3))</f>
        <v/>
      </c>
      <c r="K220" s="860"/>
      <c r="L220" s="158">
        <v>5</v>
      </c>
      <c r="M220" s="859" t="str">
        <f t="shared" si="21"/>
        <v>NO APLICA</v>
      </c>
      <c r="N220" s="859"/>
    </row>
    <row r="221" spans="2:14">
      <c r="B221" s="151"/>
      <c r="C221" s="151"/>
      <c r="E221" s="152"/>
      <c r="F221" s="183" t="str">
        <f>IF(OR(D221="",E221=""),"",ROUND(D221/LOOKUP(E221,SMMLV!$A$2:$A$36,SMMLV!$D$2:$D$108),3))</f>
        <v/>
      </c>
      <c r="K221" s="860"/>
      <c r="L221" s="158">
        <v>6</v>
      </c>
      <c r="M221" s="859" t="str">
        <f t="shared" si="21"/>
        <v>NO APLICA</v>
      </c>
      <c r="N221" s="859"/>
    </row>
    <row r="222" spans="2:14">
      <c r="B222" s="151"/>
      <c r="C222" s="151"/>
      <c r="E222" s="152"/>
      <c r="F222" s="183" t="str">
        <f>IF(OR(D222="",E222=""),"",ROUND(D222/LOOKUP(E222,SMMLV!$A$2:$A$36,SMMLV!$D$2:$D$108),3))</f>
        <v/>
      </c>
      <c r="K222" s="860"/>
      <c r="L222" s="158">
        <v>7</v>
      </c>
      <c r="M222" s="859" t="str">
        <f t="shared" si="21"/>
        <v>NO APLICA</v>
      </c>
      <c r="N222" s="859"/>
    </row>
    <row r="223" spans="2:14">
      <c r="B223" s="151"/>
      <c r="C223" s="151"/>
      <c r="E223" s="152"/>
      <c r="F223" s="183" t="str">
        <f>IF(OR(D223="",E223=""),"",ROUND(D223/LOOKUP(E223,SMMLV!$A$2:$A$36,SMMLV!$D$2:$D$108),3))</f>
        <v/>
      </c>
      <c r="K223" s="860"/>
      <c r="L223" s="158">
        <v>8</v>
      </c>
      <c r="M223" s="859" t="str">
        <f t="shared" si="21"/>
        <v>NO APLICA</v>
      </c>
      <c r="N223" s="859"/>
    </row>
    <row r="224" spans="2:14">
      <c r="B224" s="151"/>
      <c r="C224" s="151"/>
      <c r="E224" s="152"/>
      <c r="F224" s="183" t="str">
        <f>IF(OR(D224="",E224=""),"",ROUND(D224/LOOKUP(E224,SMMLV!$A$2:$A$36,SMMLV!$D$2:$D$108),3))</f>
        <v/>
      </c>
      <c r="K224" s="860"/>
      <c r="L224" s="158">
        <v>9</v>
      </c>
      <c r="M224" s="859" t="str">
        <f t="shared" si="21"/>
        <v>NO APLICA</v>
      </c>
      <c r="N224" s="859"/>
    </row>
    <row r="225" spans="2:14">
      <c r="B225" s="151"/>
      <c r="C225" s="151"/>
      <c r="E225" s="152"/>
      <c r="F225" s="183" t="str">
        <f>IF(OR(D225="",E225=""),"",ROUND(D225/LOOKUP(E225,SMMLV!$A$2:$A$36,SMMLV!$D$2:$D$108),3))</f>
        <v/>
      </c>
      <c r="K225" s="860"/>
      <c r="L225" s="158">
        <v>10</v>
      </c>
      <c r="M225" s="859" t="str">
        <f t="shared" si="21"/>
        <v>NO APLICA</v>
      </c>
      <c r="N225" s="859"/>
    </row>
    <row r="226" spans="2:14">
      <c r="B226" s="151"/>
      <c r="C226" s="151"/>
      <c r="E226" s="152"/>
      <c r="F226" s="183" t="str">
        <f>IF(OR(D226="",E226=""),"",ROUND(D226/LOOKUP(E226,SMMLV!$A$2:$A$36,SMMLV!$D$2:$D$108),3))</f>
        <v/>
      </c>
      <c r="K226" s="860">
        <v>23</v>
      </c>
      <c r="L226" s="158">
        <v>1</v>
      </c>
      <c r="M226" s="859" t="str">
        <f t="shared" ref="M226:M235" si="22">IF(SUMIFS($F$5:$F$1200,$B$5:$B$1200,$K$226,$C$5:$C$1200,$L226)=0,"NO APLICA",ROUND(SUMIFS($F$5:$F$1200,$B$5:$B$1200,$K$226,$C$5:$C$1200,$L226),3))</f>
        <v>NO APLICA</v>
      </c>
      <c r="N226" s="859"/>
    </row>
    <row r="227" spans="2:14">
      <c r="B227" s="151"/>
      <c r="C227" s="151"/>
      <c r="E227" s="152"/>
      <c r="F227" s="183" t="str">
        <f>IF(OR(D227="",E227=""),"",ROUND(D227/LOOKUP(E227,SMMLV!$A$2:$A$36,SMMLV!$D$2:$D$108),3))</f>
        <v/>
      </c>
      <c r="K227" s="860"/>
      <c r="L227" s="158">
        <v>2</v>
      </c>
      <c r="M227" s="859" t="str">
        <f t="shared" si="22"/>
        <v>NO APLICA</v>
      </c>
      <c r="N227" s="859"/>
    </row>
    <row r="228" spans="2:14">
      <c r="B228" s="151"/>
      <c r="C228" s="151"/>
      <c r="E228" s="152"/>
      <c r="F228" s="183" t="str">
        <f>IF(OR(D228="",E228=""),"",ROUND(D228/LOOKUP(E228,SMMLV!$A$2:$A$36,SMMLV!$D$2:$D$108),3))</f>
        <v/>
      </c>
      <c r="K228" s="860"/>
      <c r="L228" s="158">
        <v>3</v>
      </c>
      <c r="M228" s="859" t="str">
        <f t="shared" si="22"/>
        <v>NO APLICA</v>
      </c>
      <c r="N228" s="859"/>
    </row>
    <row r="229" spans="2:14">
      <c r="B229" s="151"/>
      <c r="C229" s="151"/>
      <c r="E229" s="152"/>
      <c r="F229" s="183" t="str">
        <f>IF(OR(D229="",E229=""),"",ROUND(D229/LOOKUP(E229,SMMLV!$A$2:$A$36,SMMLV!$D$2:$D$108),3))</f>
        <v/>
      </c>
      <c r="K229" s="860"/>
      <c r="L229" s="158">
        <v>4</v>
      </c>
      <c r="M229" s="859" t="str">
        <f t="shared" si="22"/>
        <v>NO APLICA</v>
      </c>
      <c r="N229" s="859"/>
    </row>
    <row r="230" spans="2:14">
      <c r="B230" s="151"/>
      <c r="C230" s="151"/>
      <c r="E230" s="152"/>
      <c r="F230" s="183" t="str">
        <f>IF(OR(D230="",E230=""),"",ROUND(D230/LOOKUP(E230,SMMLV!$A$2:$A$36,SMMLV!$D$2:$D$108),3))</f>
        <v/>
      </c>
      <c r="K230" s="860"/>
      <c r="L230" s="158">
        <v>5</v>
      </c>
      <c r="M230" s="859" t="str">
        <f t="shared" si="22"/>
        <v>NO APLICA</v>
      </c>
      <c r="N230" s="859"/>
    </row>
    <row r="231" spans="2:14">
      <c r="B231" s="151"/>
      <c r="C231" s="151"/>
      <c r="E231" s="152"/>
      <c r="F231" s="183" t="str">
        <f>IF(OR(D231="",E231=""),"",ROUND(D231/LOOKUP(E231,SMMLV!$A$2:$A$36,SMMLV!$D$2:$D$108),3))</f>
        <v/>
      </c>
      <c r="K231" s="860"/>
      <c r="L231" s="158">
        <v>6</v>
      </c>
      <c r="M231" s="859" t="str">
        <f t="shared" si="22"/>
        <v>NO APLICA</v>
      </c>
      <c r="N231" s="859"/>
    </row>
    <row r="232" spans="2:14">
      <c r="B232" s="151"/>
      <c r="C232" s="151"/>
      <c r="E232" s="152"/>
      <c r="F232" s="183" t="str">
        <f>IF(OR(D232="",E232=""),"",ROUND(D232/LOOKUP(E232,SMMLV!$A$2:$A$36,SMMLV!$D$2:$D$108),3))</f>
        <v/>
      </c>
      <c r="K232" s="860"/>
      <c r="L232" s="158">
        <v>7</v>
      </c>
      <c r="M232" s="859" t="str">
        <f t="shared" si="22"/>
        <v>NO APLICA</v>
      </c>
      <c r="N232" s="859"/>
    </row>
    <row r="233" spans="2:14">
      <c r="B233" s="151"/>
      <c r="C233" s="151"/>
      <c r="E233" s="152"/>
      <c r="F233" s="183" t="str">
        <f>IF(OR(D233="",E233=""),"",ROUND(D233/LOOKUP(E233,SMMLV!$A$2:$A$36,SMMLV!$D$2:$D$108),3))</f>
        <v/>
      </c>
      <c r="K233" s="860"/>
      <c r="L233" s="158">
        <v>8</v>
      </c>
      <c r="M233" s="859" t="str">
        <f t="shared" si="22"/>
        <v>NO APLICA</v>
      </c>
      <c r="N233" s="859"/>
    </row>
    <row r="234" spans="2:14">
      <c r="B234" s="151"/>
      <c r="C234" s="151"/>
      <c r="E234" s="152"/>
      <c r="F234" s="183" t="str">
        <f>IF(OR(D234="",E234=""),"",ROUND(D234/LOOKUP(E234,SMMLV!$A$2:$A$36,SMMLV!$D$2:$D$108),3))</f>
        <v/>
      </c>
      <c r="K234" s="860"/>
      <c r="L234" s="158">
        <v>9</v>
      </c>
      <c r="M234" s="859" t="str">
        <f t="shared" si="22"/>
        <v>NO APLICA</v>
      </c>
      <c r="N234" s="859"/>
    </row>
    <row r="235" spans="2:14">
      <c r="B235" s="151"/>
      <c r="C235" s="151"/>
      <c r="E235" s="152"/>
      <c r="F235" s="183" t="str">
        <f>IF(OR(D235="",E235=""),"",ROUND(D235/LOOKUP(E235,SMMLV!$A$2:$A$36,SMMLV!$D$2:$D$108),3))</f>
        <v/>
      </c>
      <c r="K235" s="860"/>
      <c r="L235" s="158">
        <v>10</v>
      </c>
      <c r="M235" s="859" t="str">
        <f t="shared" si="22"/>
        <v>NO APLICA</v>
      </c>
      <c r="N235" s="859"/>
    </row>
    <row r="236" spans="2:14">
      <c r="B236" s="151"/>
      <c r="C236" s="151"/>
      <c r="E236" s="152"/>
      <c r="F236" s="183" t="str">
        <f>IF(OR(D236="",E236=""),"",ROUND(D236/LOOKUP(E236,SMMLV!$A$2:$A$36,SMMLV!$D$2:$D$108),3))</f>
        <v/>
      </c>
      <c r="K236" s="860">
        <v>24</v>
      </c>
      <c r="L236" s="158">
        <v>1</v>
      </c>
      <c r="M236" s="859" t="str">
        <f t="shared" ref="M236:M245" si="23">IF(SUMIFS($F$5:$F$1200,$B$5:$B$1200,$K$236,$C$5:$C$1200,$L236)=0,"NO APLICA",ROUND(SUMIFS($F$5:$F$1200,$B$5:$B$1200,$K$236,$C$5:$C$1200,$L236),3))</f>
        <v>NO APLICA</v>
      </c>
      <c r="N236" s="859"/>
    </row>
    <row r="237" spans="2:14">
      <c r="B237" s="151"/>
      <c r="C237" s="151"/>
      <c r="E237" s="152"/>
      <c r="F237" s="183" t="str">
        <f>IF(OR(D237="",E237=""),"",ROUND(D237/LOOKUP(E237,SMMLV!$A$2:$A$36,SMMLV!$D$2:$D$108),3))</f>
        <v/>
      </c>
      <c r="K237" s="860"/>
      <c r="L237" s="158">
        <v>2</v>
      </c>
      <c r="M237" s="859" t="str">
        <f t="shared" si="23"/>
        <v>NO APLICA</v>
      </c>
      <c r="N237" s="859"/>
    </row>
    <row r="238" spans="2:14">
      <c r="B238" s="151"/>
      <c r="C238" s="151"/>
      <c r="E238" s="152"/>
      <c r="F238" s="183" t="str">
        <f>IF(OR(D238="",E238=""),"",ROUND(D238/LOOKUP(E238,SMMLV!$A$2:$A$36,SMMLV!$D$2:$D$108),3))</f>
        <v/>
      </c>
      <c r="K238" s="860"/>
      <c r="L238" s="158">
        <v>3</v>
      </c>
      <c r="M238" s="859" t="str">
        <f t="shared" si="23"/>
        <v>NO APLICA</v>
      </c>
      <c r="N238" s="859"/>
    </row>
    <row r="239" spans="2:14">
      <c r="B239" s="151"/>
      <c r="C239" s="151"/>
      <c r="E239" s="152"/>
      <c r="F239" s="183" t="str">
        <f>IF(OR(D239="",E239=""),"",ROUND(D239/LOOKUP(E239,SMMLV!$A$2:$A$36,SMMLV!$D$2:$D$108),3))</f>
        <v/>
      </c>
      <c r="K239" s="860"/>
      <c r="L239" s="158">
        <v>4</v>
      </c>
      <c r="M239" s="859" t="str">
        <f t="shared" si="23"/>
        <v>NO APLICA</v>
      </c>
      <c r="N239" s="859"/>
    </row>
    <row r="240" spans="2:14">
      <c r="B240" s="151"/>
      <c r="C240" s="151"/>
      <c r="E240" s="152"/>
      <c r="F240" s="183" t="str">
        <f>IF(OR(D240="",E240=""),"",ROUND(D240/LOOKUP(E240,SMMLV!$A$2:$A$36,SMMLV!$D$2:$D$108),3))</f>
        <v/>
      </c>
      <c r="K240" s="860"/>
      <c r="L240" s="158">
        <v>5</v>
      </c>
      <c r="M240" s="859" t="str">
        <f t="shared" si="23"/>
        <v>NO APLICA</v>
      </c>
      <c r="N240" s="859"/>
    </row>
    <row r="241" spans="2:14">
      <c r="B241" s="151"/>
      <c r="C241" s="151"/>
      <c r="E241" s="152"/>
      <c r="F241" s="183" t="str">
        <f>IF(OR(D241="",E241=""),"",ROUND(D241/LOOKUP(E241,SMMLV!$A$2:$A$36,SMMLV!$D$2:$D$108),3))</f>
        <v/>
      </c>
      <c r="K241" s="860"/>
      <c r="L241" s="158">
        <v>6</v>
      </c>
      <c r="M241" s="859" t="str">
        <f t="shared" si="23"/>
        <v>NO APLICA</v>
      </c>
      <c r="N241" s="859"/>
    </row>
    <row r="242" spans="2:14">
      <c r="B242" s="151"/>
      <c r="C242" s="151"/>
      <c r="E242" s="152"/>
      <c r="F242" s="183" t="str">
        <f>IF(OR(D242="",E242=""),"",ROUND(D242/LOOKUP(E242,SMMLV!$A$2:$A$36,SMMLV!$D$2:$D$108),3))</f>
        <v/>
      </c>
      <c r="K242" s="860"/>
      <c r="L242" s="158">
        <v>7</v>
      </c>
      <c r="M242" s="859" t="str">
        <f t="shared" si="23"/>
        <v>NO APLICA</v>
      </c>
      <c r="N242" s="859"/>
    </row>
    <row r="243" spans="2:14">
      <c r="B243" s="151"/>
      <c r="C243" s="151"/>
      <c r="E243" s="152"/>
      <c r="F243" s="183" t="str">
        <f>IF(OR(D243="",E243=""),"",ROUND(D243/LOOKUP(E243,SMMLV!$A$2:$A$36,SMMLV!$D$2:$D$108),3))</f>
        <v/>
      </c>
      <c r="K243" s="860"/>
      <c r="L243" s="158">
        <v>8</v>
      </c>
      <c r="M243" s="859" t="str">
        <f t="shared" si="23"/>
        <v>NO APLICA</v>
      </c>
      <c r="N243" s="859"/>
    </row>
    <row r="244" spans="2:14">
      <c r="B244" s="151"/>
      <c r="C244" s="151"/>
      <c r="E244" s="152"/>
      <c r="F244" s="183" t="str">
        <f>IF(OR(D244="",E244=""),"",ROUND(D244/LOOKUP(E244,SMMLV!$A$2:$A$36,SMMLV!$D$2:$D$108),3))</f>
        <v/>
      </c>
      <c r="K244" s="860"/>
      <c r="L244" s="158">
        <v>9</v>
      </c>
      <c r="M244" s="859" t="str">
        <f t="shared" si="23"/>
        <v>NO APLICA</v>
      </c>
      <c r="N244" s="859"/>
    </row>
    <row r="245" spans="2:14">
      <c r="B245" s="151"/>
      <c r="C245" s="151"/>
      <c r="E245" s="152"/>
      <c r="F245" s="183" t="str">
        <f>IF(OR(D245="",E245=""),"",ROUND(D245/LOOKUP(E245,SMMLV!$A$2:$A$36,SMMLV!$D$2:$D$108),3))</f>
        <v/>
      </c>
      <c r="K245" s="860"/>
      <c r="L245" s="158">
        <v>10</v>
      </c>
      <c r="M245" s="859" t="str">
        <f t="shared" si="23"/>
        <v>NO APLICA</v>
      </c>
      <c r="N245" s="859"/>
    </row>
    <row r="246" spans="2:14">
      <c r="B246" s="151"/>
      <c r="C246" s="151"/>
      <c r="E246" s="152"/>
      <c r="F246" s="183" t="str">
        <f>IF(OR(D246="",E246=""),"",ROUND(D246/LOOKUP(E246,SMMLV!$A$2:$A$36,SMMLV!$D$2:$D$108),3))</f>
        <v/>
      </c>
      <c r="K246" s="860">
        <v>25</v>
      </c>
      <c r="L246" s="158">
        <v>1</v>
      </c>
      <c r="M246" s="861" t="str">
        <f t="shared" ref="M246:M255" si="24">IF(SUMIFS($F$5:$F$1200,$B$5:$B$1200,$K$246,$C$5:$C$1200,$L246)=0,"NO APLICA",ROUND(SUMIFS($F$5:$F$1200,$B$5:$B$1200,$K$246,$C$5:$C$1200,$L246),3))</f>
        <v>NO APLICA</v>
      </c>
      <c r="N246" s="862"/>
    </row>
    <row r="247" spans="2:14">
      <c r="B247" s="151"/>
      <c r="C247" s="151"/>
      <c r="E247" s="152"/>
      <c r="F247" s="183" t="str">
        <f>IF(OR(D247="",E247=""),"",ROUND(D247/LOOKUP(E247,SMMLV!$A$2:$A$36,SMMLV!$D$2:$D$108),3))</f>
        <v/>
      </c>
      <c r="K247" s="860"/>
      <c r="L247" s="158">
        <v>2</v>
      </c>
      <c r="M247" s="861" t="str">
        <f t="shared" si="24"/>
        <v>NO APLICA</v>
      </c>
      <c r="N247" s="862"/>
    </row>
    <row r="248" spans="2:14">
      <c r="B248" s="151"/>
      <c r="C248" s="151"/>
      <c r="E248" s="152"/>
      <c r="F248" s="183" t="str">
        <f>IF(OR(D248="",E248=""),"",ROUND(D248/LOOKUP(E248,SMMLV!$A$2:$A$36,SMMLV!$D$2:$D$108),3))</f>
        <v/>
      </c>
      <c r="K248" s="860"/>
      <c r="L248" s="158">
        <v>3</v>
      </c>
      <c r="M248" s="861" t="str">
        <f t="shared" si="24"/>
        <v>NO APLICA</v>
      </c>
      <c r="N248" s="862"/>
    </row>
    <row r="249" spans="2:14">
      <c r="B249" s="151"/>
      <c r="C249" s="151"/>
      <c r="E249" s="152"/>
      <c r="F249" s="183" t="str">
        <f>IF(OR(D249="",E249=""),"",ROUND(D249/LOOKUP(E249,SMMLV!$A$2:$A$36,SMMLV!$D$2:$D$108),3))</f>
        <v/>
      </c>
      <c r="K249" s="860"/>
      <c r="L249" s="158">
        <v>4</v>
      </c>
      <c r="M249" s="861" t="str">
        <f t="shared" si="24"/>
        <v>NO APLICA</v>
      </c>
      <c r="N249" s="862"/>
    </row>
    <row r="250" spans="2:14">
      <c r="B250" s="151"/>
      <c r="C250" s="151"/>
      <c r="E250" s="152"/>
      <c r="F250" s="183" t="str">
        <f>IF(OR(D250="",E250=""),"",ROUND(D250/LOOKUP(E250,SMMLV!$A$2:$A$36,SMMLV!$D$2:$D$108),3))</f>
        <v/>
      </c>
      <c r="K250" s="860"/>
      <c r="L250" s="158">
        <v>5</v>
      </c>
      <c r="M250" s="861" t="str">
        <f t="shared" si="24"/>
        <v>NO APLICA</v>
      </c>
      <c r="N250" s="862"/>
    </row>
    <row r="251" spans="2:14">
      <c r="B251" s="151"/>
      <c r="C251" s="151"/>
      <c r="E251" s="152"/>
      <c r="F251" s="183" t="str">
        <f>IF(OR(D251="",E251=""),"",ROUND(D251/LOOKUP(E251,SMMLV!$A$2:$A$36,SMMLV!$D$2:$D$108),3))</f>
        <v/>
      </c>
      <c r="K251" s="860"/>
      <c r="L251" s="158">
        <v>6</v>
      </c>
      <c r="M251" s="861" t="str">
        <f t="shared" si="24"/>
        <v>NO APLICA</v>
      </c>
      <c r="N251" s="862"/>
    </row>
    <row r="252" spans="2:14">
      <c r="B252" s="151"/>
      <c r="C252" s="151"/>
      <c r="E252" s="152"/>
      <c r="F252" s="183" t="str">
        <f>IF(OR(D252="",E252=""),"",ROUND(D252/LOOKUP(E252,SMMLV!$A$2:$A$36,SMMLV!$D$2:$D$108),3))</f>
        <v/>
      </c>
      <c r="K252" s="860"/>
      <c r="L252" s="158">
        <v>7</v>
      </c>
      <c r="M252" s="861" t="str">
        <f t="shared" si="24"/>
        <v>NO APLICA</v>
      </c>
      <c r="N252" s="862"/>
    </row>
    <row r="253" spans="2:14">
      <c r="B253" s="151"/>
      <c r="C253" s="151"/>
      <c r="E253" s="152"/>
      <c r="F253" s="183" t="str">
        <f>IF(OR(D253="",E253=""),"",ROUND(D253/LOOKUP(E253,SMMLV!$A$2:$A$36,SMMLV!$D$2:$D$108),3))</f>
        <v/>
      </c>
      <c r="K253" s="860"/>
      <c r="L253" s="158">
        <v>8</v>
      </c>
      <c r="M253" s="861" t="str">
        <f t="shared" si="24"/>
        <v>NO APLICA</v>
      </c>
      <c r="N253" s="862"/>
    </row>
    <row r="254" spans="2:14">
      <c r="B254" s="151"/>
      <c r="C254" s="151"/>
      <c r="E254" s="152"/>
      <c r="F254" s="183" t="str">
        <f>IF(OR(D254="",E254=""),"",ROUND(D254/LOOKUP(E254,SMMLV!$A$2:$A$36,SMMLV!$D$2:$D$108),3))</f>
        <v/>
      </c>
      <c r="K254" s="860"/>
      <c r="L254" s="158">
        <v>9</v>
      </c>
      <c r="M254" s="861" t="str">
        <f t="shared" si="24"/>
        <v>NO APLICA</v>
      </c>
      <c r="N254" s="862"/>
    </row>
    <row r="255" spans="2:14">
      <c r="B255" s="151"/>
      <c r="C255" s="151"/>
      <c r="E255" s="152"/>
      <c r="F255" s="183" t="str">
        <f>IF(OR(D255="",E255=""),"",ROUND(D255/LOOKUP(E255,SMMLV!$A$2:$A$36,SMMLV!$D$2:$D$108),3))</f>
        <v/>
      </c>
      <c r="K255" s="860"/>
      <c r="L255" s="158">
        <v>10</v>
      </c>
      <c r="M255" s="859" t="str">
        <f t="shared" si="24"/>
        <v>NO APLICA</v>
      </c>
      <c r="N255" s="859"/>
    </row>
    <row r="256" spans="2:14">
      <c r="B256" s="151"/>
      <c r="C256" s="151"/>
      <c r="E256" s="152"/>
      <c r="F256" s="183" t="str">
        <f>IF(OR(D256="",E256=""),"",ROUND(D256/LOOKUP(E256,SMMLV!$A$2:$A$36,SMMLV!$D$2:$D$108),3))</f>
        <v/>
      </c>
      <c r="K256" s="860">
        <v>26</v>
      </c>
      <c r="L256" s="158">
        <v>1</v>
      </c>
      <c r="M256" s="859" t="str">
        <f t="shared" ref="M256:M265" si="25">IF(SUMIFS($F$5:$F$1200,$B$5:$B$1200,$K$256,$C$5:$C$1200,$L256)=0,"NO APLICA",ROUND(SUMIFS($F$5:$F$1200,$B$5:$B$1200,$K$256,$C$5:$C$1200,$L256),3))</f>
        <v>NO APLICA</v>
      </c>
      <c r="N256" s="859"/>
    </row>
    <row r="257" spans="2:14">
      <c r="B257" s="151"/>
      <c r="C257" s="151"/>
      <c r="E257" s="152"/>
      <c r="F257" s="183" t="str">
        <f>IF(OR(D257="",E257=""),"",ROUND(D257/LOOKUP(E257,SMMLV!$A$2:$A$36,SMMLV!$D$2:$D$108),3))</f>
        <v/>
      </c>
      <c r="K257" s="860"/>
      <c r="L257" s="158">
        <v>2</v>
      </c>
      <c r="M257" s="859" t="str">
        <f t="shared" si="25"/>
        <v>NO APLICA</v>
      </c>
      <c r="N257" s="859"/>
    </row>
    <row r="258" spans="2:14">
      <c r="B258" s="151"/>
      <c r="C258" s="151"/>
      <c r="E258" s="152"/>
      <c r="F258" s="183" t="str">
        <f>IF(OR(D258="",E258=""),"",ROUND(D258/LOOKUP(E258,SMMLV!$A$2:$A$36,SMMLV!$D$2:$D$108),3))</f>
        <v/>
      </c>
      <c r="K258" s="860"/>
      <c r="L258" s="158">
        <v>3</v>
      </c>
      <c r="M258" s="859" t="str">
        <f t="shared" si="25"/>
        <v>NO APLICA</v>
      </c>
      <c r="N258" s="859"/>
    </row>
    <row r="259" spans="2:14">
      <c r="B259" s="151"/>
      <c r="C259" s="151"/>
      <c r="E259" s="152"/>
      <c r="F259" s="183" t="str">
        <f>IF(OR(D259="",E259=""),"",ROUND(D259/LOOKUP(E259,SMMLV!$A$2:$A$36,SMMLV!$D$2:$D$108),3))</f>
        <v/>
      </c>
      <c r="K259" s="860"/>
      <c r="L259" s="158">
        <v>4</v>
      </c>
      <c r="M259" s="859" t="str">
        <f t="shared" si="25"/>
        <v>NO APLICA</v>
      </c>
      <c r="N259" s="859"/>
    </row>
    <row r="260" spans="2:14">
      <c r="B260" s="151"/>
      <c r="C260" s="151"/>
      <c r="E260" s="152"/>
      <c r="F260" s="183" t="str">
        <f>IF(OR(D260="",E260=""),"",ROUND(D260/LOOKUP(E260,SMMLV!$A$2:$A$36,SMMLV!$D$2:$D$108),3))</f>
        <v/>
      </c>
      <c r="K260" s="860"/>
      <c r="L260" s="158">
        <v>5</v>
      </c>
      <c r="M260" s="859" t="str">
        <f t="shared" si="25"/>
        <v>NO APLICA</v>
      </c>
      <c r="N260" s="859"/>
    </row>
    <row r="261" spans="2:14">
      <c r="B261" s="151"/>
      <c r="C261" s="151"/>
      <c r="E261" s="152"/>
      <c r="F261" s="183" t="str">
        <f>IF(OR(D261="",E261=""),"",ROUND(D261/LOOKUP(E261,SMMLV!$A$2:$A$36,SMMLV!$D$2:$D$108),3))</f>
        <v/>
      </c>
      <c r="K261" s="860"/>
      <c r="L261" s="158">
        <v>6</v>
      </c>
      <c r="M261" s="859" t="str">
        <f t="shared" si="25"/>
        <v>NO APLICA</v>
      </c>
      <c r="N261" s="859"/>
    </row>
    <row r="262" spans="2:14">
      <c r="B262" s="151"/>
      <c r="C262" s="151"/>
      <c r="E262" s="152"/>
      <c r="F262" s="183" t="str">
        <f>IF(OR(D262="",E262=""),"",ROUND(D262/LOOKUP(E262,SMMLV!$A$2:$A$36,SMMLV!$D$2:$D$108),3))</f>
        <v/>
      </c>
      <c r="K262" s="860"/>
      <c r="L262" s="158">
        <v>7</v>
      </c>
      <c r="M262" s="859" t="str">
        <f t="shared" si="25"/>
        <v>NO APLICA</v>
      </c>
      <c r="N262" s="859"/>
    </row>
    <row r="263" spans="2:14">
      <c r="B263" s="151"/>
      <c r="C263" s="151"/>
      <c r="E263" s="152"/>
      <c r="F263" s="183" t="str">
        <f>IF(OR(D263="",E263=""),"",ROUND(D263/LOOKUP(E263,SMMLV!$A$2:$A$36,SMMLV!$D$2:$D$108),3))</f>
        <v/>
      </c>
      <c r="K263" s="860"/>
      <c r="L263" s="158">
        <v>8</v>
      </c>
      <c r="M263" s="859" t="str">
        <f t="shared" si="25"/>
        <v>NO APLICA</v>
      </c>
      <c r="N263" s="859"/>
    </row>
    <row r="264" spans="2:14">
      <c r="B264" s="151"/>
      <c r="C264" s="151"/>
      <c r="E264" s="152"/>
      <c r="F264" s="183" t="str">
        <f>IF(OR(D264="",E264=""),"",ROUND(D264/LOOKUP(E264,SMMLV!$A$2:$A$36,SMMLV!$D$2:$D$108),3))</f>
        <v/>
      </c>
      <c r="K264" s="860"/>
      <c r="L264" s="158">
        <v>9</v>
      </c>
      <c r="M264" s="859" t="str">
        <f t="shared" si="25"/>
        <v>NO APLICA</v>
      </c>
      <c r="N264" s="859"/>
    </row>
    <row r="265" spans="2:14">
      <c r="B265" s="151"/>
      <c r="C265" s="151"/>
      <c r="E265" s="152"/>
      <c r="F265" s="183" t="str">
        <f>IF(OR(D265="",E265=""),"",ROUND(D265/LOOKUP(E265,SMMLV!$A$2:$A$36,SMMLV!$D$2:$D$108),3))</f>
        <v/>
      </c>
      <c r="K265" s="860"/>
      <c r="L265" s="158">
        <v>10</v>
      </c>
      <c r="M265" s="859" t="str">
        <f t="shared" si="25"/>
        <v>NO APLICA</v>
      </c>
      <c r="N265" s="859"/>
    </row>
    <row r="266" spans="2:14">
      <c r="B266" s="151"/>
      <c r="C266" s="151"/>
      <c r="E266" s="152"/>
      <c r="F266" s="183" t="str">
        <f>IF(OR(D266="",E266=""),"",ROUND(D266/LOOKUP(E266,SMMLV!$A$2:$A$36,SMMLV!$D$2:$D$108),3))</f>
        <v/>
      </c>
      <c r="K266" s="860">
        <v>27</v>
      </c>
      <c r="L266" s="158">
        <v>1</v>
      </c>
      <c r="M266" s="859" t="str">
        <f t="shared" ref="M266:M275" si="26">IF(SUMIFS($F$5:$F$1200,$B$5:$B$1200,$K$266,$C$5:$C$1200,$L266)=0,"NO APLICA",ROUND(SUMIFS($F$5:$F$1200,$B$5:$B$1200,$K$266,$C$5:$C$1200,$L266),3))</f>
        <v>NO APLICA</v>
      </c>
      <c r="N266" s="859"/>
    </row>
    <row r="267" spans="2:14">
      <c r="B267" s="151"/>
      <c r="C267" s="151"/>
      <c r="E267" s="152"/>
      <c r="F267" s="183" t="str">
        <f>IF(OR(D267="",E267=""),"",ROUND(D267/LOOKUP(E267,SMMLV!$A$2:$A$36,SMMLV!$D$2:$D$108),3))</f>
        <v/>
      </c>
      <c r="K267" s="860"/>
      <c r="L267" s="158">
        <v>2</v>
      </c>
      <c r="M267" s="859" t="str">
        <f t="shared" si="26"/>
        <v>NO APLICA</v>
      </c>
      <c r="N267" s="859"/>
    </row>
    <row r="268" spans="2:14">
      <c r="B268" s="151"/>
      <c r="C268" s="151"/>
      <c r="E268" s="152"/>
      <c r="F268" s="183" t="str">
        <f>IF(OR(D268="",E268=""),"",ROUND(D268/LOOKUP(E268,SMMLV!$A$2:$A$36,SMMLV!$D$2:$D$108),3))</f>
        <v/>
      </c>
      <c r="K268" s="860"/>
      <c r="L268" s="158">
        <v>3</v>
      </c>
      <c r="M268" s="859" t="str">
        <f t="shared" si="26"/>
        <v>NO APLICA</v>
      </c>
      <c r="N268" s="859"/>
    </row>
    <row r="269" spans="2:14">
      <c r="B269" s="151"/>
      <c r="C269" s="151"/>
      <c r="E269" s="152"/>
      <c r="F269" s="183" t="str">
        <f>IF(OR(D269="",E269=""),"",ROUND(D269/LOOKUP(E269,SMMLV!$A$2:$A$36,SMMLV!$D$2:$D$108),3))</f>
        <v/>
      </c>
      <c r="K269" s="860"/>
      <c r="L269" s="158">
        <v>4</v>
      </c>
      <c r="M269" s="859" t="str">
        <f t="shared" si="26"/>
        <v>NO APLICA</v>
      </c>
      <c r="N269" s="859"/>
    </row>
    <row r="270" spans="2:14">
      <c r="B270" s="151"/>
      <c r="C270" s="151"/>
      <c r="E270" s="152"/>
      <c r="F270" s="183" t="str">
        <f>IF(OR(D270="",E270=""),"",ROUND(D270/LOOKUP(E270,SMMLV!$A$2:$A$36,SMMLV!$D$2:$D$108),3))</f>
        <v/>
      </c>
      <c r="K270" s="860"/>
      <c r="L270" s="158">
        <v>5</v>
      </c>
      <c r="M270" s="859" t="str">
        <f t="shared" si="26"/>
        <v>NO APLICA</v>
      </c>
      <c r="N270" s="859"/>
    </row>
    <row r="271" spans="2:14">
      <c r="B271" s="151"/>
      <c r="C271" s="151"/>
      <c r="E271" s="152"/>
      <c r="F271" s="183" t="str">
        <f>IF(OR(D271="",E271=""),"",ROUND(D271/LOOKUP(E271,SMMLV!$A$2:$A$36,SMMLV!$D$2:$D$108),3))</f>
        <v/>
      </c>
      <c r="K271" s="860"/>
      <c r="L271" s="158">
        <v>6</v>
      </c>
      <c r="M271" s="859" t="str">
        <f t="shared" si="26"/>
        <v>NO APLICA</v>
      </c>
      <c r="N271" s="859"/>
    </row>
    <row r="272" spans="2:14">
      <c r="B272" s="151"/>
      <c r="C272" s="151"/>
      <c r="E272" s="152"/>
      <c r="F272" s="183" t="str">
        <f>IF(OR(D272="",E272=""),"",ROUND(D272/LOOKUP(E272,SMMLV!$A$2:$A$36,SMMLV!$D$2:$D$108),3))</f>
        <v/>
      </c>
      <c r="K272" s="860"/>
      <c r="L272" s="158">
        <v>7</v>
      </c>
      <c r="M272" s="859" t="str">
        <f t="shared" si="26"/>
        <v>NO APLICA</v>
      </c>
      <c r="N272" s="859"/>
    </row>
    <row r="273" spans="2:14">
      <c r="B273" s="151"/>
      <c r="C273" s="151"/>
      <c r="E273" s="152"/>
      <c r="F273" s="183" t="str">
        <f>IF(OR(D273="",E273=""),"",ROUND(D273/LOOKUP(E273,SMMLV!$A$2:$A$36,SMMLV!$D$2:$D$108),3))</f>
        <v/>
      </c>
      <c r="K273" s="860"/>
      <c r="L273" s="158">
        <v>8</v>
      </c>
      <c r="M273" s="859" t="str">
        <f t="shared" si="26"/>
        <v>NO APLICA</v>
      </c>
      <c r="N273" s="859"/>
    </row>
    <row r="274" spans="2:14">
      <c r="B274" s="151"/>
      <c r="C274" s="151"/>
      <c r="E274" s="152"/>
      <c r="F274" s="183" t="str">
        <f>IF(OR(D274="",E274=""),"",ROUND(D274/LOOKUP(E274,SMMLV!$A$2:$A$36,SMMLV!$D$2:$D$108),3))</f>
        <v/>
      </c>
      <c r="K274" s="860"/>
      <c r="L274" s="158">
        <v>9</v>
      </c>
      <c r="M274" s="859" t="str">
        <f t="shared" si="26"/>
        <v>NO APLICA</v>
      </c>
      <c r="N274" s="859"/>
    </row>
    <row r="275" spans="2:14">
      <c r="B275" s="151"/>
      <c r="C275" s="151"/>
      <c r="E275" s="152"/>
      <c r="F275" s="183" t="str">
        <f>IF(OR(D275="",E275=""),"",ROUND(D275/LOOKUP(E275,SMMLV!$A$2:$A$36,SMMLV!$D$2:$D$108),3))</f>
        <v/>
      </c>
      <c r="K275" s="860"/>
      <c r="L275" s="158">
        <v>10</v>
      </c>
      <c r="M275" s="859" t="str">
        <f t="shared" si="26"/>
        <v>NO APLICA</v>
      </c>
      <c r="N275" s="859"/>
    </row>
    <row r="276" spans="2:14">
      <c r="B276" s="151"/>
      <c r="C276" s="151"/>
      <c r="E276" s="152"/>
      <c r="F276" s="183" t="str">
        <f>IF(OR(D276="",E276=""),"",ROUND(D276/LOOKUP(E276,SMMLV!$A$2:$A$36,SMMLV!$D$2:$D$108),3))</f>
        <v/>
      </c>
      <c r="K276" s="860">
        <v>28</v>
      </c>
      <c r="L276" s="158">
        <v>1</v>
      </c>
      <c r="M276" s="859" t="str">
        <f t="shared" ref="M276:M285" si="27">IF(SUMIFS($F$5:$F$1200,$B$5:$B$1200,$K$276,$C$5:$C$1200,$L276)=0,"NO APLICA",ROUND(SUMIFS($F$5:$F$1200,$B$5:$B$1200,$K$276,$C$5:$C$1200,$L276),3))</f>
        <v>NO APLICA</v>
      </c>
      <c r="N276" s="859"/>
    </row>
    <row r="277" spans="2:14">
      <c r="B277" s="151"/>
      <c r="C277" s="151"/>
      <c r="E277" s="152"/>
      <c r="F277" s="183" t="str">
        <f>IF(OR(D277="",E277=""),"",ROUND(D277/LOOKUP(E277,SMMLV!$A$2:$A$36,SMMLV!$D$2:$D$108),3))</f>
        <v/>
      </c>
      <c r="K277" s="860"/>
      <c r="L277" s="158">
        <v>2</v>
      </c>
      <c r="M277" s="859" t="str">
        <f t="shared" si="27"/>
        <v>NO APLICA</v>
      </c>
      <c r="N277" s="859"/>
    </row>
    <row r="278" spans="2:14">
      <c r="B278" s="151"/>
      <c r="C278" s="151"/>
      <c r="E278" s="152"/>
      <c r="F278" s="183" t="str">
        <f>IF(OR(D278="",E278=""),"",ROUND(D278/LOOKUP(E278,SMMLV!$A$2:$A$36,SMMLV!$D$2:$D$108),3))</f>
        <v/>
      </c>
      <c r="K278" s="860"/>
      <c r="L278" s="158">
        <v>3</v>
      </c>
      <c r="M278" s="859" t="str">
        <f t="shared" si="27"/>
        <v>NO APLICA</v>
      </c>
      <c r="N278" s="859"/>
    </row>
    <row r="279" spans="2:14">
      <c r="B279" s="151"/>
      <c r="C279" s="151"/>
      <c r="E279" s="152"/>
      <c r="F279" s="183" t="str">
        <f>IF(OR(D279="",E279=""),"",ROUND(D279/LOOKUP(E279,SMMLV!$A$2:$A$36,SMMLV!$D$2:$D$108),3))</f>
        <v/>
      </c>
      <c r="K279" s="860"/>
      <c r="L279" s="158">
        <v>4</v>
      </c>
      <c r="M279" s="859" t="str">
        <f t="shared" si="27"/>
        <v>NO APLICA</v>
      </c>
      <c r="N279" s="859"/>
    </row>
    <row r="280" spans="2:14">
      <c r="B280" s="151"/>
      <c r="C280" s="151"/>
      <c r="E280" s="152"/>
      <c r="F280" s="183" t="str">
        <f>IF(OR(D280="",E280=""),"",ROUND(D280/LOOKUP(E280,SMMLV!$A$2:$A$36,SMMLV!$D$2:$D$108),3))</f>
        <v/>
      </c>
      <c r="K280" s="860"/>
      <c r="L280" s="158">
        <v>5</v>
      </c>
      <c r="M280" s="859" t="str">
        <f t="shared" si="27"/>
        <v>NO APLICA</v>
      </c>
      <c r="N280" s="859"/>
    </row>
    <row r="281" spans="2:14">
      <c r="B281" s="151"/>
      <c r="C281" s="151"/>
      <c r="E281" s="152"/>
      <c r="F281" s="183" t="str">
        <f>IF(OR(D281="",E281=""),"",ROUND(D281/LOOKUP(E281,SMMLV!$A$2:$A$36,SMMLV!$D$2:$D$108),3))</f>
        <v/>
      </c>
      <c r="K281" s="860"/>
      <c r="L281" s="158">
        <v>6</v>
      </c>
      <c r="M281" s="859" t="str">
        <f t="shared" si="27"/>
        <v>NO APLICA</v>
      </c>
      <c r="N281" s="859"/>
    </row>
    <row r="282" spans="2:14">
      <c r="B282" s="151"/>
      <c r="C282" s="151"/>
      <c r="E282" s="152"/>
      <c r="F282" s="183" t="str">
        <f>IF(OR(D282="",E282=""),"",ROUND(D282/LOOKUP(E282,SMMLV!$A$2:$A$36,SMMLV!$D$2:$D$108),3))</f>
        <v/>
      </c>
      <c r="K282" s="860"/>
      <c r="L282" s="158">
        <v>7</v>
      </c>
      <c r="M282" s="859" t="str">
        <f t="shared" si="27"/>
        <v>NO APLICA</v>
      </c>
      <c r="N282" s="859"/>
    </row>
    <row r="283" spans="2:14">
      <c r="B283" s="151"/>
      <c r="C283" s="151"/>
      <c r="E283" s="152"/>
      <c r="F283" s="183" t="str">
        <f>IF(OR(D283="",E283=""),"",ROUND(D283/LOOKUP(E283,SMMLV!$A$2:$A$36,SMMLV!$D$2:$D$108),3))</f>
        <v/>
      </c>
      <c r="K283" s="860"/>
      <c r="L283" s="158">
        <v>8</v>
      </c>
      <c r="M283" s="859" t="str">
        <f t="shared" si="27"/>
        <v>NO APLICA</v>
      </c>
      <c r="N283" s="859"/>
    </row>
    <row r="284" spans="2:14">
      <c r="B284" s="151"/>
      <c r="C284" s="151"/>
      <c r="E284" s="152"/>
      <c r="F284" s="183" t="str">
        <f>IF(OR(D284="",E284=""),"",ROUND(D284/LOOKUP(E284,SMMLV!$A$2:$A$36,SMMLV!$D$2:$D$108),3))</f>
        <v/>
      </c>
      <c r="K284" s="860"/>
      <c r="L284" s="158">
        <v>9</v>
      </c>
      <c r="M284" s="859" t="str">
        <f t="shared" si="27"/>
        <v>NO APLICA</v>
      </c>
      <c r="N284" s="859"/>
    </row>
    <row r="285" spans="2:14">
      <c r="B285" s="151"/>
      <c r="C285" s="151"/>
      <c r="E285" s="152"/>
      <c r="F285" s="183" t="str">
        <f>IF(OR(D285="",E285=""),"",ROUND(D285/LOOKUP(E285,SMMLV!$A$2:$A$36,SMMLV!$D$2:$D$108),3))</f>
        <v/>
      </c>
      <c r="K285" s="860"/>
      <c r="L285" s="158">
        <v>10</v>
      </c>
      <c r="M285" s="859" t="str">
        <f t="shared" si="27"/>
        <v>NO APLICA</v>
      </c>
      <c r="N285" s="859"/>
    </row>
    <row r="286" spans="2:14">
      <c r="B286" s="151"/>
      <c r="C286" s="151"/>
      <c r="E286" s="152"/>
      <c r="F286" s="183" t="str">
        <f>IF(OR(D286="",E286=""),"",ROUND(D286/LOOKUP(E286,SMMLV!$A$2:$A$36,SMMLV!$D$2:$D$108),3))</f>
        <v/>
      </c>
      <c r="K286" s="860">
        <v>29</v>
      </c>
      <c r="L286" s="158">
        <v>1</v>
      </c>
      <c r="M286" s="859" t="str">
        <f t="shared" ref="M286:M295" si="28">IF(SUMIFS($F$5:$F$1200,$B$5:$B$1200,$K$286,$C$5:$C$1200,$L286)=0,"NO APLICA",ROUND(SUMIFS($F$5:$F$1200,$B$5:$B$1200,$K$286,$C$5:$C$1200,$L286),3))</f>
        <v>NO APLICA</v>
      </c>
      <c r="N286" s="859"/>
    </row>
    <row r="287" spans="2:14">
      <c r="B287" s="151"/>
      <c r="C287" s="151"/>
      <c r="E287" s="152"/>
      <c r="F287" s="183" t="str">
        <f>IF(OR(D287="",E287=""),"",ROUND(D287/LOOKUP(E287,SMMLV!$A$2:$A$36,SMMLV!$D$2:$D$108),3))</f>
        <v/>
      </c>
      <c r="K287" s="860"/>
      <c r="L287" s="158">
        <v>2</v>
      </c>
      <c r="M287" s="859" t="str">
        <f t="shared" si="28"/>
        <v>NO APLICA</v>
      </c>
      <c r="N287" s="859"/>
    </row>
    <row r="288" spans="2:14">
      <c r="B288" s="151"/>
      <c r="C288" s="151"/>
      <c r="E288" s="152"/>
      <c r="F288" s="183" t="str">
        <f>IF(OR(D288="",E288=""),"",ROUND(D288/LOOKUP(E288,SMMLV!$A$2:$A$36,SMMLV!$D$2:$D$108),3))</f>
        <v/>
      </c>
      <c r="K288" s="860"/>
      <c r="L288" s="158">
        <v>3</v>
      </c>
      <c r="M288" s="859" t="str">
        <f t="shared" si="28"/>
        <v>NO APLICA</v>
      </c>
      <c r="N288" s="859"/>
    </row>
    <row r="289" spans="2:14">
      <c r="B289" s="151"/>
      <c r="C289" s="151"/>
      <c r="E289" s="152"/>
      <c r="F289" s="183" t="str">
        <f>IF(OR(D289="",E289=""),"",ROUND(D289/LOOKUP(E289,SMMLV!$A$2:$A$36,SMMLV!$D$2:$D$108),3))</f>
        <v/>
      </c>
      <c r="K289" s="860"/>
      <c r="L289" s="158">
        <v>4</v>
      </c>
      <c r="M289" s="859" t="str">
        <f t="shared" si="28"/>
        <v>NO APLICA</v>
      </c>
      <c r="N289" s="859"/>
    </row>
    <row r="290" spans="2:14">
      <c r="B290" s="151"/>
      <c r="C290" s="151"/>
      <c r="E290" s="152"/>
      <c r="F290" s="183" t="str">
        <f>IF(OR(D290="",E290=""),"",ROUND(D290/LOOKUP(E290,SMMLV!$A$2:$A$36,SMMLV!$D$2:$D$108),3))</f>
        <v/>
      </c>
      <c r="K290" s="860"/>
      <c r="L290" s="158">
        <v>5</v>
      </c>
      <c r="M290" s="859" t="str">
        <f t="shared" si="28"/>
        <v>NO APLICA</v>
      </c>
      <c r="N290" s="859"/>
    </row>
    <row r="291" spans="2:14">
      <c r="B291" s="151"/>
      <c r="C291" s="151"/>
      <c r="E291" s="152"/>
      <c r="F291" s="183" t="str">
        <f>IF(OR(D291="",E291=""),"",ROUND(D291/LOOKUP(E291,SMMLV!$A$2:$A$36,SMMLV!$D$2:$D$108),3))</f>
        <v/>
      </c>
      <c r="K291" s="860"/>
      <c r="L291" s="158">
        <v>6</v>
      </c>
      <c r="M291" s="859" t="str">
        <f t="shared" si="28"/>
        <v>NO APLICA</v>
      </c>
      <c r="N291" s="859"/>
    </row>
    <row r="292" spans="2:14">
      <c r="B292" s="151"/>
      <c r="C292" s="151"/>
      <c r="E292" s="152"/>
      <c r="F292" s="183" t="str">
        <f>IF(OR(D292="",E292=""),"",ROUND(D292/LOOKUP(E292,SMMLV!$A$2:$A$36,SMMLV!$D$2:$D$108),3))</f>
        <v/>
      </c>
      <c r="K292" s="860"/>
      <c r="L292" s="158">
        <v>7</v>
      </c>
      <c r="M292" s="859" t="str">
        <f t="shared" si="28"/>
        <v>NO APLICA</v>
      </c>
      <c r="N292" s="859"/>
    </row>
    <row r="293" spans="2:14">
      <c r="B293" s="151"/>
      <c r="C293" s="151"/>
      <c r="E293" s="152"/>
      <c r="F293" s="183" t="str">
        <f>IF(OR(D293="",E293=""),"",ROUND(D293/LOOKUP(E293,SMMLV!$A$2:$A$36,SMMLV!$D$2:$D$108),3))</f>
        <v/>
      </c>
      <c r="K293" s="860"/>
      <c r="L293" s="158">
        <v>8</v>
      </c>
      <c r="M293" s="859" t="str">
        <f t="shared" si="28"/>
        <v>NO APLICA</v>
      </c>
      <c r="N293" s="859"/>
    </row>
    <row r="294" spans="2:14">
      <c r="B294" s="151"/>
      <c r="C294" s="151"/>
      <c r="E294" s="152"/>
      <c r="F294" s="183" t="str">
        <f>IF(OR(D294="",E294=""),"",ROUND(D294/LOOKUP(E294,SMMLV!$A$2:$A$36,SMMLV!$D$2:$D$108),3))</f>
        <v/>
      </c>
      <c r="K294" s="860"/>
      <c r="L294" s="158">
        <v>9</v>
      </c>
      <c r="M294" s="859" t="str">
        <f t="shared" si="28"/>
        <v>NO APLICA</v>
      </c>
      <c r="N294" s="859"/>
    </row>
    <row r="295" spans="2:14">
      <c r="B295" s="151"/>
      <c r="C295" s="151"/>
      <c r="E295" s="152"/>
      <c r="F295" s="183" t="str">
        <f>IF(OR(D295="",E295=""),"",ROUND(D295/LOOKUP(E295,SMMLV!$A$2:$A$36,SMMLV!$D$2:$D$108),3))</f>
        <v/>
      </c>
      <c r="K295" s="860"/>
      <c r="L295" s="158">
        <v>10</v>
      </c>
      <c r="M295" s="859" t="str">
        <f t="shared" si="28"/>
        <v>NO APLICA</v>
      </c>
      <c r="N295" s="859"/>
    </row>
    <row r="296" spans="2:14">
      <c r="B296" s="151"/>
      <c r="C296" s="151"/>
      <c r="E296" s="152"/>
      <c r="F296" s="183" t="str">
        <f>IF(OR(D296="",E296=""),"",ROUND(D296/LOOKUP(E296,SMMLV!$A$2:$A$36,SMMLV!$D$2:$D$108),3))</f>
        <v/>
      </c>
      <c r="K296" s="860">
        <v>30</v>
      </c>
      <c r="L296" s="158">
        <v>1</v>
      </c>
      <c r="M296" s="859" t="str">
        <f t="shared" ref="M296:M305" si="29">IF(SUMIFS($F$5:$F$1200,$B$5:$B$1200,$K$296,$C$5:$C$1200,$L296)=0,"NO APLICA",ROUND(SUMIFS($F$5:$F$1200,$B$5:$B$1200,$K$296,$C$5:$C$1200,$L296),3))</f>
        <v>NO APLICA</v>
      </c>
      <c r="N296" s="859"/>
    </row>
    <row r="297" spans="2:14">
      <c r="B297" s="151"/>
      <c r="C297" s="151"/>
      <c r="E297" s="152"/>
      <c r="F297" s="183" t="str">
        <f>IF(OR(D297="",E297=""),"",ROUND(D297/LOOKUP(E297,SMMLV!$A$2:$A$36,SMMLV!$D$2:$D$108),3))</f>
        <v/>
      </c>
      <c r="K297" s="860"/>
      <c r="L297" s="158">
        <v>2</v>
      </c>
      <c r="M297" s="859" t="str">
        <f t="shared" si="29"/>
        <v>NO APLICA</v>
      </c>
      <c r="N297" s="859"/>
    </row>
    <row r="298" spans="2:14">
      <c r="B298" s="151"/>
      <c r="C298" s="151"/>
      <c r="E298" s="152"/>
      <c r="F298" s="183" t="str">
        <f>IF(OR(D298="",E298=""),"",ROUND(D298/LOOKUP(E298,SMMLV!$A$2:$A$36,SMMLV!$D$2:$D$108),3))</f>
        <v/>
      </c>
      <c r="K298" s="860"/>
      <c r="L298" s="158">
        <v>3</v>
      </c>
      <c r="M298" s="859" t="str">
        <f t="shared" si="29"/>
        <v>NO APLICA</v>
      </c>
      <c r="N298" s="859"/>
    </row>
    <row r="299" spans="2:14">
      <c r="B299" s="151"/>
      <c r="C299" s="151"/>
      <c r="E299" s="152"/>
      <c r="F299" s="183" t="str">
        <f>IF(OR(D299="",E299=""),"",ROUND(D299/LOOKUP(E299,SMMLV!$A$2:$A$36,SMMLV!$D$2:$D$108),3))</f>
        <v/>
      </c>
      <c r="K299" s="860"/>
      <c r="L299" s="158">
        <v>4</v>
      </c>
      <c r="M299" s="859" t="str">
        <f t="shared" si="29"/>
        <v>NO APLICA</v>
      </c>
      <c r="N299" s="859"/>
    </row>
    <row r="300" spans="2:14">
      <c r="B300" s="151"/>
      <c r="C300" s="151"/>
      <c r="E300" s="152"/>
      <c r="F300" s="183" t="str">
        <f>IF(OR(D300="",E300=""),"",ROUND(D300/LOOKUP(E300,SMMLV!$A$2:$A$36,SMMLV!$D$2:$D$108),3))</f>
        <v/>
      </c>
      <c r="K300" s="860"/>
      <c r="L300" s="158">
        <v>5</v>
      </c>
      <c r="M300" s="859" t="str">
        <f t="shared" si="29"/>
        <v>NO APLICA</v>
      </c>
      <c r="N300" s="859"/>
    </row>
    <row r="301" spans="2:14">
      <c r="B301" s="151"/>
      <c r="C301" s="151"/>
      <c r="E301" s="152"/>
      <c r="F301" s="183" t="str">
        <f>IF(OR(D301="",E301=""),"",ROUND(D301/LOOKUP(E301,SMMLV!$A$2:$A$36,SMMLV!$D$2:$D$108),3))</f>
        <v/>
      </c>
      <c r="K301" s="860"/>
      <c r="L301" s="158">
        <v>6</v>
      </c>
      <c r="M301" s="859" t="str">
        <f t="shared" si="29"/>
        <v>NO APLICA</v>
      </c>
      <c r="N301" s="859"/>
    </row>
    <row r="302" spans="2:14">
      <c r="B302" s="151"/>
      <c r="C302" s="151"/>
      <c r="E302" s="152"/>
      <c r="F302" s="183" t="str">
        <f>IF(OR(D302="",E302=""),"",ROUND(D302/LOOKUP(E302,SMMLV!$A$2:$A$36,SMMLV!$D$2:$D$108),3))</f>
        <v/>
      </c>
      <c r="K302" s="860"/>
      <c r="L302" s="158">
        <v>7</v>
      </c>
      <c r="M302" s="859" t="str">
        <f t="shared" si="29"/>
        <v>NO APLICA</v>
      </c>
      <c r="N302" s="859"/>
    </row>
    <row r="303" spans="2:14">
      <c r="B303" s="151"/>
      <c r="C303" s="151"/>
      <c r="E303" s="152"/>
      <c r="F303" s="183" t="str">
        <f>IF(OR(D303="",E303=""),"",ROUND(D303/LOOKUP(E303,SMMLV!$A$2:$A$36,SMMLV!$D$2:$D$108),3))</f>
        <v/>
      </c>
      <c r="K303" s="860"/>
      <c r="L303" s="158">
        <v>8</v>
      </c>
      <c r="M303" s="859" t="str">
        <f t="shared" si="29"/>
        <v>NO APLICA</v>
      </c>
      <c r="N303" s="859"/>
    </row>
    <row r="304" spans="2:14">
      <c r="B304" s="151"/>
      <c r="C304" s="151"/>
      <c r="E304" s="152"/>
      <c r="F304" s="183" t="str">
        <f>IF(OR(D304="",E304=""),"",ROUND(D304/LOOKUP(E304,SMMLV!$A$2:$A$36,SMMLV!$D$2:$D$108),3))</f>
        <v/>
      </c>
      <c r="K304" s="860"/>
      <c r="L304" s="158">
        <v>9</v>
      </c>
      <c r="M304" s="859" t="str">
        <f t="shared" si="29"/>
        <v>NO APLICA</v>
      </c>
      <c r="N304" s="859"/>
    </row>
    <row r="305" spans="2:14">
      <c r="B305" s="151"/>
      <c r="C305" s="151"/>
      <c r="E305" s="152"/>
      <c r="F305" s="183" t="str">
        <f>IF(OR(D305="",E305=""),"",ROUND(D305/LOOKUP(E305,SMMLV!$A$2:$A$36,SMMLV!$D$2:$D$108),3))</f>
        <v/>
      </c>
      <c r="K305" s="860"/>
      <c r="L305" s="158">
        <v>10</v>
      </c>
      <c r="M305" s="859" t="str">
        <f t="shared" si="29"/>
        <v>NO APLICA</v>
      </c>
      <c r="N305" s="859"/>
    </row>
    <row r="306" spans="2:14">
      <c r="B306" s="151"/>
      <c r="C306" s="151"/>
      <c r="E306" s="152"/>
      <c r="F306" s="183" t="str">
        <f>IF(OR(D306="",E306=""),"",ROUND(D306/LOOKUP(E306,SMMLV!$A$2:$A$36,SMMLV!$D$2:$D$108),3))</f>
        <v/>
      </c>
      <c r="K306" s="860">
        <v>31</v>
      </c>
      <c r="L306" s="158">
        <v>1</v>
      </c>
      <c r="M306" s="859" t="str">
        <f t="shared" ref="M306:M315" si="30">IF(SUMIFS($F$5:$F$1200,$B$5:$B$1200,$K$306,$C$5:$C$1200,$L306)=0,"NO APLICA",ROUND(SUMIFS($F$5:$F$1200,$B$5:$B$1200,$K$306,$C$5:$C$1200,$L306),3))</f>
        <v>NO APLICA</v>
      </c>
      <c r="N306" s="859"/>
    </row>
    <row r="307" spans="2:14">
      <c r="B307" s="151"/>
      <c r="C307" s="151"/>
      <c r="E307" s="152"/>
      <c r="F307" s="183" t="str">
        <f>IF(OR(D307="",E307=""),"",ROUND(D307/LOOKUP(E307,SMMLV!$A$2:$A$36,SMMLV!$D$2:$D$108),3))</f>
        <v/>
      </c>
      <c r="K307" s="860"/>
      <c r="L307" s="158">
        <v>2</v>
      </c>
      <c r="M307" s="859" t="str">
        <f t="shared" si="30"/>
        <v>NO APLICA</v>
      </c>
      <c r="N307" s="859"/>
    </row>
    <row r="308" spans="2:14">
      <c r="B308" s="151"/>
      <c r="C308" s="151"/>
      <c r="E308" s="152"/>
      <c r="F308" s="183" t="str">
        <f>IF(OR(D308="",E308=""),"",ROUND(D308/LOOKUP(E308,SMMLV!$A$2:$A$36,SMMLV!$D$2:$D$108),3))</f>
        <v/>
      </c>
      <c r="K308" s="860"/>
      <c r="L308" s="158">
        <v>3</v>
      </c>
      <c r="M308" s="859" t="str">
        <f t="shared" si="30"/>
        <v>NO APLICA</v>
      </c>
      <c r="N308" s="859"/>
    </row>
    <row r="309" spans="2:14">
      <c r="B309" s="151"/>
      <c r="C309" s="151"/>
      <c r="E309" s="152"/>
      <c r="F309" s="183" t="str">
        <f>IF(OR(D309="",E309=""),"",ROUND(D309/LOOKUP(E309,SMMLV!$A$2:$A$36,SMMLV!$D$2:$D$108),3))</f>
        <v/>
      </c>
      <c r="K309" s="860"/>
      <c r="L309" s="158">
        <v>4</v>
      </c>
      <c r="M309" s="859" t="str">
        <f t="shared" si="30"/>
        <v>NO APLICA</v>
      </c>
      <c r="N309" s="859"/>
    </row>
    <row r="310" spans="2:14">
      <c r="B310" s="151"/>
      <c r="C310" s="151"/>
      <c r="E310" s="152"/>
      <c r="F310" s="183" t="str">
        <f>IF(OR(D310="",E310=""),"",ROUND(D310/LOOKUP(E310,SMMLV!$A$2:$A$36,SMMLV!$D$2:$D$108),3))</f>
        <v/>
      </c>
      <c r="K310" s="860"/>
      <c r="L310" s="158">
        <v>5</v>
      </c>
      <c r="M310" s="859" t="str">
        <f t="shared" si="30"/>
        <v>NO APLICA</v>
      </c>
      <c r="N310" s="859"/>
    </row>
    <row r="311" spans="2:14">
      <c r="B311" s="151"/>
      <c r="C311" s="151"/>
      <c r="E311" s="152"/>
      <c r="F311" s="183" t="str">
        <f>IF(OR(D311="",E311=""),"",ROUND(D311/LOOKUP(E311,SMMLV!$A$2:$A$36,SMMLV!$D$2:$D$108),3))</f>
        <v/>
      </c>
      <c r="K311" s="860"/>
      <c r="L311" s="158">
        <v>6</v>
      </c>
      <c r="M311" s="859" t="str">
        <f t="shared" si="30"/>
        <v>NO APLICA</v>
      </c>
      <c r="N311" s="859"/>
    </row>
    <row r="312" spans="2:14">
      <c r="B312" s="151"/>
      <c r="C312" s="151"/>
      <c r="E312" s="152"/>
      <c r="F312" s="183" t="str">
        <f>IF(OR(D312="",E312=""),"",ROUND(D312/LOOKUP(E312,SMMLV!$A$2:$A$36,SMMLV!$D$2:$D$108),3))</f>
        <v/>
      </c>
      <c r="K312" s="860"/>
      <c r="L312" s="158">
        <v>7</v>
      </c>
      <c r="M312" s="859" t="str">
        <f t="shared" si="30"/>
        <v>NO APLICA</v>
      </c>
      <c r="N312" s="859"/>
    </row>
    <row r="313" spans="2:14">
      <c r="B313" s="151"/>
      <c r="C313" s="151"/>
      <c r="E313" s="152"/>
      <c r="F313" s="183" t="str">
        <f>IF(OR(D313="",E313=""),"",ROUND(D313/LOOKUP(E313,SMMLV!$A$2:$A$36,SMMLV!$D$2:$D$108),3))</f>
        <v/>
      </c>
      <c r="K313" s="860"/>
      <c r="L313" s="158">
        <v>8</v>
      </c>
      <c r="M313" s="859" t="str">
        <f t="shared" si="30"/>
        <v>NO APLICA</v>
      </c>
      <c r="N313" s="859"/>
    </row>
    <row r="314" spans="2:14">
      <c r="B314" s="151"/>
      <c r="C314" s="151"/>
      <c r="E314" s="152"/>
      <c r="F314" s="183" t="str">
        <f>IF(OR(D314="",E314=""),"",ROUND(D314/LOOKUP(E314,SMMLV!$A$2:$A$36,SMMLV!$D$2:$D$108),3))</f>
        <v/>
      </c>
      <c r="K314" s="860"/>
      <c r="L314" s="158">
        <v>9</v>
      </c>
      <c r="M314" s="859" t="str">
        <f t="shared" si="30"/>
        <v>NO APLICA</v>
      </c>
      <c r="N314" s="859"/>
    </row>
    <row r="315" spans="2:14">
      <c r="B315" s="151"/>
      <c r="C315" s="151"/>
      <c r="E315" s="152"/>
      <c r="F315" s="183" t="str">
        <f>IF(OR(D315="",E315=""),"",ROUND(D315/LOOKUP(E315,SMMLV!$A$2:$A$36,SMMLV!$D$2:$D$108),3))</f>
        <v/>
      </c>
      <c r="K315" s="860"/>
      <c r="L315" s="158">
        <v>10</v>
      </c>
      <c r="M315" s="859" t="str">
        <f t="shared" si="30"/>
        <v>NO APLICA</v>
      </c>
      <c r="N315" s="859"/>
    </row>
    <row r="316" spans="2:14">
      <c r="B316" s="151"/>
      <c r="C316" s="151"/>
      <c r="E316" s="152"/>
      <c r="F316" s="183" t="str">
        <f>IF(OR(D316="",E316=""),"",ROUND(D316/LOOKUP(E316,SMMLV!$A$2:$A$36,SMMLV!$D$2:$D$108),3))</f>
        <v/>
      </c>
      <c r="K316" s="860">
        <v>32</v>
      </c>
      <c r="L316" s="158">
        <v>1</v>
      </c>
      <c r="M316" s="859" t="str">
        <f t="shared" ref="M316:M325" si="31">IF(SUMIFS($F$5:$F$1200,$B$5:$B$1200,$K$316,$C$5:$C$1200,$L316)=0,"NO APLICA",ROUND(SUMIFS($F$5:$F$1200,$B$5:$B$1200,$K$316,$C$5:$C$1200,$L316),3))</f>
        <v>NO APLICA</v>
      </c>
      <c r="N316" s="859"/>
    </row>
    <row r="317" spans="2:14">
      <c r="B317" s="151"/>
      <c r="C317" s="151"/>
      <c r="E317" s="152"/>
      <c r="F317" s="183" t="str">
        <f>IF(OR(D317="",E317=""),"",ROUND(D317/LOOKUP(E317,SMMLV!$A$2:$A$36,SMMLV!$D$2:$D$108),3))</f>
        <v/>
      </c>
      <c r="K317" s="860"/>
      <c r="L317" s="158">
        <v>2</v>
      </c>
      <c r="M317" s="859" t="str">
        <f t="shared" si="31"/>
        <v>NO APLICA</v>
      </c>
      <c r="N317" s="859"/>
    </row>
    <row r="318" spans="2:14">
      <c r="B318" s="151"/>
      <c r="C318" s="151"/>
      <c r="E318" s="152"/>
      <c r="F318" s="183" t="str">
        <f>IF(OR(D318="",E318=""),"",ROUND(D318/LOOKUP(E318,SMMLV!$A$2:$A$36,SMMLV!$D$2:$D$108),3))</f>
        <v/>
      </c>
      <c r="K318" s="860"/>
      <c r="L318" s="158">
        <v>3</v>
      </c>
      <c r="M318" s="859" t="str">
        <f t="shared" si="31"/>
        <v>NO APLICA</v>
      </c>
      <c r="N318" s="859"/>
    </row>
    <row r="319" spans="2:14">
      <c r="B319" s="151"/>
      <c r="C319" s="151"/>
      <c r="E319" s="152"/>
      <c r="F319" s="183" t="str">
        <f>IF(OR(D319="",E319=""),"",ROUND(D319/LOOKUP(E319,SMMLV!$A$2:$A$36,SMMLV!$D$2:$D$108),3))</f>
        <v/>
      </c>
      <c r="K319" s="860"/>
      <c r="L319" s="158">
        <v>4</v>
      </c>
      <c r="M319" s="859" t="str">
        <f t="shared" si="31"/>
        <v>NO APLICA</v>
      </c>
      <c r="N319" s="859"/>
    </row>
    <row r="320" spans="2:14">
      <c r="B320" s="151"/>
      <c r="C320" s="151"/>
      <c r="E320" s="152"/>
      <c r="F320" s="183" t="str">
        <f>IF(OR(D320="",E320=""),"",ROUND(D320/LOOKUP(E320,SMMLV!$A$2:$A$36,SMMLV!$D$2:$D$108),3))</f>
        <v/>
      </c>
      <c r="K320" s="860"/>
      <c r="L320" s="158">
        <v>5</v>
      </c>
      <c r="M320" s="859" t="str">
        <f t="shared" si="31"/>
        <v>NO APLICA</v>
      </c>
      <c r="N320" s="859"/>
    </row>
    <row r="321" spans="2:14">
      <c r="B321" s="151"/>
      <c r="C321" s="151"/>
      <c r="E321" s="152"/>
      <c r="F321" s="183" t="str">
        <f>IF(OR(D321="",E321=""),"",ROUND(D321/LOOKUP(E321,SMMLV!$A$2:$A$36,SMMLV!$D$2:$D$108),3))</f>
        <v/>
      </c>
      <c r="K321" s="860"/>
      <c r="L321" s="158">
        <v>6</v>
      </c>
      <c r="M321" s="859" t="str">
        <f t="shared" si="31"/>
        <v>NO APLICA</v>
      </c>
      <c r="N321" s="859"/>
    </row>
    <row r="322" spans="2:14">
      <c r="B322" s="151"/>
      <c r="C322" s="151"/>
      <c r="E322" s="152"/>
      <c r="F322" s="183" t="str">
        <f>IF(OR(D322="",E322=""),"",ROUND(D322/LOOKUP(E322,SMMLV!$A$2:$A$36,SMMLV!$D$2:$D$108),3))</f>
        <v/>
      </c>
      <c r="K322" s="860"/>
      <c r="L322" s="158">
        <v>7</v>
      </c>
      <c r="M322" s="859" t="str">
        <f t="shared" si="31"/>
        <v>NO APLICA</v>
      </c>
      <c r="N322" s="859"/>
    </row>
    <row r="323" spans="2:14">
      <c r="B323" s="151"/>
      <c r="C323" s="151"/>
      <c r="E323" s="152"/>
      <c r="F323" s="183" t="str">
        <f>IF(OR(D323="",E323=""),"",ROUND(D323/LOOKUP(E323,SMMLV!$A$2:$A$36,SMMLV!$D$2:$D$108),3))</f>
        <v/>
      </c>
      <c r="K323" s="860"/>
      <c r="L323" s="158">
        <v>8</v>
      </c>
      <c r="M323" s="859" t="str">
        <f t="shared" si="31"/>
        <v>NO APLICA</v>
      </c>
      <c r="N323" s="859"/>
    </row>
    <row r="324" spans="2:14">
      <c r="B324" s="151"/>
      <c r="C324" s="151"/>
      <c r="E324" s="152"/>
      <c r="F324" s="183" t="str">
        <f>IF(OR(D324="",E324=""),"",ROUND(D324/LOOKUP(E324,SMMLV!$A$2:$A$36,SMMLV!$D$2:$D$108),3))</f>
        <v/>
      </c>
      <c r="K324" s="860"/>
      <c r="L324" s="158">
        <v>9</v>
      </c>
      <c r="M324" s="859" t="str">
        <f t="shared" si="31"/>
        <v>NO APLICA</v>
      </c>
      <c r="N324" s="859"/>
    </row>
    <row r="325" spans="2:14">
      <c r="B325" s="151"/>
      <c r="C325" s="151"/>
      <c r="E325" s="152"/>
      <c r="F325" s="183" t="str">
        <f>IF(OR(D325="",E325=""),"",ROUND(D325/LOOKUP(E325,SMMLV!$A$2:$A$36,SMMLV!$D$2:$D$108),3))</f>
        <v/>
      </c>
      <c r="K325" s="860"/>
      <c r="L325" s="158">
        <v>10</v>
      </c>
      <c r="M325" s="859" t="str">
        <f t="shared" si="31"/>
        <v>NO APLICA</v>
      </c>
      <c r="N325" s="859"/>
    </row>
    <row r="326" spans="2:14">
      <c r="B326" s="151"/>
      <c r="C326" s="151"/>
      <c r="E326" s="152"/>
      <c r="F326" s="183" t="str">
        <f>IF(OR(D326="",E326=""),"",ROUND(D326/LOOKUP(E326,SMMLV!$A$2:$A$36,SMMLV!$D$2:$D$108),3))</f>
        <v/>
      </c>
      <c r="K326" s="860">
        <v>33</v>
      </c>
      <c r="L326" s="158">
        <v>1</v>
      </c>
      <c r="M326" s="859" t="str">
        <f t="shared" ref="M326:M335" si="32">IF(SUMIFS($F$5:$F$1200,$B$5:$B$1200,$K$326,$C$5:$C$1200,$L326)=0,"NO APLICA",ROUND(SUMIFS($F$5:$F$1200,$B$5:$B$1200,$K$326,$C$5:$C$1200,$L326),3))</f>
        <v>NO APLICA</v>
      </c>
      <c r="N326" s="859"/>
    </row>
    <row r="327" spans="2:14">
      <c r="B327" s="151"/>
      <c r="C327" s="151"/>
      <c r="E327" s="152"/>
      <c r="F327" s="183" t="str">
        <f>IF(OR(D327="",E327=""),"",ROUND(D327/LOOKUP(E327,SMMLV!$A$2:$A$36,SMMLV!$D$2:$D$108),3))</f>
        <v/>
      </c>
      <c r="K327" s="860"/>
      <c r="L327" s="158">
        <v>2</v>
      </c>
      <c r="M327" s="859" t="str">
        <f t="shared" si="32"/>
        <v>NO APLICA</v>
      </c>
      <c r="N327" s="859"/>
    </row>
    <row r="328" spans="2:14">
      <c r="B328" s="151"/>
      <c r="C328" s="151"/>
      <c r="E328" s="152"/>
      <c r="F328" s="183" t="str">
        <f>IF(OR(D328="",E328=""),"",ROUND(D328/LOOKUP(E328,SMMLV!$A$2:$A$36,SMMLV!$D$2:$D$108),3))</f>
        <v/>
      </c>
      <c r="K328" s="860"/>
      <c r="L328" s="158">
        <v>3</v>
      </c>
      <c r="M328" s="859" t="str">
        <f t="shared" si="32"/>
        <v>NO APLICA</v>
      </c>
      <c r="N328" s="859"/>
    </row>
    <row r="329" spans="2:14">
      <c r="B329" s="151"/>
      <c r="C329" s="151"/>
      <c r="E329" s="152"/>
      <c r="F329" s="183" t="str">
        <f>IF(OR(D329="",E329=""),"",ROUND(D329/LOOKUP(E329,SMMLV!$A$2:$A$36,SMMLV!$D$2:$D$108),3))</f>
        <v/>
      </c>
      <c r="K329" s="860"/>
      <c r="L329" s="158">
        <v>4</v>
      </c>
      <c r="M329" s="859" t="str">
        <f t="shared" si="32"/>
        <v>NO APLICA</v>
      </c>
      <c r="N329" s="859"/>
    </row>
    <row r="330" spans="2:14">
      <c r="B330" s="151"/>
      <c r="C330" s="151"/>
      <c r="E330" s="152"/>
      <c r="F330" s="183" t="str">
        <f>IF(OR(D330="",E330=""),"",ROUND(D330/LOOKUP(E330,SMMLV!$A$2:$A$36,SMMLV!$D$2:$D$108),3))</f>
        <v/>
      </c>
      <c r="K330" s="860"/>
      <c r="L330" s="158">
        <v>5</v>
      </c>
      <c r="M330" s="859" t="str">
        <f t="shared" si="32"/>
        <v>NO APLICA</v>
      </c>
      <c r="N330" s="859"/>
    </row>
    <row r="331" spans="2:14">
      <c r="B331" s="151"/>
      <c r="C331" s="151"/>
      <c r="E331" s="152"/>
      <c r="F331" s="183" t="str">
        <f>IF(OR(D331="",E331=""),"",ROUND(D331/LOOKUP(E331,SMMLV!$A$2:$A$36,SMMLV!$D$2:$D$108),3))</f>
        <v/>
      </c>
      <c r="K331" s="860"/>
      <c r="L331" s="158">
        <v>6</v>
      </c>
      <c r="M331" s="859" t="str">
        <f t="shared" si="32"/>
        <v>NO APLICA</v>
      </c>
      <c r="N331" s="859"/>
    </row>
    <row r="332" spans="2:14">
      <c r="B332" s="151"/>
      <c r="C332" s="151"/>
      <c r="E332" s="152"/>
      <c r="F332" s="183" t="str">
        <f>IF(OR(D332="",E332=""),"",ROUND(D332/LOOKUP(E332,SMMLV!$A$2:$A$36,SMMLV!$D$2:$D$108),3))</f>
        <v/>
      </c>
      <c r="K332" s="860"/>
      <c r="L332" s="158">
        <v>7</v>
      </c>
      <c r="M332" s="859" t="str">
        <f t="shared" si="32"/>
        <v>NO APLICA</v>
      </c>
      <c r="N332" s="859"/>
    </row>
    <row r="333" spans="2:14">
      <c r="B333" s="151"/>
      <c r="C333" s="151"/>
      <c r="E333" s="152"/>
      <c r="F333" s="183" t="str">
        <f>IF(OR(D333="",E333=""),"",ROUND(D333/LOOKUP(E333,SMMLV!$A$2:$A$36,SMMLV!$D$2:$D$108),3))</f>
        <v/>
      </c>
      <c r="K333" s="860"/>
      <c r="L333" s="158">
        <v>8</v>
      </c>
      <c r="M333" s="859" t="str">
        <f t="shared" si="32"/>
        <v>NO APLICA</v>
      </c>
      <c r="N333" s="859"/>
    </row>
    <row r="334" spans="2:14">
      <c r="B334" s="151"/>
      <c r="C334" s="151"/>
      <c r="E334" s="152"/>
      <c r="F334" s="183" t="str">
        <f>IF(OR(D334="",E334=""),"",ROUND(D334/LOOKUP(E334,SMMLV!$A$2:$A$36,SMMLV!$D$2:$D$108),3))</f>
        <v/>
      </c>
      <c r="K334" s="860"/>
      <c r="L334" s="158">
        <v>9</v>
      </c>
      <c r="M334" s="859" t="str">
        <f t="shared" si="32"/>
        <v>NO APLICA</v>
      </c>
      <c r="N334" s="859"/>
    </row>
    <row r="335" spans="2:14">
      <c r="B335" s="151"/>
      <c r="C335" s="151"/>
      <c r="E335" s="152"/>
      <c r="F335" s="183" t="str">
        <f>IF(OR(D335="",E335=""),"",ROUND(D335/LOOKUP(E335,SMMLV!$A$2:$A$36,SMMLV!$D$2:$D$108),3))</f>
        <v/>
      </c>
      <c r="K335" s="860"/>
      <c r="L335" s="158">
        <v>10</v>
      </c>
      <c r="M335" s="859" t="str">
        <f t="shared" si="32"/>
        <v>NO APLICA</v>
      </c>
      <c r="N335" s="859"/>
    </row>
    <row r="336" spans="2:14">
      <c r="B336" s="151"/>
      <c r="C336" s="151"/>
      <c r="E336" s="152"/>
      <c r="F336" s="183" t="str">
        <f>IF(OR(D336="",E336=""),"",ROUND(D336/LOOKUP(E336,SMMLV!$A$2:$A$36,SMMLV!$D$2:$D$108),3))</f>
        <v/>
      </c>
      <c r="K336" s="860">
        <v>34</v>
      </c>
      <c r="L336" s="158">
        <v>1</v>
      </c>
      <c r="M336" s="859" t="str">
        <f t="shared" ref="M336:M345" si="33">IF(SUMIFS($F$5:$F$1200,$B$5:$B$1200,$K$336,$C$5:$C$1200,$L336)=0,"NO APLICA",ROUND(SUMIFS($F$5:$F$1200,$B$5:$B$1200,$K$336,$C$5:$C$1200,$L336),3))</f>
        <v>NO APLICA</v>
      </c>
      <c r="N336" s="859"/>
    </row>
    <row r="337" spans="2:14">
      <c r="B337" s="151"/>
      <c r="C337" s="151"/>
      <c r="E337" s="152"/>
      <c r="F337" s="183" t="str">
        <f>IF(OR(D337="",E337=""),"",ROUND(D337/LOOKUP(E337,SMMLV!$A$2:$A$36,SMMLV!$D$2:$D$108),3))</f>
        <v/>
      </c>
      <c r="K337" s="860"/>
      <c r="L337" s="158">
        <v>2</v>
      </c>
      <c r="M337" s="859" t="str">
        <f t="shared" si="33"/>
        <v>NO APLICA</v>
      </c>
      <c r="N337" s="859"/>
    </row>
    <row r="338" spans="2:14">
      <c r="B338" s="151"/>
      <c r="C338" s="151"/>
      <c r="E338" s="152"/>
      <c r="F338" s="183" t="str">
        <f>IF(OR(D338="",E338=""),"",ROUND(D338/LOOKUP(E338,SMMLV!$A$2:$A$36,SMMLV!$D$2:$D$108),3))</f>
        <v/>
      </c>
      <c r="K338" s="860"/>
      <c r="L338" s="158">
        <v>3</v>
      </c>
      <c r="M338" s="859" t="str">
        <f t="shared" si="33"/>
        <v>NO APLICA</v>
      </c>
      <c r="N338" s="859"/>
    </row>
    <row r="339" spans="2:14">
      <c r="B339" s="151"/>
      <c r="C339" s="151"/>
      <c r="E339" s="152"/>
      <c r="F339" s="183" t="str">
        <f>IF(OR(D339="",E339=""),"",ROUND(D339/LOOKUP(E339,SMMLV!$A$2:$A$36,SMMLV!$D$2:$D$108),3))</f>
        <v/>
      </c>
      <c r="K339" s="860"/>
      <c r="L339" s="158">
        <v>4</v>
      </c>
      <c r="M339" s="859" t="str">
        <f t="shared" si="33"/>
        <v>NO APLICA</v>
      </c>
      <c r="N339" s="859"/>
    </row>
    <row r="340" spans="2:14">
      <c r="B340" s="151"/>
      <c r="C340" s="151"/>
      <c r="E340" s="152"/>
      <c r="F340" s="183" t="str">
        <f>IF(OR(D340="",E340=""),"",ROUND(D340/LOOKUP(E340,SMMLV!$A$2:$A$36,SMMLV!$D$2:$D$108),3))</f>
        <v/>
      </c>
      <c r="K340" s="860"/>
      <c r="L340" s="158">
        <v>5</v>
      </c>
      <c r="M340" s="859" t="str">
        <f t="shared" si="33"/>
        <v>NO APLICA</v>
      </c>
      <c r="N340" s="859"/>
    </row>
    <row r="341" spans="2:14">
      <c r="B341" s="151"/>
      <c r="C341" s="151"/>
      <c r="E341" s="152"/>
      <c r="F341" s="183" t="str">
        <f>IF(OR(D341="",E341=""),"",ROUND(D341/LOOKUP(E341,SMMLV!$A$2:$A$36,SMMLV!$D$2:$D$108),3))</f>
        <v/>
      </c>
      <c r="K341" s="860"/>
      <c r="L341" s="158">
        <v>6</v>
      </c>
      <c r="M341" s="859" t="str">
        <f t="shared" si="33"/>
        <v>NO APLICA</v>
      </c>
      <c r="N341" s="859"/>
    </row>
    <row r="342" spans="2:14">
      <c r="B342" s="151"/>
      <c r="C342" s="151"/>
      <c r="E342" s="152"/>
      <c r="F342" s="183" t="str">
        <f>IF(OR(D342="",E342=""),"",ROUND(D342/LOOKUP(E342,SMMLV!$A$2:$A$36,SMMLV!$D$2:$D$108),3))</f>
        <v/>
      </c>
      <c r="K342" s="860"/>
      <c r="L342" s="158">
        <v>7</v>
      </c>
      <c r="M342" s="859" t="str">
        <f t="shared" si="33"/>
        <v>NO APLICA</v>
      </c>
      <c r="N342" s="859"/>
    </row>
    <row r="343" spans="2:14">
      <c r="B343" s="151"/>
      <c r="C343" s="151"/>
      <c r="E343" s="152"/>
      <c r="F343" s="183" t="str">
        <f>IF(OR(D343="",E343=""),"",ROUND(D343/LOOKUP(E343,SMMLV!$A$2:$A$36,SMMLV!$D$2:$D$108),3))</f>
        <v/>
      </c>
      <c r="K343" s="860"/>
      <c r="L343" s="158">
        <v>8</v>
      </c>
      <c r="M343" s="859" t="str">
        <f t="shared" si="33"/>
        <v>NO APLICA</v>
      </c>
      <c r="N343" s="859"/>
    </row>
    <row r="344" spans="2:14">
      <c r="B344" s="151"/>
      <c r="C344" s="151"/>
      <c r="E344" s="152"/>
      <c r="F344" s="183" t="str">
        <f>IF(OR(D344="",E344=""),"",ROUND(D344/LOOKUP(E344,SMMLV!$A$2:$A$36,SMMLV!$D$2:$D$108),3))</f>
        <v/>
      </c>
      <c r="K344" s="860"/>
      <c r="L344" s="158">
        <v>9</v>
      </c>
      <c r="M344" s="859" t="str">
        <f t="shared" si="33"/>
        <v>NO APLICA</v>
      </c>
      <c r="N344" s="859"/>
    </row>
    <row r="345" spans="2:14">
      <c r="B345" s="151"/>
      <c r="C345" s="151"/>
      <c r="E345" s="152"/>
      <c r="F345" s="183" t="str">
        <f>IF(OR(D345="",E345=""),"",ROUND(D345/LOOKUP(E345,SMMLV!$A$2:$A$36,SMMLV!$D$2:$D$108),3))</f>
        <v/>
      </c>
      <c r="K345" s="860"/>
      <c r="L345" s="158">
        <v>10</v>
      </c>
      <c r="M345" s="859" t="str">
        <f t="shared" si="33"/>
        <v>NO APLICA</v>
      </c>
      <c r="N345" s="859"/>
    </row>
    <row r="346" spans="2:14">
      <c r="B346" s="151"/>
      <c r="C346" s="151"/>
      <c r="E346" s="152"/>
      <c r="F346" s="183" t="str">
        <f>IF(OR(D346="",E346=""),"",ROUND(D346/LOOKUP(E346,SMMLV!$A$2:$A$36,SMMLV!$D$2:$D$108),3))</f>
        <v/>
      </c>
      <c r="K346" s="860">
        <v>35</v>
      </c>
      <c r="L346" s="158">
        <v>1</v>
      </c>
      <c r="M346" s="859" t="str">
        <f t="shared" ref="M346:M355" si="34">IF(SUMIFS($F$5:$F$1200,$B$5:$B$1200,$K$346,$C$5:$C$1200,$L346)=0,"NO APLICA",ROUND(SUMIFS($F$5:$F$1200,$B$5:$B$1200,$K$346,$C$5:$C$1200,$L346),3))</f>
        <v>NO APLICA</v>
      </c>
      <c r="N346" s="859"/>
    </row>
    <row r="347" spans="2:14">
      <c r="B347" s="151"/>
      <c r="C347" s="151"/>
      <c r="E347" s="152"/>
      <c r="F347" s="183" t="str">
        <f>IF(OR(D347="",E347=""),"",ROUND(D347/LOOKUP(E347,SMMLV!$A$2:$A$36,SMMLV!$D$2:$D$108),3))</f>
        <v/>
      </c>
      <c r="K347" s="860"/>
      <c r="L347" s="158">
        <v>2</v>
      </c>
      <c r="M347" s="859" t="str">
        <f t="shared" si="34"/>
        <v>NO APLICA</v>
      </c>
      <c r="N347" s="859"/>
    </row>
    <row r="348" spans="2:14">
      <c r="B348" s="151"/>
      <c r="C348" s="151"/>
      <c r="E348" s="152"/>
      <c r="F348" s="183" t="str">
        <f>IF(OR(D348="",E348=""),"",ROUND(D348/LOOKUP(E348,SMMLV!$A$2:$A$36,SMMLV!$D$2:$D$108),3))</f>
        <v/>
      </c>
      <c r="K348" s="860"/>
      <c r="L348" s="158">
        <v>3</v>
      </c>
      <c r="M348" s="859" t="str">
        <f t="shared" si="34"/>
        <v>NO APLICA</v>
      </c>
      <c r="N348" s="859"/>
    </row>
    <row r="349" spans="2:14">
      <c r="B349" s="151"/>
      <c r="C349" s="151"/>
      <c r="E349" s="152"/>
      <c r="F349" s="183" t="str">
        <f>IF(OR(D349="",E349=""),"",ROUND(D349/LOOKUP(E349,SMMLV!$A$2:$A$36,SMMLV!$D$2:$D$108),3))</f>
        <v/>
      </c>
      <c r="K349" s="860"/>
      <c r="L349" s="158">
        <v>4</v>
      </c>
      <c r="M349" s="859" t="str">
        <f t="shared" si="34"/>
        <v>NO APLICA</v>
      </c>
      <c r="N349" s="859"/>
    </row>
    <row r="350" spans="2:14">
      <c r="B350" s="151"/>
      <c r="C350" s="151"/>
      <c r="E350" s="152"/>
      <c r="F350" s="183" t="str">
        <f>IF(OR(D350="",E350=""),"",ROUND(D350/LOOKUP(E350,SMMLV!$A$2:$A$36,SMMLV!$D$2:$D$108),3))</f>
        <v/>
      </c>
      <c r="K350" s="860"/>
      <c r="L350" s="158">
        <v>5</v>
      </c>
      <c r="M350" s="859" t="str">
        <f t="shared" si="34"/>
        <v>NO APLICA</v>
      </c>
      <c r="N350" s="859"/>
    </row>
    <row r="351" spans="2:14">
      <c r="B351" s="151"/>
      <c r="C351" s="151"/>
      <c r="E351" s="152"/>
      <c r="F351" s="183" t="str">
        <f>IF(OR(D351="",E351=""),"",ROUND(D351/LOOKUP(E351,SMMLV!$A$2:$A$36,SMMLV!$D$2:$D$108),3))</f>
        <v/>
      </c>
      <c r="K351" s="860"/>
      <c r="L351" s="158">
        <v>6</v>
      </c>
      <c r="M351" s="859" t="str">
        <f t="shared" si="34"/>
        <v>NO APLICA</v>
      </c>
      <c r="N351" s="859"/>
    </row>
    <row r="352" spans="2:14">
      <c r="B352" s="151"/>
      <c r="C352" s="151"/>
      <c r="E352" s="152"/>
      <c r="F352" s="183" t="str">
        <f>IF(OR(D352="",E352=""),"",ROUND(D352/LOOKUP(E352,SMMLV!$A$2:$A$36,SMMLV!$D$2:$D$108),3))</f>
        <v/>
      </c>
      <c r="K352" s="860"/>
      <c r="L352" s="158">
        <v>7</v>
      </c>
      <c r="M352" s="859" t="str">
        <f t="shared" si="34"/>
        <v>NO APLICA</v>
      </c>
      <c r="N352" s="859"/>
    </row>
    <row r="353" spans="2:14">
      <c r="B353" s="151"/>
      <c r="C353" s="151"/>
      <c r="E353" s="152"/>
      <c r="F353" s="183" t="str">
        <f>IF(OR(D353="",E353=""),"",ROUND(D353/LOOKUP(E353,SMMLV!$A$2:$A$36,SMMLV!$D$2:$D$108),3))</f>
        <v/>
      </c>
      <c r="K353" s="860"/>
      <c r="L353" s="158">
        <v>8</v>
      </c>
      <c r="M353" s="859" t="str">
        <f t="shared" si="34"/>
        <v>NO APLICA</v>
      </c>
      <c r="N353" s="859"/>
    </row>
    <row r="354" spans="2:14">
      <c r="B354" s="151"/>
      <c r="C354" s="151"/>
      <c r="E354" s="152"/>
      <c r="F354" s="183" t="str">
        <f>IF(OR(D354="",E354=""),"",ROUND(D354/LOOKUP(E354,SMMLV!$A$2:$A$36,SMMLV!$D$2:$D$108),3))</f>
        <v/>
      </c>
      <c r="K354" s="860"/>
      <c r="L354" s="158">
        <v>9</v>
      </c>
      <c r="M354" s="859" t="str">
        <f t="shared" si="34"/>
        <v>NO APLICA</v>
      </c>
      <c r="N354" s="859"/>
    </row>
    <row r="355" spans="2:14">
      <c r="B355" s="151"/>
      <c r="C355" s="151"/>
      <c r="E355" s="152"/>
      <c r="F355" s="183" t="str">
        <f>IF(OR(D355="",E355=""),"",ROUND(D355/LOOKUP(E355,SMMLV!$A$2:$A$36,SMMLV!$D$2:$D$108),3))</f>
        <v/>
      </c>
      <c r="K355" s="860"/>
      <c r="L355" s="158">
        <v>10</v>
      </c>
      <c r="M355" s="859" t="str">
        <f t="shared" si="34"/>
        <v>NO APLICA</v>
      </c>
      <c r="N355" s="859"/>
    </row>
    <row r="356" spans="2:14">
      <c r="B356" s="151"/>
      <c r="C356" s="151"/>
      <c r="E356" s="152"/>
      <c r="F356" s="183" t="str">
        <f>IF(OR(D356="",E356=""),"",ROUND(D356/LOOKUP(E356,SMMLV!$A$2:$A$36,SMMLV!$D$2:$D$108),3))</f>
        <v/>
      </c>
      <c r="K356" s="860">
        <v>36</v>
      </c>
      <c r="L356" s="158">
        <v>1</v>
      </c>
      <c r="M356" s="859" t="str">
        <f t="shared" ref="M356:M365" si="35">IF(SUMIFS($F$5:$F$1200,$B$5:$B$1200,$K$356,$C$5:$C$1200,$L356)=0,"NO APLICA",ROUND(SUMIFS($F$5:$F$1200,$B$5:$B$1200,$K$356,$C$5:$C$1200,$L356),3))</f>
        <v>NO APLICA</v>
      </c>
      <c r="N356" s="859"/>
    </row>
    <row r="357" spans="2:14">
      <c r="B357" s="151"/>
      <c r="C357" s="151"/>
      <c r="E357" s="152"/>
      <c r="F357" s="183" t="str">
        <f>IF(OR(D357="",E357=""),"",ROUND(D357/LOOKUP(E357,SMMLV!$A$2:$A$36,SMMLV!$D$2:$D$108),3))</f>
        <v/>
      </c>
      <c r="K357" s="860"/>
      <c r="L357" s="158">
        <v>2</v>
      </c>
      <c r="M357" s="859" t="str">
        <f t="shared" si="35"/>
        <v>NO APLICA</v>
      </c>
      <c r="N357" s="859"/>
    </row>
    <row r="358" spans="2:14">
      <c r="B358" s="151"/>
      <c r="C358" s="151"/>
      <c r="E358" s="152"/>
      <c r="F358" s="183" t="str">
        <f>IF(OR(D358="",E358=""),"",ROUND(D358/LOOKUP(E358,SMMLV!$A$2:$A$36,SMMLV!$D$2:$D$108),3))</f>
        <v/>
      </c>
      <c r="K358" s="860"/>
      <c r="L358" s="158">
        <v>3</v>
      </c>
      <c r="M358" s="859" t="str">
        <f t="shared" si="35"/>
        <v>NO APLICA</v>
      </c>
      <c r="N358" s="859"/>
    </row>
    <row r="359" spans="2:14">
      <c r="B359" s="151"/>
      <c r="C359" s="151"/>
      <c r="E359" s="152"/>
      <c r="F359" s="183" t="str">
        <f>IF(OR(D359="",E359=""),"",ROUND(D359/LOOKUP(E359,SMMLV!$A$2:$A$36,SMMLV!$D$2:$D$108),3))</f>
        <v/>
      </c>
      <c r="K359" s="860"/>
      <c r="L359" s="158">
        <v>4</v>
      </c>
      <c r="M359" s="859" t="str">
        <f t="shared" si="35"/>
        <v>NO APLICA</v>
      </c>
      <c r="N359" s="859"/>
    </row>
    <row r="360" spans="2:14">
      <c r="B360" s="151"/>
      <c r="C360" s="151"/>
      <c r="E360" s="152"/>
      <c r="F360" s="183" t="str">
        <f>IF(OR(D360="",E360=""),"",ROUND(D360/LOOKUP(E360,SMMLV!$A$2:$A$36,SMMLV!$D$2:$D$108),3))</f>
        <v/>
      </c>
      <c r="K360" s="860"/>
      <c r="L360" s="158">
        <v>5</v>
      </c>
      <c r="M360" s="859" t="str">
        <f t="shared" si="35"/>
        <v>NO APLICA</v>
      </c>
      <c r="N360" s="859"/>
    </row>
    <row r="361" spans="2:14">
      <c r="B361" s="151"/>
      <c r="C361" s="151"/>
      <c r="E361" s="152"/>
      <c r="F361" s="183" t="str">
        <f>IF(OR(D361="",E361=""),"",ROUND(D361/LOOKUP(E361,SMMLV!$A$2:$A$36,SMMLV!$D$2:$D$108),3))</f>
        <v/>
      </c>
      <c r="K361" s="860"/>
      <c r="L361" s="158">
        <v>6</v>
      </c>
      <c r="M361" s="859" t="str">
        <f t="shared" si="35"/>
        <v>NO APLICA</v>
      </c>
      <c r="N361" s="859"/>
    </row>
    <row r="362" spans="2:14">
      <c r="B362" s="151"/>
      <c r="C362" s="151"/>
      <c r="E362" s="152"/>
      <c r="F362" s="183" t="str">
        <f>IF(OR(D362="",E362=""),"",ROUND(D362/LOOKUP(E362,SMMLV!$A$2:$A$36,SMMLV!$D$2:$D$108),3))</f>
        <v/>
      </c>
      <c r="K362" s="860"/>
      <c r="L362" s="158">
        <v>7</v>
      </c>
      <c r="M362" s="859" t="str">
        <f t="shared" si="35"/>
        <v>NO APLICA</v>
      </c>
      <c r="N362" s="859"/>
    </row>
    <row r="363" spans="2:14">
      <c r="B363" s="151"/>
      <c r="C363" s="151"/>
      <c r="E363" s="152"/>
      <c r="F363" s="183" t="str">
        <f>IF(OR(D363="",E363=""),"",ROUND(D363/LOOKUP(E363,SMMLV!$A$2:$A$36,SMMLV!$D$2:$D$108),3))</f>
        <v/>
      </c>
      <c r="K363" s="860"/>
      <c r="L363" s="158">
        <v>8</v>
      </c>
      <c r="M363" s="859" t="str">
        <f t="shared" si="35"/>
        <v>NO APLICA</v>
      </c>
      <c r="N363" s="859"/>
    </row>
    <row r="364" spans="2:14">
      <c r="B364" s="151"/>
      <c r="C364" s="151"/>
      <c r="E364" s="152"/>
      <c r="F364" s="183" t="str">
        <f>IF(OR(D364="",E364=""),"",ROUND(D364/LOOKUP(E364,SMMLV!$A$2:$A$36,SMMLV!$D$2:$D$108),3))</f>
        <v/>
      </c>
      <c r="K364" s="860"/>
      <c r="L364" s="158">
        <v>9</v>
      </c>
      <c r="M364" s="859" t="str">
        <f t="shared" si="35"/>
        <v>NO APLICA</v>
      </c>
      <c r="N364" s="859"/>
    </row>
    <row r="365" spans="2:14">
      <c r="B365" s="151"/>
      <c r="C365" s="151"/>
      <c r="E365" s="152"/>
      <c r="F365" s="183" t="str">
        <f>IF(OR(D365="",E365=""),"",ROUND(D365/LOOKUP(E365,SMMLV!$A$2:$A$36,SMMLV!$D$2:$D$108),3))</f>
        <v/>
      </c>
      <c r="K365" s="860"/>
      <c r="L365" s="158">
        <v>10</v>
      </c>
      <c r="M365" s="859" t="str">
        <f t="shared" si="35"/>
        <v>NO APLICA</v>
      </c>
      <c r="N365" s="859"/>
    </row>
    <row r="366" spans="2:14">
      <c r="B366" s="151"/>
      <c r="C366" s="151"/>
      <c r="E366" s="152"/>
      <c r="F366" s="183" t="str">
        <f>IF(OR(D366="",E366=""),"",ROUND(D366/LOOKUP(E366,SMMLV!$A$2:$A$36,SMMLV!$D$2:$D$108),3))</f>
        <v/>
      </c>
      <c r="K366" s="860">
        <v>37</v>
      </c>
      <c r="L366" s="158">
        <v>1</v>
      </c>
      <c r="M366" s="859" t="str">
        <f t="shared" ref="M366:M375" si="36">IF(SUMIFS($F$5:$F$1200,$B$5:$B$1200,$K$366,$C$5:$C$1200,$L366)=0,"NO APLICA",ROUND(SUMIFS($F$5:$F$1200,$B$5:$B$1200,$K$366,$C$5:$C$1200,$L366),3))</f>
        <v>NO APLICA</v>
      </c>
      <c r="N366" s="859"/>
    </row>
    <row r="367" spans="2:14">
      <c r="B367" s="151"/>
      <c r="C367" s="151"/>
      <c r="E367" s="152"/>
      <c r="F367" s="183" t="str">
        <f>IF(OR(D367="",E367=""),"",ROUND(D367/LOOKUP(E367,SMMLV!$A$2:$A$36,SMMLV!$D$2:$D$108),3))</f>
        <v/>
      </c>
      <c r="K367" s="860"/>
      <c r="L367" s="158">
        <v>2</v>
      </c>
      <c r="M367" s="859" t="str">
        <f t="shared" si="36"/>
        <v>NO APLICA</v>
      </c>
      <c r="N367" s="859"/>
    </row>
    <row r="368" spans="2:14">
      <c r="B368" s="151"/>
      <c r="C368" s="151"/>
      <c r="E368" s="152"/>
      <c r="F368" s="183" t="str">
        <f>IF(OR(D368="",E368=""),"",ROUND(D368/LOOKUP(E368,SMMLV!$A$2:$A$36,SMMLV!$D$2:$D$108),3))</f>
        <v/>
      </c>
      <c r="K368" s="860"/>
      <c r="L368" s="158">
        <v>3</v>
      </c>
      <c r="M368" s="859" t="str">
        <f t="shared" si="36"/>
        <v>NO APLICA</v>
      </c>
      <c r="N368" s="859"/>
    </row>
    <row r="369" spans="2:14">
      <c r="B369" s="151"/>
      <c r="C369" s="151"/>
      <c r="E369" s="152"/>
      <c r="F369" s="183" t="str">
        <f>IF(OR(D369="",E369=""),"",ROUND(D369/LOOKUP(E369,SMMLV!$A$2:$A$36,SMMLV!$D$2:$D$108),3))</f>
        <v/>
      </c>
      <c r="K369" s="860"/>
      <c r="L369" s="158">
        <v>4</v>
      </c>
      <c r="M369" s="859" t="str">
        <f t="shared" si="36"/>
        <v>NO APLICA</v>
      </c>
      <c r="N369" s="859"/>
    </row>
    <row r="370" spans="2:14">
      <c r="B370" s="151"/>
      <c r="C370" s="151"/>
      <c r="E370" s="152"/>
      <c r="F370" s="183" t="str">
        <f>IF(OR(D370="",E370=""),"",ROUND(D370/LOOKUP(E370,SMMLV!$A$2:$A$36,SMMLV!$D$2:$D$108),3))</f>
        <v/>
      </c>
      <c r="K370" s="860"/>
      <c r="L370" s="158">
        <v>5</v>
      </c>
      <c r="M370" s="859" t="str">
        <f t="shared" si="36"/>
        <v>NO APLICA</v>
      </c>
      <c r="N370" s="859"/>
    </row>
    <row r="371" spans="2:14">
      <c r="B371" s="151"/>
      <c r="C371" s="151"/>
      <c r="E371" s="152"/>
      <c r="F371" s="183" t="str">
        <f>IF(OR(D371="",E371=""),"",ROUND(D371/LOOKUP(E371,SMMLV!$A$2:$A$36,SMMLV!$D$2:$D$108),3))</f>
        <v/>
      </c>
      <c r="K371" s="860"/>
      <c r="L371" s="158">
        <v>6</v>
      </c>
      <c r="M371" s="859" t="str">
        <f t="shared" si="36"/>
        <v>NO APLICA</v>
      </c>
      <c r="N371" s="859"/>
    </row>
    <row r="372" spans="2:14">
      <c r="B372" s="151"/>
      <c r="C372" s="151"/>
      <c r="E372" s="152"/>
      <c r="F372" s="183" t="str">
        <f>IF(OR(D372="",E372=""),"",ROUND(D372/LOOKUP(E372,SMMLV!$A$2:$A$36,SMMLV!$D$2:$D$108),3))</f>
        <v/>
      </c>
      <c r="K372" s="860"/>
      <c r="L372" s="158">
        <v>7</v>
      </c>
      <c r="M372" s="859" t="str">
        <f t="shared" si="36"/>
        <v>NO APLICA</v>
      </c>
      <c r="N372" s="859"/>
    </row>
    <row r="373" spans="2:14">
      <c r="B373" s="151"/>
      <c r="C373" s="151"/>
      <c r="E373" s="152"/>
      <c r="F373" s="183" t="str">
        <f>IF(OR(D373="",E373=""),"",ROUND(D373/LOOKUP(E373,SMMLV!$A$2:$A$36,SMMLV!$D$2:$D$108),3))</f>
        <v/>
      </c>
      <c r="K373" s="860"/>
      <c r="L373" s="158">
        <v>8</v>
      </c>
      <c r="M373" s="859" t="str">
        <f t="shared" si="36"/>
        <v>NO APLICA</v>
      </c>
      <c r="N373" s="859"/>
    </row>
    <row r="374" spans="2:14">
      <c r="B374" s="151"/>
      <c r="C374" s="151"/>
      <c r="E374" s="152"/>
      <c r="F374" s="183" t="str">
        <f>IF(OR(D374="",E374=""),"",ROUND(D374/LOOKUP(E374,SMMLV!$A$2:$A$36,SMMLV!$D$2:$D$108),3))</f>
        <v/>
      </c>
      <c r="K374" s="860"/>
      <c r="L374" s="158">
        <v>9</v>
      </c>
      <c r="M374" s="859" t="str">
        <f t="shared" si="36"/>
        <v>NO APLICA</v>
      </c>
      <c r="N374" s="859"/>
    </row>
    <row r="375" spans="2:14">
      <c r="B375" s="151"/>
      <c r="C375" s="151"/>
      <c r="E375" s="152"/>
      <c r="F375" s="183" t="str">
        <f>IF(OR(D375="",E375=""),"",ROUND(D375/LOOKUP(E375,SMMLV!$A$2:$A$36,SMMLV!$D$2:$D$108),3))</f>
        <v/>
      </c>
      <c r="K375" s="860"/>
      <c r="L375" s="158">
        <v>10</v>
      </c>
      <c r="M375" s="859" t="str">
        <f t="shared" si="36"/>
        <v>NO APLICA</v>
      </c>
      <c r="N375" s="859"/>
    </row>
    <row r="376" spans="2:14">
      <c r="B376" s="151"/>
      <c r="C376" s="151"/>
      <c r="E376" s="152"/>
      <c r="F376" s="183" t="str">
        <f>IF(OR(D376="",E376=""),"",ROUND(D376/LOOKUP(E376,SMMLV!$A$2:$A$36,SMMLV!$D$2:$D$108),3))</f>
        <v/>
      </c>
      <c r="K376" s="860">
        <v>38</v>
      </c>
      <c r="L376" s="158">
        <v>1</v>
      </c>
      <c r="M376" s="859" t="str">
        <f t="shared" ref="M376:M385" si="37">IF(SUMIFS($F$5:$F$1200,$B$5:$B$1200,$K$376,$C$5:$C$1200,$L376)=0,"NO APLICA",ROUND(SUMIFS($F$5:$F$1200,$B$5:$B$1200,$K$376,$C$5:$C$1200,$L376),3))</f>
        <v>NO APLICA</v>
      </c>
      <c r="N376" s="859"/>
    </row>
    <row r="377" spans="2:14">
      <c r="B377" s="151"/>
      <c r="C377" s="151"/>
      <c r="E377" s="152"/>
      <c r="F377" s="183" t="str">
        <f>IF(OR(D377="",E377=""),"",ROUND(D377/LOOKUP(E377,SMMLV!$A$2:$A$36,SMMLV!$D$2:$D$108),3))</f>
        <v/>
      </c>
      <c r="K377" s="860"/>
      <c r="L377" s="158">
        <v>2</v>
      </c>
      <c r="M377" s="859" t="str">
        <f t="shared" si="37"/>
        <v>NO APLICA</v>
      </c>
      <c r="N377" s="859"/>
    </row>
    <row r="378" spans="2:14">
      <c r="B378" s="151"/>
      <c r="C378" s="151"/>
      <c r="E378" s="152"/>
      <c r="F378" s="183" t="str">
        <f>IF(OR(D378="",E378=""),"",ROUND(D378/LOOKUP(E378,SMMLV!$A$2:$A$36,SMMLV!$D$2:$D$108),3))</f>
        <v/>
      </c>
      <c r="K378" s="860"/>
      <c r="L378" s="158">
        <v>3</v>
      </c>
      <c r="M378" s="859" t="str">
        <f t="shared" si="37"/>
        <v>NO APLICA</v>
      </c>
      <c r="N378" s="859"/>
    </row>
    <row r="379" spans="2:14">
      <c r="B379" s="151"/>
      <c r="C379" s="151"/>
      <c r="E379" s="152"/>
      <c r="F379" s="183" t="str">
        <f>IF(OR(D379="",E379=""),"",ROUND(D379/LOOKUP(E379,SMMLV!$A$2:$A$36,SMMLV!$D$2:$D$108),3))</f>
        <v/>
      </c>
      <c r="K379" s="860"/>
      <c r="L379" s="158">
        <v>4</v>
      </c>
      <c r="M379" s="859" t="str">
        <f t="shared" si="37"/>
        <v>NO APLICA</v>
      </c>
      <c r="N379" s="859"/>
    </row>
    <row r="380" spans="2:14">
      <c r="B380" s="151"/>
      <c r="C380" s="151"/>
      <c r="E380" s="152"/>
      <c r="F380" s="183" t="str">
        <f>IF(OR(D380="",E380=""),"",ROUND(D380/LOOKUP(E380,SMMLV!$A$2:$A$36,SMMLV!$D$2:$D$108),3))</f>
        <v/>
      </c>
      <c r="K380" s="860"/>
      <c r="L380" s="158">
        <v>5</v>
      </c>
      <c r="M380" s="859" t="str">
        <f t="shared" si="37"/>
        <v>NO APLICA</v>
      </c>
      <c r="N380" s="859"/>
    </row>
    <row r="381" spans="2:14">
      <c r="B381" s="151"/>
      <c r="C381" s="151"/>
      <c r="E381" s="152"/>
      <c r="F381" s="183" t="str">
        <f>IF(OR(D381="",E381=""),"",ROUND(D381/LOOKUP(E381,SMMLV!$A$2:$A$36,SMMLV!$D$2:$D$108),3))</f>
        <v/>
      </c>
      <c r="K381" s="860"/>
      <c r="L381" s="158">
        <v>6</v>
      </c>
      <c r="M381" s="859" t="str">
        <f t="shared" si="37"/>
        <v>NO APLICA</v>
      </c>
      <c r="N381" s="859"/>
    </row>
    <row r="382" spans="2:14">
      <c r="B382" s="151"/>
      <c r="C382" s="151"/>
      <c r="E382" s="152"/>
      <c r="F382" s="183" t="str">
        <f>IF(OR(D382="",E382=""),"",ROUND(D382/LOOKUP(E382,SMMLV!$A$2:$A$36,SMMLV!$D$2:$D$108),3))</f>
        <v/>
      </c>
      <c r="K382" s="860"/>
      <c r="L382" s="158">
        <v>7</v>
      </c>
      <c r="M382" s="859" t="str">
        <f t="shared" si="37"/>
        <v>NO APLICA</v>
      </c>
      <c r="N382" s="859"/>
    </row>
    <row r="383" spans="2:14">
      <c r="B383" s="151"/>
      <c r="C383" s="151"/>
      <c r="E383" s="152"/>
      <c r="F383" s="183" t="str">
        <f>IF(OR(D383="",E383=""),"",ROUND(D383/LOOKUP(E383,SMMLV!$A$2:$A$36,SMMLV!$D$2:$D$108),3))</f>
        <v/>
      </c>
      <c r="K383" s="860"/>
      <c r="L383" s="158">
        <v>8</v>
      </c>
      <c r="M383" s="859" t="str">
        <f t="shared" si="37"/>
        <v>NO APLICA</v>
      </c>
      <c r="N383" s="859"/>
    </row>
    <row r="384" spans="2:14">
      <c r="B384" s="151"/>
      <c r="C384" s="151"/>
      <c r="E384" s="152"/>
      <c r="F384" s="183" t="str">
        <f>IF(OR(D384="",E384=""),"",ROUND(D384/LOOKUP(E384,SMMLV!$A$2:$A$36,SMMLV!$D$2:$D$108),3))</f>
        <v/>
      </c>
      <c r="K384" s="860"/>
      <c r="L384" s="158">
        <v>9</v>
      </c>
      <c r="M384" s="859" t="str">
        <f t="shared" si="37"/>
        <v>NO APLICA</v>
      </c>
      <c r="N384" s="859"/>
    </row>
    <row r="385" spans="2:14">
      <c r="B385" s="151"/>
      <c r="C385" s="151"/>
      <c r="E385" s="152"/>
      <c r="F385" s="183" t="str">
        <f>IF(OR(D385="",E385=""),"",ROUND(D385/LOOKUP(E385,SMMLV!$A$2:$A$36,SMMLV!$D$2:$D$108),3))</f>
        <v/>
      </c>
      <c r="K385" s="860"/>
      <c r="L385" s="158">
        <v>10</v>
      </c>
      <c r="M385" s="859" t="str">
        <f t="shared" si="37"/>
        <v>NO APLICA</v>
      </c>
      <c r="N385" s="859"/>
    </row>
    <row r="386" spans="2:14">
      <c r="B386" s="151"/>
      <c r="C386" s="151"/>
      <c r="E386" s="152"/>
      <c r="F386" s="183" t="str">
        <f>IF(OR(D386="",E386=""),"",ROUND(D386/LOOKUP(E386,SMMLV!$A$2:$A$36,SMMLV!$D$2:$D$108),3))</f>
        <v/>
      </c>
      <c r="K386" s="860">
        <v>39</v>
      </c>
      <c r="L386" s="158">
        <v>1</v>
      </c>
      <c r="M386" s="859" t="str">
        <f>IF(SUMIFS($F$5:$F$1200,$B$5:$B$1200,$K$386,$C$5:$C$1200,$L386)=0,"NO APLICA",ROUND(SUMIFS($F$5:$F$1200,$B$5:$B$1200,$K$386,$C$5:$C$1200,$L386),3))</f>
        <v>NO APLICA</v>
      </c>
      <c r="N386" s="859"/>
    </row>
    <row r="387" spans="2:14">
      <c r="B387" s="151"/>
      <c r="C387" s="151"/>
      <c r="E387" s="152"/>
      <c r="F387" s="183" t="str">
        <f>IF(OR(D387="",E387=""),"",ROUND(D387/LOOKUP(E387,SMMLV!$A$2:$A$36,SMMLV!$D$2:$D$108),3))</f>
        <v/>
      </c>
      <c r="K387" s="860"/>
      <c r="L387" s="158">
        <v>2</v>
      </c>
      <c r="M387" s="859" t="str">
        <f>IF(SUMIFS($F$5:$F$1200,$B$5:$B$1200,$K386,$C$5:$C$1200,$L387)=0,"NO APLICA",SUMIFS($F$5:$F$1200,$B$5:$B$1200,$K386,$C$5:$C$1200,$L387))</f>
        <v>NO APLICA</v>
      </c>
      <c r="N387" s="859"/>
    </row>
    <row r="388" spans="2:14">
      <c r="B388" s="151"/>
      <c r="C388" s="151"/>
      <c r="E388" s="152"/>
      <c r="F388" s="183" t="str">
        <f>IF(OR(D388="",E388=""),"",ROUND(D388/LOOKUP(E388,SMMLV!$A$2:$A$36,SMMLV!$D$2:$D$108),3))</f>
        <v/>
      </c>
      <c r="K388" s="860"/>
      <c r="L388" s="158">
        <v>3</v>
      </c>
      <c r="M388" s="859" t="str">
        <f>IF(SUMIFS($F$5:$F$1200,$B$5:$B$1200,$K386,$C$5:$C$1200,$L388)=0,"NO APLICA",SUMIFS($F$5:$F$1200,$B$5:$B$1200,$K386,$C$5:$C$1200,$L388))</f>
        <v>NO APLICA</v>
      </c>
      <c r="N388" s="859"/>
    </row>
    <row r="389" spans="2:14">
      <c r="B389" s="151"/>
      <c r="C389" s="151"/>
      <c r="E389" s="152"/>
      <c r="F389" s="183" t="str">
        <f>IF(OR(D389="",E389=""),"",ROUND(D389/LOOKUP(E389,SMMLV!$A$2:$A$36,SMMLV!$D$2:$D$108),3))</f>
        <v/>
      </c>
      <c r="K389" s="860"/>
      <c r="L389" s="158">
        <v>4</v>
      </c>
      <c r="M389" s="859" t="str">
        <f>IF(SUMIFS($F$5:$F$1200,$B$5:$B$1200,$K386,$C$5:$C$1200,$L389)=0,"NO APLICA",SUMIFS($F$5:$F$1200,$B$5:$B$1200,$K386,$C$5:$C$1200,$L389))</f>
        <v>NO APLICA</v>
      </c>
      <c r="N389" s="859"/>
    </row>
    <row r="390" spans="2:14">
      <c r="B390" s="151"/>
      <c r="C390" s="151"/>
      <c r="E390" s="152"/>
      <c r="F390" s="183" t="str">
        <f>IF(OR(D390="",E390=""),"",ROUND(D390/LOOKUP(E390,SMMLV!$A$2:$A$36,SMMLV!$D$2:$D$108),3))</f>
        <v/>
      </c>
      <c r="K390" s="860"/>
      <c r="L390" s="158">
        <v>5</v>
      </c>
      <c r="M390" s="859" t="str">
        <f>IF(SUMIFS($F$5:$F$1200,$B$5:$B$1200,$K386,$C$5:$C$1200,$L390)=0,"NO APLICA",SUMIFS($F$5:$F$1200,$B$5:$B$1200,$K386,$C$5:$C$1200,$L390))</f>
        <v>NO APLICA</v>
      </c>
      <c r="N390" s="859"/>
    </row>
    <row r="391" spans="2:14">
      <c r="B391" s="151"/>
      <c r="C391" s="151"/>
      <c r="E391" s="152"/>
      <c r="F391" s="183" t="str">
        <f>IF(OR(D391="",E391=""),"",ROUND(D391/LOOKUP(E391,SMMLV!$A$2:$A$36,SMMLV!$D$2:$D$108),3))</f>
        <v/>
      </c>
      <c r="K391" s="860"/>
      <c r="L391" s="158">
        <v>6</v>
      </c>
      <c r="M391" s="859" t="str">
        <f>IF(SUMIFS($F$5:$F$1200,$B$5:$B$1200,$K386,$C$5:$C$1200,$L391)=0,"NO APLICA",SUMIFS($F$5:$F$1200,$B$5:$B$1200,$K386,$C$5:$C$1200,$L391))</f>
        <v>NO APLICA</v>
      </c>
      <c r="N391" s="859"/>
    </row>
    <row r="392" spans="2:14">
      <c r="B392" s="151"/>
      <c r="C392" s="151"/>
      <c r="E392" s="152"/>
      <c r="F392" s="183" t="str">
        <f>IF(OR(D392="",E392=""),"",ROUND(D392/LOOKUP(E392,SMMLV!$A$2:$A$36,SMMLV!$D$2:$D$108),3))</f>
        <v/>
      </c>
      <c r="K392" s="860"/>
      <c r="L392" s="158">
        <v>7</v>
      </c>
      <c r="M392" s="859" t="str">
        <f>IF(SUMIFS($F$5:$F$1200,$B$5:$B$1200,$K386,$C$5:$C$1200,$L392)=0,"NO APLICA",SUMIFS($F$5:$F$1200,$B$5:$B$1200,$K386,$C$5:$C$1200,$L392))</f>
        <v>NO APLICA</v>
      </c>
      <c r="N392" s="859"/>
    </row>
    <row r="393" spans="2:14">
      <c r="B393" s="151"/>
      <c r="C393" s="151"/>
      <c r="E393" s="152"/>
      <c r="F393" s="183" t="str">
        <f>IF(OR(D393="",E393=""),"",ROUND(D393/LOOKUP(E393,SMMLV!$A$2:$A$36,SMMLV!$D$2:$D$108),3))</f>
        <v/>
      </c>
      <c r="K393" s="860"/>
      <c r="L393" s="158">
        <v>8</v>
      </c>
      <c r="M393" s="859" t="str">
        <f>IF(SUMIFS($F$5:$F$1200,$B$5:$B$1200,$K386,$C$5:$C$1200,$L393)=0,"NO APLICA",SUMIFS($F$5:$F$1200,$B$5:$B$1200,$K386,$C$5:$C$1200,$L393))</f>
        <v>NO APLICA</v>
      </c>
      <c r="N393" s="859"/>
    </row>
    <row r="394" spans="2:14">
      <c r="B394" s="151"/>
      <c r="C394" s="151"/>
      <c r="E394" s="152"/>
      <c r="F394" s="183" t="str">
        <f>IF(OR(D394="",E394=""),"",ROUND(D394/LOOKUP(E394,SMMLV!$A$2:$A$36,SMMLV!$D$2:$D$108),3))</f>
        <v/>
      </c>
      <c r="K394" s="860"/>
      <c r="L394" s="158">
        <v>9</v>
      </c>
      <c r="M394" s="859" t="str">
        <f>IF(SUMIFS($F$5:$F$1200,$B$5:$B$1200,$K386,$C$5:$C$1200,$L394)=0,"NO APLICA",SUMIFS($F$5:$F$1200,$B$5:$B$1200,$K386,$C$5:$C$1200,$L394))</f>
        <v>NO APLICA</v>
      </c>
      <c r="N394" s="859"/>
    </row>
    <row r="395" spans="2:14">
      <c r="B395" s="151"/>
      <c r="C395" s="151"/>
      <c r="E395" s="152"/>
      <c r="F395" s="183" t="str">
        <f>IF(OR(D395="",E395=""),"",ROUND(D395/LOOKUP(E395,SMMLV!$A$2:$A$36,SMMLV!$D$2:$D$108),3))</f>
        <v/>
      </c>
      <c r="K395" s="860"/>
      <c r="L395" s="158">
        <v>10</v>
      </c>
      <c r="M395" s="859" t="str">
        <f>IF(SUMIFS($F$5:$F$1200,$B$5:$B$1200,$K386,$C$5:$C$1200,$L395)=0,"NO APLICA",SUMIFS($F$5:$F$1200,$B$5:$B$1200,$K386,$C$5:$C$1200,$L395))</f>
        <v>NO APLICA</v>
      </c>
      <c r="N395" s="859"/>
    </row>
    <row r="396" spans="2:14">
      <c r="B396" s="151"/>
      <c r="C396" s="151"/>
      <c r="E396" s="152"/>
      <c r="F396" s="183" t="str">
        <f>IF(OR(D396="",E396=""),"",ROUND(D396/LOOKUP(E396,SMMLV!$A$2:$A$36,SMMLV!$D$2:$D$108),3))</f>
        <v/>
      </c>
      <c r="K396" s="860">
        <v>40</v>
      </c>
      <c r="L396" s="158">
        <v>1</v>
      </c>
      <c r="M396" s="859" t="str">
        <f>IF(SUMIFS($F$5:$F$1200,$B$5:$B$1200,$K$396,$C$5:$C$1200,$L396)=0,"NO APLICA",ROUND(SUMIFS($F$5:$F$1200,$B$5:$B$1200,$K$396,$C$5:$C$1200,$L396),3))</f>
        <v>NO APLICA</v>
      </c>
      <c r="N396" s="859"/>
    </row>
    <row r="397" spans="2:14">
      <c r="B397" s="151"/>
      <c r="C397" s="151"/>
      <c r="E397" s="152"/>
      <c r="F397" s="183" t="str">
        <f>IF(OR(D397="",E397=""),"",ROUND(D397/LOOKUP(E397,SMMLV!$A$2:$A$36,SMMLV!$D$2:$D$108),3))</f>
        <v/>
      </c>
      <c r="K397" s="860"/>
      <c r="L397" s="158">
        <v>2</v>
      </c>
      <c r="M397" s="859" t="str">
        <f>IF(SUMIFS($F$5:$F$1200,$B$5:$B$1200,$K396,$C$5:$C$1200,$L397)=0,"NO APLICA",SUMIFS($F$5:$F$1200,$B$5:$B$1200,$K396,$C$5:$C$1200,$L397))</f>
        <v>NO APLICA</v>
      </c>
      <c r="N397" s="859"/>
    </row>
    <row r="398" spans="2:14">
      <c r="B398" s="151"/>
      <c r="C398" s="151"/>
      <c r="E398" s="152"/>
      <c r="F398" s="183" t="str">
        <f>IF(OR(D398="",E398=""),"",ROUND(D398/LOOKUP(E398,SMMLV!$A$2:$A$36,SMMLV!$D$2:$D$108),3))</f>
        <v/>
      </c>
      <c r="K398" s="860"/>
      <c r="L398" s="158">
        <v>3</v>
      </c>
      <c r="M398" s="859" t="str">
        <f>IF(SUMIFS($F$5:$F$1200,$B$5:$B$1200,$K396,$C$5:$C$1200,$L398)=0,"NO APLICA",SUMIFS($F$5:$F$1200,$B$5:$B$1200,$K396,$C$5:$C$1200,$L398))</f>
        <v>NO APLICA</v>
      </c>
      <c r="N398" s="859"/>
    </row>
    <row r="399" spans="2:14">
      <c r="B399" s="151"/>
      <c r="C399" s="151"/>
      <c r="E399" s="152"/>
      <c r="F399" s="183" t="str">
        <f>IF(OR(D399="",E399=""),"",ROUND(D399/LOOKUP(E399,SMMLV!$A$2:$A$36,SMMLV!$D$2:$D$108),3))</f>
        <v/>
      </c>
      <c r="K399" s="860"/>
      <c r="L399" s="158">
        <v>4</v>
      </c>
      <c r="M399" s="859" t="str">
        <f>IF(SUMIFS($F$5:$F$1200,$B$5:$B$1200,$K396,$C$5:$C$1200,$L399)=0,"NO APLICA",SUMIFS($F$5:$F$1200,$B$5:$B$1200,$K396,$C$5:$C$1200,$L399))</f>
        <v>NO APLICA</v>
      </c>
      <c r="N399" s="859"/>
    </row>
    <row r="400" spans="2:14">
      <c r="B400" s="151"/>
      <c r="C400" s="151"/>
      <c r="E400" s="152"/>
      <c r="F400" s="183" t="str">
        <f>IF(OR(D400="",E400=""),"",ROUND(D400/LOOKUP(E400,SMMLV!$A$2:$A$36,SMMLV!$D$2:$D$108),3))</f>
        <v/>
      </c>
      <c r="K400" s="860"/>
      <c r="L400" s="158">
        <v>5</v>
      </c>
      <c r="M400" s="859" t="str">
        <f>IF(SUMIFS($F$5:$F$1200,$B$5:$B$1200,$K396,$C$5:$C$1200,$L400)=0,"NO APLICA",SUMIFS($F$5:$F$1200,$B$5:$B$1200,$K396,$C$5:$C$1200,$L400))</f>
        <v>NO APLICA</v>
      </c>
      <c r="N400" s="859"/>
    </row>
    <row r="401" spans="2:14">
      <c r="B401" s="151"/>
      <c r="C401" s="151"/>
      <c r="E401" s="152"/>
      <c r="F401" s="183" t="str">
        <f>IF(OR(D401="",E401=""),"",ROUND(D401/LOOKUP(E401,SMMLV!$A$2:$A$36,SMMLV!$D$2:$D$108),3))</f>
        <v/>
      </c>
      <c r="K401" s="860"/>
      <c r="L401" s="158">
        <v>6</v>
      </c>
      <c r="M401" s="859" t="str">
        <f>IF(SUMIFS($F$5:$F$1200,$B$5:$B$1200,$K396,$C$5:$C$1200,$L401)=0,"NO APLICA",SUMIFS($F$5:$F$1200,$B$5:$B$1200,$K396,$C$5:$C$1200,$L401))</f>
        <v>NO APLICA</v>
      </c>
      <c r="N401" s="859"/>
    </row>
    <row r="402" spans="2:14">
      <c r="B402" s="151"/>
      <c r="C402" s="151"/>
      <c r="E402" s="152"/>
      <c r="F402" s="183" t="str">
        <f>IF(OR(D402="",E402=""),"",ROUND(D402/LOOKUP(E402,SMMLV!$A$2:$A$36,SMMLV!$D$2:$D$108),3))</f>
        <v/>
      </c>
      <c r="K402" s="860"/>
      <c r="L402" s="158">
        <v>7</v>
      </c>
      <c r="M402" s="859" t="str">
        <f>IF(SUMIFS($F$5:$F$1200,$B$5:$B$1200,$K396,$C$5:$C$1200,$L402)=0,"NO APLICA",SUMIFS($F$5:$F$1200,$B$5:$B$1200,$K396,$C$5:$C$1200,$L402))</f>
        <v>NO APLICA</v>
      </c>
      <c r="N402" s="859"/>
    </row>
    <row r="403" spans="2:14">
      <c r="B403" s="151"/>
      <c r="C403" s="151"/>
      <c r="E403" s="152"/>
      <c r="F403" s="183" t="str">
        <f>IF(OR(D403="",E403=""),"",ROUND(D403/LOOKUP(E403,SMMLV!$A$2:$A$36,SMMLV!$D$2:$D$108),3))</f>
        <v/>
      </c>
      <c r="K403" s="860"/>
      <c r="L403" s="158">
        <v>8</v>
      </c>
      <c r="M403" s="859" t="str">
        <f>IF(SUMIFS($F$5:$F$1200,$B$5:$B$1200,$K396,$C$5:$C$1200,$L403)=0,"NO APLICA",SUMIFS($F$5:$F$1200,$B$5:$B$1200,$K396,$C$5:$C$1200,$L403))</f>
        <v>NO APLICA</v>
      </c>
      <c r="N403" s="859"/>
    </row>
    <row r="404" spans="2:14">
      <c r="B404" s="151"/>
      <c r="C404" s="151"/>
      <c r="E404" s="152"/>
      <c r="F404" s="183" t="str">
        <f>IF(OR(D404="",E404=""),"",ROUND(D404/LOOKUP(E404,SMMLV!$A$2:$A$36,SMMLV!$D$2:$D$108),3))</f>
        <v/>
      </c>
      <c r="K404" s="860"/>
      <c r="L404" s="158">
        <v>9</v>
      </c>
      <c r="M404" s="859" t="str">
        <f>IF(SUMIFS($F$5:$F$1200,$B$5:$B$1200,$K396,$C$5:$C$1200,$L404)=0,"NO APLICA",SUMIFS($F$5:$F$1200,$B$5:$B$1200,$K396,$C$5:$C$1200,$L404))</f>
        <v>NO APLICA</v>
      </c>
      <c r="N404" s="859"/>
    </row>
    <row r="405" spans="2:14">
      <c r="B405" s="151"/>
      <c r="C405" s="151"/>
      <c r="E405" s="152"/>
      <c r="F405" s="183" t="str">
        <f>IF(OR(D405="",E405=""),"",ROUND(D405/LOOKUP(E405,SMMLV!$A$2:$A$36,SMMLV!$D$2:$D$108),3))</f>
        <v/>
      </c>
      <c r="K405" s="860"/>
      <c r="L405" s="158">
        <v>10</v>
      </c>
      <c r="M405" s="859" t="str">
        <f>IF(SUMIFS($F$5:$F$1200,$B$5:$B$1200,$K396,$C$5:$C$1200,$L405)=0,"NO APLICA",SUMIFS($F$5:$F$1200,$B$5:$B$1200,$K396,$C$5:$C$1200,$L405))</f>
        <v>NO APLICA</v>
      </c>
      <c r="N405" s="859"/>
    </row>
    <row r="406" spans="2:14">
      <c r="B406" s="151"/>
      <c r="C406" s="151"/>
      <c r="E406" s="152"/>
      <c r="F406" s="183" t="str">
        <f>IF(OR(D406="",E406=""),"",ROUND(D406/LOOKUP(E406,SMMLV!$A$2:$A$36,SMMLV!$D$2:$D$108),3))</f>
        <v/>
      </c>
      <c r="K406" s="860">
        <v>41</v>
      </c>
      <c r="L406" s="158">
        <v>1</v>
      </c>
      <c r="M406" s="859" t="str">
        <f t="shared" ref="M406:M415" si="38">IF(SUMIFS($F$5:$F$1200,$B$5:$B$1200,$K$406,$C$5:$C$1200,$L406)=0,"NO APLICA",ROUND(SUMIFS($F$5:$F$1200,$B$5:$B$1200,$K$406,$C$5:$C$1200,$L406),3))</f>
        <v>NO APLICA</v>
      </c>
      <c r="N406" s="859"/>
    </row>
    <row r="407" spans="2:14">
      <c r="B407" s="151"/>
      <c r="C407" s="151"/>
      <c r="E407" s="152"/>
      <c r="F407" s="183" t="str">
        <f>IF(OR(D407="",E407=""),"",ROUND(D407/LOOKUP(E407,SMMLV!$A$2:$A$36,SMMLV!$D$2:$D$108),3))</f>
        <v/>
      </c>
      <c r="K407" s="860"/>
      <c r="L407" s="158">
        <v>2</v>
      </c>
      <c r="M407" s="859" t="str">
        <f t="shared" si="38"/>
        <v>NO APLICA</v>
      </c>
      <c r="N407" s="859"/>
    </row>
    <row r="408" spans="2:14">
      <c r="B408" s="151"/>
      <c r="C408" s="151"/>
      <c r="E408" s="152"/>
      <c r="F408" s="183" t="str">
        <f>IF(OR(D408="",E408=""),"",ROUND(D408/LOOKUP(E408,SMMLV!$A$2:$A$36,SMMLV!$D$2:$D$108),3))</f>
        <v/>
      </c>
      <c r="K408" s="860"/>
      <c r="L408" s="158">
        <v>3</v>
      </c>
      <c r="M408" s="859" t="str">
        <f t="shared" si="38"/>
        <v>NO APLICA</v>
      </c>
      <c r="N408" s="859"/>
    </row>
    <row r="409" spans="2:14">
      <c r="B409" s="151"/>
      <c r="C409" s="151"/>
      <c r="E409" s="152"/>
      <c r="F409" s="183" t="str">
        <f>IF(OR(D409="",E409=""),"",ROUND(D409/LOOKUP(E409,SMMLV!$A$2:$A$36,SMMLV!$D$2:$D$108),3))</f>
        <v/>
      </c>
      <c r="K409" s="860"/>
      <c r="L409" s="158">
        <v>4</v>
      </c>
      <c r="M409" s="859" t="str">
        <f t="shared" si="38"/>
        <v>NO APLICA</v>
      </c>
      <c r="N409" s="859"/>
    </row>
    <row r="410" spans="2:14">
      <c r="B410" s="151"/>
      <c r="C410" s="151"/>
      <c r="E410" s="152"/>
      <c r="F410" s="183" t="str">
        <f>IF(OR(D410="",E410=""),"",ROUND(D410/LOOKUP(E410,SMMLV!$A$2:$A$36,SMMLV!$D$2:$D$108),3))</f>
        <v/>
      </c>
      <c r="K410" s="860"/>
      <c r="L410" s="158">
        <v>5</v>
      </c>
      <c r="M410" s="859" t="str">
        <f t="shared" si="38"/>
        <v>NO APLICA</v>
      </c>
      <c r="N410" s="859"/>
    </row>
    <row r="411" spans="2:14">
      <c r="B411" s="151"/>
      <c r="C411" s="151"/>
      <c r="E411" s="152"/>
      <c r="F411" s="183" t="str">
        <f>IF(OR(D411="",E411=""),"",ROUND(D411/LOOKUP(E411,SMMLV!$A$2:$A$36,SMMLV!$D$2:$D$108),3))</f>
        <v/>
      </c>
      <c r="K411" s="860"/>
      <c r="L411" s="158">
        <v>6</v>
      </c>
      <c r="M411" s="859" t="str">
        <f t="shared" si="38"/>
        <v>NO APLICA</v>
      </c>
      <c r="N411" s="859"/>
    </row>
    <row r="412" spans="2:14">
      <c r="B412" s="151"/>
      <c r="C412" s="151"/>
      <c r="E412" s="152"/>
      <c r="F412" s="183" t="str">
        <f>IF(OR(D412="",E412=""),"",ROUND(D412/LOOKUP(E412,SMMLV!$A$2:$A$36,SMMLV!$D$2:$D$108),3))</f>
        <v/>
      </c>
      <c r="K412" s="860"/>
      <c r="L412" s="158">
        <v>7</v>
      </c>
      <c r="M412" s="859" t="str">
        <f t="shared" si="38"/>
        <v>NO APLICA</v>
      </c>
      <c r="N412" s="859"/>
    </row>
    <row r="413" spans="2:14">
      <c r="B413" s="151"/>
      <c r="C413" s="151"/>
      <c r="E413" s="152"/>
      <c r="F413" s="183" t="str">
        <f>IF(OR(D413="",E413=""),"",ROUND(D413/LOOKUP(E413,SMMLV!$A$2:$A$36,SMMLV!$D$2:$D$108),3))</f>
        <v/>
      </c>
      <c r="K413" s="860"/>
      <c r="L413" s="158">
        <v>8</v>
      </c>
      <c r="M413" s="859" t="str">
        <f t="shared" si="38"/>
        <v>NO APLICA</v>
      </c>
      <c r="N413" s="859"/>
    </row>
    <row r="414" spans="2:14">
      <c r="B414" s="151"/>
      <c r="C414" s="151"/>
      <c r="E414" s="152"/>
      <c r="F414" s="183" t="str">
        <f>IF(OR(D414="",E414=""),"",ROUND(D414/LOOKUP(E414,SMMLV!$A$2:$A$36,SMMLV!$D$2:$D$108),3))</f>
        <v/>
      </c>
      <c r="K414" s="860"/>
      <c r="L414" s="158">
        <v>9</v>
      </c>
      <c r="M414" s="859" t="str">
        <f t="shared" si="38"/>
        <v>NO APLICA</v>
      </c>
      <c r="N414" s="859"/>
    </row>
    <row r="415" spans="2:14">
      <c r="B415" s="151"/>
      <c r="C415" s="151"/>
      <c r="E415" s="152"/>
      <c r="F415" s="183" t="str">
        <f>IF(OR(D415="",E415=""),"",ROUND(D415/LOOKUP(E415,SMMLV!$A$2:$A$36,SMMLV!$D$2:$D$108),3))</f>
        <v/>
      </c>
      <c r="K415" s="860"/>
      <c r="L415" s="158">
        <v>10</v>
      </c>
      <c r="M415" s="859" t="str">
        <f t="shared" si="38"/>
        <v>NO APLICA</v>
      </c>
      <c r="N415" s="859"/>
    </row>
    <row r="416" spans="2:14">
      <c r="B416" s="151"/>
      <c r="C416" s="151"/>
      <c r="E416" s="152"/>
      <c r="F416" s="183" t="str">
        <f>IF(OR(D416="",E416=""),"",ROUND(D416/LOOKUP(E416,SMMLV!$A$2:$A$36,SMMLV!$D$2:$D$108),3))</f>
        <v/>
      </c>
      <c r="K416" s="860">
        <v>42</v>
      </c>
      <c r="L416" s="158">
        <v>1</v>
      </c>
      <c r="M416" s="859" t="str">
        <f t="shared" ref="M416:M425" si="39">IF(SUMIFS($F$5:$F$1200,$B$5:$B$1200,$K$416,$C$5:$C$1200,$L416)=0,"NO APLICA",ROUND(SUMIFS($F$5:$F$1200,$B$5:$B$1200,$K$416,$C$5:$C$1200,$L416),3))</f>
        <v>NO APLICA</v>
      </c>
      <c r="N416" s="859"/>
    </row>
    <row r="417" spans="2:14">
      <c r="B417" s="151"/>
      <c r="C417" s="151"/>
      <c r="E417" s="152"/>
      <c r="F417" s="183" t="str">
        <f>IF(OR(D417="",E417=""),"",ROUND(D417/LOOKUP(E417,SMMLV!$A$2:$A$36,SMMLV!$D$2:$D$108),3))</f>
        <v/>
      </c>
      <c r="K417" s="860"/>
      <c r="L417" s="158">
        <v>2</v>
      </c>
      <c r="M417" s="859" t="str">
        <f t="shared" si="39"/>
        <v>NO APLICA</v>
      </c>
      <c r="N417" s="859"/>
    </row>
    <row r="418" spans="2:14">
      <c r="B418" s="151"/>
      <c r="C418" s="151"/>
      <c r="E418" s="152"/>
      <c r="F418" s="183" t="str">
        <f>IF(OR(D418="",E418=""),"",ROUND(D418/LOOKUP(E418,SMMLV!$A$2:$A$36,SMMLV!$D$2:$D$108),3))</f>
        <v/>
      </c>
      <c r="K418" s="860"/>
      <c r="L418" s="158">
        <v>3</v>
      </c>
      <c r="M418" s="859" t="str">
        <f t="shared" si="39"/>
        <v>NO APLICA</v>
      </c>
      <c r="N418" s="859"/>
    </row>
    <row r="419" spans="2:14">
      <c r="B419" s="151"/>
      <c r="C419" s="151"/>
      <c r="E419" s="152"/>
      <c r="F419" s="183" t="str">
        <f>IF(OR(D419="",E419=""),"",ROUND(D419/LOOKUP(E419,SMMLV!$A$2:$A$36,SMMLV!$D$2:$D$108),3))</f>
        <v/>
      </c>
      <c r="K419" s="860"/>
      <c r="L419" s="158">
        <v>4</v>
      </c>
      <c r="M419" s="859" t="str">
        <f t="shared" si="39"/>
        <v>NO APLICA</v>
      </c>
      <c r="N419" s="859"/>
    </row>
    <row r="420" spans="2:14">
      <c r="B420" s="151"/>
      <c r="C420" s="151"/>
      <c r="E420" s="152"/>
      <c r="F420" s="183" t="str">
        <f>IF(OR(D420="",E420=""),"",ROUND(D420/LOOKUP(E420,SMMLV!$A$2:$A$36,SMMLV!$D$2:$D$108),3))</f>
        <v/>
      </c>
      <c r="K420" s="860"/>
      <c r="L420" s="158">
        <v>5</v>
      </c>
      <c r="M420" s="859" t="str">
        <f t="shared" si="39"/>
        <v>NO APLICA</v>
      </c>
      <c r="N420" s="859"/>
    </row>
    <row r="421" spans="2:14">
      <c r="B421" s="151"/>
      <c r="C421" s="151"/>
      <c r="E421" s="152"/>
      <c r="F421" s="183" t="str">
        <f>IF(OR(D421="",E421=""),"",ROUND(D421/LOOKUP(E421,SMMLV!$A$2:$A$36,SMMLV!$D$2:$D$108),3))</f>
        <v/>
      </c>
      <c r="K421" s="860"/>
      <c r="L421" s="158">
        <v>6</v>
      </c>
      <c r="M421" s="859" t="str">
        <f t="shared" si="39"/>
        <v>NO APLICA</v>
      </c>
      <c r="N421" s="859"/>
    </row>
    <row r="422" spans="2:14">
      <c r="B422" s="151"/>
      <c r="C422" s="151"/>
      <c r="E422" s="152"/>
      <c r="F422" s="183" t="str">
        <f>IF(OR(D422="",E422=""),"",ROUND(D422/LOOKUP(E422,SMMLV!$A$2:$A$36,SMMLV!$D$2:$D$108),3))</f>
        <v/>
      </c>
      <c r="K422" s="860"/>
      <c r="L422" s="158">
        <v>7</v>
      </c>
      <c r="M422" s="859" t="str">
        <f t="shared" si="39"/>
        <v>NO APLICA</v>
      </c>
      <c r="N422" s="859"/>
    </row>
    <row r="423" spans="2:14">
      <c r="B423" s="151"/>
      <c r="C423" s="151"/>
      <c r="E423" s="152"/>
      <c r="F423" s="183" t="str">
        <f>IF(OR(D423="",E423=""),"",ROUND(D423/LOOKUP(E423,SMMLV!$A$2:$A$36,SMMLV!$D$2:$D$108),3))</f>
        <v/>
      </c>
      <c r="K423" s="860"/>
      <c r="L423" s="158">
        <v>8</v>
      </c>
      <c r="M423" s="859" t="str">
        <f t="shared" si="39"/>
        <v>NO APLICA</v>
      </c>
      <c r="N423" s="859"/>
    </row>
    <row r="424" spans="2:14">
      <c r="B424" s="151"/>
      <c r="C424" s="151"/>
      <c r="E424" s="152"/>
      <c r="F424" s="183" t="str">
        <f>IF(OR(D424="",E424=""),"",ROUND(D424/LOOKUP(E424,SMMLV!$A$2:$A$36,SMMLV!$D$2:$D$108),3))</f>
        <v/>
      </c>
      <c r="K424" s="860"/>
      <c r="L424" s="158">
        <v>9</v>
      </c>
      <c r="M424" s="859" t="str">
        <f t="shared" si="39"/>
        <v>NO APLICA</v>
      </c>
      <c r="N424" s="859"/>
    </row>
    <row r="425" spans="2:14">
      <c r="B425" s="151"/>
      <c r="C425" s="151"/>
      <c r="E425" s="152"/>
      <c r="F425" s="183" t="str">
        <f>IF(OR(D425="",E425=""),"",ROUND(D425/LOOKUP(E425,SMMLV!$A$2:$A$36,SMMLV!$D$2:$D$108),3))</f>
        <v/>
      </c>
      <c r="K425" s="860"/>
      <c r="L425" s="158">
        <v>10</v>
      </c>
      <c r="M425" s="859" t="str">
        <f t="shared" si="39"/>
        <v>NO APLICA</v>
      </c>
      <c r="N425" s="859"/>
    </row>
    <row r="426" spans="2:14">
      <c r="B426" s="151"/>
      <c r="C426" s="151"/>
      <c r="E426" s="152"/>
      <c r="F426" s="183" t="str">
        <f>IF(OR(D426="",E426=""),"",ROUND(D426/LOOKUP(E426,SMMLV!$A$2:$A$36,SMMLV!$D$2:$D$108),3))</f>
        <v/>
      </c>
      <c r="K426" s="860">
        <v>43</v>
      </c>
      <c r="L426" s="158">
        <v>1</v>
      </c>
      <c r="M426" s="859" t="str">
        <f t="shared" ref="M426:M435" si="40">IF(SUMIFS($F$5:$F$1200,$B$5:$B$1200,$K$426,$C$5:$C$1200,$L426)=0,"NO APLICA",ROUND(SUMIFS($F$5:$F$1200,$B$5:$B$1200,$K$426,$C$5:$C$1200,$L426),3))</f>
        <v>NO APLICA</v>
      </c>
      <c r="N426" s="859"/>
    </row>
    <row r="427" spans="2:14">
      <c r="B427" s="151"/>
      <c r="C427" s="151"/>
      <c r="E427" s="152"/>
      <c r="F427" s="183" t="str">
        <f>IF(OR(D427="",E427=""),"",ROUND(D427/LOOKUP(E427,SMMLV!$A$2:$A$36,SMMLV!$D$2:$D$108),3))</f>
        <v/>
      </c>
      <c r="K427" s="860"/>
      <c r="L427" s="158">
        <v>2</v>
      </c>
      <c r="M427" s="859" t="str">
        <f t="shared" si="40"/>
        <v>NO APLICA</v>
      </c>
      <c r="N427" s="859"/>
    </row>
    <row r="428" spans="2:14">
      <c r="B428" s="151"/>
      <c r="C428" s="151"/>
      <c r="E428" s="152"/>
      <c r="F428" s="183" t="str">
        <f>IF(OR(D428="",E428=""),"",ROUND(D428/LOOKUP(E428,SMMLV!$A$2:$A$36,SMMLV!$D$2:$D$108),3))</f>
        <v/>
      </c>
      <c r="K428" s="860"/>
      <c r="L428" s="158">
        <v>3</v>
      </c>
      <c r="M428" s="859" t="str">
        <f t="shared" si="40"/>
        <v>NO APLICA</v>
      </c>
      <c r="N428" s="859"/>
    </row>
    <row r="429" spans="2:14">
      <c r="B429" s="151"/>
      <c r="C429" s="151"/>
      <c r="E429" s="152"/>
      <c r="F429" s="183" t="str">
        <f>IF(OR(D429="",E429=""),"",ROUND(D429/LOOKUP(E429,SMMLV!$A$2:$A$36,SMMLV!$D$2:$D$108),3))</f>
        <v/>
      </c>
      <c r="K429" s="860"/>
      <c r="L429" s="158">
        <v>4</v>
      </c>
      <c r="M429" s="859" t="str">
        <f t="shared" si="40"/>
        <v>NO APLICA</v>
      </c>
      <c r="N429" s="859"/>
    </row>
    <row r="430" spans="2:14">
      <c r="B430" s="151"/>
      <c r="C430" s="151"/>
      <c r="E430" s="152"/>
      <c r="F430" s="183" t="str">
        <f>IF(OR(D430="",E430=""),"",ROUND(D430/LOOKUP(E430,SMMLV!$A$2:$A$36,SMMLV!$D$2:$D$108),3))</f>
        <v/>
      </c>
      <c r="K430" s="860"/>
      <c r="L430" s="158">
        <v>5</v>
      </c>
      <c r="M430" s="859" t="str">
        <f t="shared" si="40"/>
        <v>NO APLICA</v>
      </c>
      <c r="N430" s="859"/>
    </row>
    <row r="431" spans="2:14">
      <c r="B431" s="151"/>
      <c r="C431" s="151"/>
      <c r="E431" s="152"/>
      <c r="F431" s="183" t="str">
        <f>IF(OR(D431="",E431=""),"",ROUND(D431/LOOKUP(E431,SMMLV!$A$2:$A$36,SMMLV!$D$2:$D$108),3))</f>
        <v/>
      </c>
      <c r="K431" s="860"/>
      <c r="L431" s="158">
        <v>6</v>
      </c>
      <c r="M431" s="859" t="str">
        <f t="shared" si="40"/>
        <v>NO APLICA</v>
      </c>
      <c r="N431" s="859"/>
    </row>
    <row r="432" spans="2:14">
      <c r="B432" s="151"/>
      <c r="C432" s="151"/>
      <c r="E432" s="152"/>
      <c r="F432" s="183" t="str">
        <f>IF(OR(D432="",E432=""),"",ROUND(D432/LOOKUP(E432,SMMLV!$A$2:$A$36,SMMLV!$D$2:$D$108),3))</f>
        <v/>
      </c>
      <c r="K432" s="860"/>
      <c r="L432" s="158">
        <v>7</v>
      </c>
      <c r="M432" s="859" t="str">
        <f t="shared" si="40"/>
        <v>NO APLICA</v>
      </c>
      <c r="N432" s="859"/>
    </row>
    <row r="433" spans="2:14">
      <c r="B433" s="151"/>
      <c r="C433" s="151"/>
      <c r="E433" s="152"/>
      <c r="F433" s="183" t="str">
        <f>IF(OR(D433="",E433=""),"",ROUND(D433/LOOKUP(E433,SMMLV!$A$2:$A$36,SMMLV!$D$2:$D$108),3))</f>
        <v/>
      </c>
      <c r="K433" s="860"/>
      <c r="L433" s="158">
        <v>8</v>
      </c>
      <c r="M433" s="859" t="str">
        <f t="shared" si="40"/>
        <v>NO APLICA</v>
      </c>
      <c r="N433" s="859"/>
    </row>
    <row r="434" spans="2:14">
      <c r="B434" s="151"/>
      <c r="C434" s="151"/>
      <c r="E434" s="152"/>
      <c r="F434" s="183" t="str">
        <f>IF(OR(D434="",E434=""),"",ROUND(D434/LOOKUP(E434,SMMLV!$A$2:$A$36,SMMLV!$D$2:$D$108),3))</f>
        <v/>
      </c>
      <c r="K434" s="860"/>
      <c r="L434" s="158">
        <v>9</v>
      </c>
      <c r="M434" s="859" t="str">
        <f t="shared" si="40"/>
        <v>NO APLICA</v>
      </c>
      <c r="N434" s="859"/>
    </row>
    <row r="435" spans="2:14">
      <c r="B435" s="151"/>
      <c r="C435" s="151"/>
      <c r="E435" s="152"/>
      <c r="F435" s="183" t="str">
        <f>IF(OR(D435="",E435=""),"",ROUND(D435/LOOKUP(E435,SMMLV!$A$2:$A$36,SMMLV!$D$2:$D$108),3))</f>
        <v/>
      </c>
      <c r="K435" s="860"/>
      <c r="L435" s="158">
        <v>10</v>
      </c>
      <c r="M435" s="859" t="str">
        <f t="shared" si="40"/>
        <v>NO APLICA</v>
      </c>
      <c r="N435" s="859"/>
    </row>
    <row r="436" spans="2:14">
      <c r="B436" s="151"/>
      <c r="C436" s="151"/>
      <c r="E436" s="152"/>
      <c r="F436" s="183" t="str">
        <f>IF(OR(D436="",E436=""),"",ROUND(D436/LOOKUP(E436,SMMLV!$A$2:$A$36,SMMLV!$D$2:$D$108),3))</f>
        <v/>
      </c>
      <c r="K436" s="860">
        <v>44</v>
      </c>
      <c r="L436" s="158">
        <v>1</v>
      </c>
      <c r="M436" s="859" t="str">
        <f t="shared" ref="M436:M445" si="41">IF(SUMIFS($F$5:$F$1200,$B$5:$B$1200,$K$436,$C$5:$C$1200,$L436)=0,"NO APLICA",ROUND(SUMIFS($F$5:$F$1200,$B$5:$B$1200,$K$436,$C$5:$C$1200,$L436),3))</f>
        <v>NO APLICA</v>
      </c>
      <c r="N436" s="859"/>
    </row>
    <row r="437" spans="2:14">
      <c r="B437" s="151"/>
      <c r="C437" s="151"/>
      <c r="E437" s="152"/>
      <c r="F437" s="183" t="str">
        <f>IF(OR(D437="",E437=""),"",ROUND(D437/LOOKUP(E437,SMMLV!$A$2:$A$36,SMMLV!$D$2:$D$108),3))</f>
        <v/>
      </c>
      <c r="K437" s="860"/>
      <c r="L437" s="158">
        <v>2</v>
      </c>
      <c r="M437" s="859" t="str">
        <f t="shared" si="41"/>
        <v>NO APLICA</v>
      </c>
      <c r="N437" s="859"/>
    </row>
    <row r="438" spans="2:14">
      <c r="B438" s="151"/>
      <c r="C438" s="151"/>
      <c r="E438" s="152"/>
      <c r="F438" s="183" t="str">
        <f>IF(OR(D438="",E438=""),"",ROUND(D438/LOOKUP(E438,SMMLV!$A$2:$A$36,SMMLV!$D$2:$D$108),3))</f>
        <v/>
      </c>
      <c r="K438" s="860"/>
      <c r="L438" s="158">
        <v>3</v>
      </c>
      <c r="M438" s="859" t="str">
        <f t="shared" si="41"/>
        <v>NO APLICA</v>
      </c>
      <c r="N438" s="859"/>
    </row>
    <row r="439" spans="2:14">
      <c r="B439" s="151"/>
      <c r="C439" s="151"/>
      <c r="E439" s="152"/>
      <c r="F439" s="183" t="str">
        <f>IF(OR(D439="",E439=""),"",ROUND(D439/LOOKUP(E439,SMMLV!$A$2:$A$36,SMMLV!$D$2:$D$108),3))</f>
        <v/>
      </c>
      <c r="K439" s="860"/>
      <c r="L439" s="158">
        <v>4</v>
      </c>
      <c r="M439" s="859" t="str">
        <f t="shared" si="41"/>
        <v>NO APLICA</v>
      </c>
      <c r="N439" s="859"/>
    </row>
    <row r="440" spans="2:14">
      <c r="B440" s="151"/>
      <c r="C440" s="151"/>
      <c r="E440" s="152"/>
      <c r="F440" s="183" t="str">
        <f>IF(OR(D440="",E440=""),"",ROUND(D440/LOOKUP(E440,SMMLV!$A$2:$A$36,SMMLV!$D$2:$D$108),3))</f>
        <v/>
      </c>
      <c r="K440" s="860"/>
      <c r="L440" s="158">
        <v>5</v>
      </c>
      <c r="M440" s="859" t="str">
        <f t="shared" si="41"/>
        <v>NO APLICA</v>
      </c>
      <c r="N440" s="859"/>
    </row>
    <row r="441" spans="2:14">
      <c r="B441" s="151"/>
      <c r="C441" s="151"/>
      <c r="E441" s="152"/>
      <c r="F441" s="183" t="str">
        <f>IF(OR(D441="",E441=""),"",ROUND(D441/LOOKUP(E441,SMMLV!$A$2:$A$36,SMMLV!$D$2:$D$108),3))</f>
        <v/>
      </c>
      <c r="K441" s="860"/>
      <c r="L441" s="158">
        <v>6</v>
      </c>
      <c r="M441" s="859" t="str">
        <f t="shared" si="41"/>
        <v>NO APLICA</v>
      </c>
      <c r="N441" s="859"/>
    </row>
    <row r="442" spans="2:14">
      <c r="B442" s="151"/>
      <c r="C442" s="151"/>
      <c r="E442" s="152"/>
      <c r="F442" s="183" t="str">
        <f>IF(OR(D442="",E442=""),"",ROUND(D442/LOOKUP(E442,SMMLV!$A$2:$A$36,SMMLV!$D$2:$D$108),3))</f>
        <v/>
      </c>
      <c r="K442" s="860"/>
      <c r="L442" s="158">
        <v>7</v>
      </c>
      <c r="M442" s="859" t="str">
        <f t="shared" si="41"/>
        <v>NO APLICA</v>
      </c>
      <c r="N442" s="859"/>
    </row>
    <row r="443" spans="2:14">
      <c r="B443" s="151"/>
      <c r="C443" s="151"/>
      <c r="E443" s="152"/>
      <c r="F443" s="183" t="str">
        <f>IF(OR(D443="",E443=""),"",ROUND(D443/LOOKUP(E443,SMMLV!$A$2:$A$36,SMMLV!$D$2:$D$108),3))</f>
        <v/>
      </c>
      <c r="K443" s="860"/>
      <c r="L443" s="158">
        <v>8</v>
      </c>
      <c r="M443" s="859" t="str">
        <f t="shared" si="41"/>
        <v>NO APLICA</v>
      </c>
      <c r="N443" s="859"/>
    </row>
    <row r="444" spans="2:14">
      <c r="B444" s="151"/>
      <c r="C444" s="151"/>
      <c r="E444" s="152"/>
      <c r="F444" s="183" t="str">
        <f>IF(OR(D444="",E444=""),"",ROUND(D444/LOOKUP(E444,SMMLV!$A$2:$A$36,SMMLV!$D$2:$D$108),3))</f>
        <v/>
      </c>
      <c r="K444" s="860"/>
      <c r="L444" s="158">
        <v>9</v>
      </c>
      <c r="M444" s="859" t="str">
        <f t="shared" si="41"/>
        <v>NO APLICA</v>
      </c>
      <c r="N444" s="859"/>
    </row>
    <row r="445" spans="2:14">
      <c r="B445" s="151"/>
      <c r="C445" s="151"/>
      <c r="E445" s="152"/>
      <c r="F445" s="183" t="str">
        <f>IF(OR(D445="",E445=""),"",ROUND(D445/LOOKUP(E445,SMMLV!$A$2:$A$36,SMMLV!$D$2:$D$108),3))</f>
        <v/>
      </c>
      <c r="K445" s="860"/>
      <c r="L445" s="158">
        <v>10</v>
      </c>
      <c r="M445" s="859" t="str">
        <f t="shared" si="41"/>
        <v>NO APLICA</v>
      </c>
      <c r="N445" s="859"/>
    </row>
    <row r="446" spans="2:14">
      <c r="B446" s="151"/>
      <c r="C446" s="151"/>
      <c r="E446" s="152"/>
      <c r="F446" s="183" t="str">
        <f>IF(OR(D446="",E446=""),"",ROUND(D446/LOOKUP(E446,SMMLV!$A$2:$A$36,SMMLV!$D$2:$D$108),3))</f>
        <v/>
      </c>
      <c r="K446" s="860">
        <v>45</v>
      </c>
      <c r="L446" s="158">
        <v>1</v>
      </c>
      <c r="M446" s="859" t="str">
        <f t="shared" ref="M446:M455" si="42">IF(SUMIFS($F$5:$F$1200,$B$5:$B$1200,$K$446,$C$5:$C$1200,$L446)=0,"NO APLICA",ROUND(SUMIFS($F$5:$F$1200,$B$5:$B$1200,$K$446,$C$5:$C$1200,$L446),3))</f>
        <v>NO APLICA</v>
      </c>
      <c r="N446" s="859"/>
    </row>
    <row r="447" spans="2:14">
      <c r="B447" s="151"/>
      <c r="C447" s="151"/>
      <c r="E447" s="152"/>
      <c r="F447" s="183" t="str">
        <f>IF(OR(D447="",E447=""),"",ROUND(D447/LOOKUP(E447,SMMLV!$A$2:$A$36,SMMLV!$D$2:$D$108),3))</f>
        <v/>
      </c>
      <c r="K447" s="860"/>
      <c r="L447" s="158">
        <v>2</v>
      </c>
      <c r="M447" s="859" t="str">
        <f t="shared" si="42"/>
        <v>NO APLICA</v>
      </c>
      <c r="N447" s="859"/>
    </row>
    <row r="448" spans="2:14">
      <c r="B448" s="151"/>
      <c r="C448" s="151"/>
      <c r="E448" s="152"/>
      <c r="F448" s="183" t="str">
        <f>IF(OR(D448="",E448=""),"",ROUND(D448/LOOKUP(E448,SMMLV!$A$2:$A$36,SMMLV!$D$2:$D$108),3))</f>
        <v/>
      </c>
      <c r="K448" s="860"/>
      <c r="L448" s="158">
        <v>3</v>
      </c>
      <c r="M448" s="859" t="str">
        <f t="shared" si="42"/>
        <v>NO APLICA</v>
      </c>
      <c r="N448" s="859"/>
    </row>
    <row r="449" spans="2:14">
      <c r="B449" s="151"/>
      <c r="C449" s="151"/>
      <c r="E449" s="152"/>
      <c r="F449" s="183" t="str">
        <f>IF(OR(D449="",E449=""),"",ROUND(D449/LOOKUP(E449,SMMLV!$A$2:$A$36,SMMLV!$D$2:$D$108),3))</f>
        <v/>
      </c>
      <c r="K449" s="860"/>
      <c r="L449" s="158">
        <v>4</v>
      </c>
      <c r="M449" s="859" t="str">
        <f t="shared" si="42"/>
        <v>NO APLICA</v>
      </c>
      <c r="N449" s="859"/>
    </row>
    <row r="450" spans="2:14">
      <c r="B450" s="151"/>
      <c r="C450" s="151"/>
      <c r="E450" s="152"/>
      <c r="F450" s="183" t="str">
        <f>IF(OR(D450="",E450=""),"",ROUND(D450/LOOKUP(E450,SMMLV!$A$2:$A$36,SMMLV!$D$2:$D$108),3))</f>
        <v/>
      </c>
      <c r="K450" s="860"/>
      <c r="L450" s="158">
        <v>5</v>
      </c>
      <c r="M450" s="859" t="str">
        <f t="shared" si="42"/>
        <v>NO APLICA</v>
      </c>
      <c r="N450" s="859"/>
    </row>
    <row r="451" spans="2:14">
      <c r="B451" s="151"/>
      <c r="C451" s="151"/>
      <c r="E451" s="152"/>
      <c r="F451" s="183" t="str">
        <f>IF(OR(D451="",E451=""),"",ROUND(D451/LOOKUP(E451,SMMLV!$A$2:$A$36,SMMLV!$D$2:$D$108),3))</f>
        <v/>
      </c>
      <c r="K451" s="860"/>
      <c r="L451" s="158">
        <v>6</v>
      </c>
      <c r="M451" s="859" t="str">
        <f t="shared" si="42"/>
        <v>NO APLICA</v>
      </c>
      <c r="N451" s="859"/>
    </row>
    <row r="452" spans="2:14">
      <c r="B452" s="151"/>
      <c r="C452" s="151"/>
      <c r="E452" s="152"/>
      <c r="F452" s="183" t="str">
        <f>IF(OR(D452="",E452=""),"",ROUND(D452/LOOKUP(E452,SMMLV!$A$2:$A$36,SMMLV!$D$2:$D$108),3))</f>
        <v/>
      </c>
      <c r="K452" s="860"/>
      <c r="L452" s="158">
        <v>7</v>
      </c>
      <c r="M452" s="859" t="str">
        <f t="shared" si="42"/>
        <v>NO APLICA</v>
      </c>
      <c r="N452" s="859"/>
    </row>
    <row r="453" spans="2:14">
      <c r="B453" s="151"/>
      <c r="C453" s="151"/>
      <c r="E453" s="152"/>
      <c r="F453" s="183" t="str">
        <f>IF(OR(D453="",E453=""),"",ROUND(D453/LOOKUP(E453,SMMLV!$A$2:$A$36,SMMLV!$D$2:$D$108),3))</f>
        <v/>
      </c>
      <c r="K453" s="860"/>
      <c r="L453" s="158">
        <v>8</v>
      </c>
      <c r="M453" s="859" t="str">
        <f t="shared" si="42"/>
        <v>NO APLICA</v>
      </c>
      <c r="N453" s="859"/>
    </row>
    <row r="454" spans="2:14">
      <c r="B454" s="151"/>
      <c r="C454" s="151"/>
      <c r="E454" s="152"/>
      <c r="F454" s="183" t="str">
        <f>IF(OR(D454="",E454=""),"",ROUND(D454/LOOKUP(E454,SMMLV!$A$2:$A$36,SMMLV!$D$2:$D$108),3))</f>
        <v/>
      </c>
      <c r="K454" s="860"/>
      <c r="L454" s="158">
        <v>9</v>
      </c>
      <c r="M454" s="859" t="str">
        <f t="shared" si="42"/>
        <v>NO APLICA</v>
      </c>
      <c r="N454" s="859"/>
    </row>
    <row r="455" spans="2:14">
      <c r="B455" s="151"/>
      <c r="C455" s="151"/>
      <c r="E455" s="152"/>
      <c r="F455" s="183" t="str">
        <f>IF(OR(D455="",E455=""),"",ROUND(D455/LOOKUP(E455,SMMLV!$A$2:$A$36,SMMLV!$D$2:$D$108),3))</f>
        <v/>
      </c>
      <c r="K455" s="860"/>
      <c r="L455" s="158">
        <v>10</v>
      </c>
      <c r="M455" s="859" t="str">
        <f t="shared" si="42"/>
        <v>NO APLICA</v>
      </c>
      <c r="N455" s="859"/>
    </row>
    <row r="456" spans="2:14">
      <c r="B456" s="151"/>
      <c r="C456" s="151"/>
      <c r="E456" s="152"/>
      <c r="F456" s="183" t="str">
        <f>IF(OR(D456="",E456=""),"",ROUND(D456/LOOKUP(E456,SMMLV!$A$2:$A$36,SMMLV!$D$2:$D$108),3))</f>
        <v/>
      </c>
      <c r="K456" s="860">
        <v>46</v>
      </c>
      <c r="L456" s="158">
        <v>1</v>
      </c>
      <c r="M456" s="861" t="str">
        <f t="shared" ref="M456:M465" si="43">IF(SUMIFS($F$5:$F$1200,$B$5:$B$1200,$K$456,$C$5:$C$1200,$L456)=0,"NO APLICA",ROUND(SUMIFS($F$5:$F$1200,$B$5:$B$1200,$K$456,$C$5:$C$1200,$L456),3))</f>
        <v>NO APLICA</v>
      </c>
      <c r="N456" s="862"/>
    </row>
    <row r="457" spans="2:14">
      <c r="B457" s="151"/>
      <c r="C457" s="151"/>
      <c r="E457" s="152"/>
      <c r="F457" s="183" t="str">
        <f>IF(OR(D457="",E457=""),"",ROUND(D457/LOOKUP(E457,SMMLV!$A$2:$A$36,SMMLV!$D$2:$D$108),3))</f>
        <v/>
      </c>
      <c r="K457" s="860"/>
      <c r="L457" s="158">
        <v>2</v>
      </c>
      <c r="M457" s="861" t="str">
        <f t="shared" si="43"/>
        <v>NO APLICA</v>
      </c>
      <c r="N457" s="862"/>
    </row>
    <row r="458" spans="2:14">
      <c r="B458" s="151"/>
      <c r="C458" s="151"/>
      <c r="E458" s="152"/>
      <c r="F458" s="183" t="str">
        <f>IF(OR(D458="",E458=""),"",ROUND(D458/LOOKUP(E458,SMMLV!$A$2:$A$36,SMMLV!$D$2:$D$108),3))</f>
        <v/>
      </c>
      <c r="K458" s="860"/>
      <c r="L458" s="158">
        <v>3</v>
      </c>
      <c r="M458" s="861" t="str">
        <f t="shared" si="43"/>
        <v>NO APLICA</v>
      </c>
      <c r="N458" s="862"/>
    </row>
    <row r="459" spans="2:14">
      <c r="B459" s="151"/>
      <c r="C459" s="151"/>
      <c r="E459" s="152"/>
      <c r="F459" s="183" t="str">
        <f>IF(OR(D459="",E459=""),"",ROUND(D459/LOOKUP(E459,SMMLV!$A$2:$A$36,SMMLV!$D$2:$D$108),3))</f>
        <v/>
      </c>
      <c r="K459" s="860"/>
      <c r="L459" s="158">
        <v>4</v>
      </c>
      <c r="M459" s="861" t="str">
        <f t="shared" si="43"/>
        <v>NO APLICA</v>
      </c>
      <c r="N459" s="862"/>
    </row>
    <row r="460" spans="2:14">
      <c r="B460" s="151"/>
      <c r="C460" s="151"/>
      <c r="E460" s="152"/>
      <c r="F460" s="183" t="str">
        <f>IF(OR(D460="",E460=""),"",ROUND(D460/LOOKUP(E460,SMMLV!$A$2:$A$36,SMMLV!$D$2:$D$108),3))</f>
        <v/>
      </c>
      <c r="K460" s="860"/>
      <c r="L460" s="158">
        <v>5</v>
      </c>
      <c r="M460" s="861" t="str">
        <f t="shared" si="43"/>
        <v>NO APLICA</v>
      </c>
      <c r="N460" s="862"/>
    </row>
    <row r="461" spans="2:14">
      <c r="B461" s="151"/>
      <c r="C461" s="151"/>
      <c r="E461" s="152"/>
      <c r="F461" s="183" t="str">
        <f>IF(OR(D461="",E461=""),"",ROUND(D461/LOOKUP(E461,SMMLV!$A$2:$A$36,SMMLV!$D$2:$D$108),3))</f>
        <v/>
      </c>
      <c r="K461" s="860"/>
      <c r="L461" s="158">
        <v>6</v>
      </c>
      <c r="M461" s="861" t="str">
        <f t="shared" si="43"/>
        <v>NO APLICA</v>
      </c>
      <c r="N461" s="862"/>
    </row>
    <row r="462" spans="2:14">
      <c r="B462" s="151"/>
      <c r="C462" s="151"/>
      <c r="E462" s="152"/>
      <c r="F462" s="183" t="str">
        <f>IF(OR(D462="",E462=""),"",ROUND(D462/LOOKUP(E462,SMMLV!$A$2:$A$36,SMMLV!$D$2:$D$108),3))</f>
        <v/>
      </c>
      <c r="K462" s="860"/>
      <c r="L462" s="158">
        <v>7</v>
      </c>
      <c r="M462" s="861" t="str">
        <f t="shared" si="43"/>
        <v>NO APLICA</v>
      </c>
      <c r="N462" s="862"/>
    </row>
    <row r="463" spans="2:14">
      <c r="B463" s="151"/>
      <c r="C463" s="151"/>
      <c r="E463" s="152"/>
      <c r="F463" s="183" t="str">
        <f>IF(OR(D463="",E463=""),"",ROUND(D463/LOOKUP(E463,SMMLV!$A$2:$A$36,SMMLV!$D$2:$D$108),3))</f>
        <v/>
      </c>
      <c r="K463" s="860"/>
      <c r="L463" s="158">
        <v>8</v>
      </c>
      <c r="M463" s="861" t="str">
        <f t="shared" si="43"/>
        <v>NO APLICA</v>
      </c>
      <c r="N463" s="862"/>
    </row>
    <row r="464" spans="2:14">
      <c r="B464" s="151"/>
      <c r="C464" s="151"/>
      <c r="E464" s="152"/>
      <c r="F464" s="183" t="str">
        <f>IF(OR(D464="",E464=""),"",ROUND(D464/LOOKUP(E464,SMMLV!$A$2:$A$36,SMMLV!$D$2:$D$108),3))</f>
        <v/>
      </c>
      <c r="K464" s="860"/>
      <c r="L464" s="158">
        <v>9</v>
      </c>
      <c r="M464" s="861" t="str">
        <f t="shared" si="43"/>
        <v>NO APLICA</v>
      </c>
      <c r="N464" s="862"/>
    </row>
    <row r="465" spans="2:14">
      <c r="B465" s="151"/>
      <c r="C465" s="151"/>
      <c r="E465" s="152"/>
      <c r="F465" s="183" t="str">
        <f>IF(OR(D465="",E465=""),"",ROUND(D465/LOOKUP(E465,SMMLV!$A$2:$A$36,SMMLV!$D$2:$D$108),3))</f>
        <v/>
      </c>
      <c r="K465" s="860"/>
      <c r="L465" s="158">
        <v>10</v>
      </c>
      <c r="M465" s="859" t="str">
        <f t="shared" si="43"/>
        <v>NO APLICA</v>
      </c>
      <c r="N465" s="859"/>
    </row>
    <row r="466" spans="2:14">
      <c r="B466" s="151"/>
      <c r="C466" s="151"/>
      <c r="E466" s="152"/>
      <c r="F466" s="183" t="str">
        <f>IF(OR(D466="",E466=""),"",ROUND(D466/LOOKUP(E466,SMMLV!$A$2:$A$36,SMMLV!$D$2:$D$108),3))</f>
        <v/>
      </c>
      <c r="K466" s="860">
        <v>47</v>
      </c>
      <c r="L466" s="158">
        <v>1</v>
      </c>
      <c r="M466" s="859" t="str">
        <f t="shared" ref="M466:M475" si="44">IF(SUMIFS($F$5:$F$1200,$B$5:$B$1200,$K$466,$C$5:$C$1200,$L466)=0,"NO APLICA",ROUND(SUMIFS($F$5:$F$1200,$B$5:$B$1200,$K$466,$C$5:$C$1200,$L466),3))</f>
        <v>NO APLICA</v>
      </c>
      <c r="N466" s="859"/>
    </row>
    <row r="467" spans="2:14">
      <c r="B467" s="151"/>
      <c r="C467" s="151"/>
      <c r="E467" s="152"/>
      <c r="F467" s="183" t="str">
        <f>IF(OR(D467="",E467=""),"",ROUND(D467/LOOKUP(E467,SMMLV!$A$2:$A$36,SMMLV!$D$2:$D$108),3))</f>
        <v/>
      </c>
      <c r="K467" s="860"/>
      <c r="L467" s="158">
        <v>2</v>
      </c>
      <c r="M467" s="859" t="str">
        <f t="shared" si="44"/>
        <v>NO APLICA</v>
      </c>
      <c r="N467" s="859"/>
    </row>
    <row r="468" spans="2:14">
      <c r="B468" s="151"/>
      <c r="C468" s="151"/>
      <c r="E468" s="152"/>
      <c r="F468" s="183" t="str">
        <f>IF(OR(D468="",E468=""),"",ROUND(D468/LOOKUP(E468,SMMLV!$A$2:$A$36,SMMLV!$D$2:$D$108),3))</f>
        <v/>
      </c>
      <c r="K468" s="860"/>
      <c r="L468" s="158">
        <v>3</v>
      </c>
      <c r="M468" s="859" t="str">
        <f t="shared" si="44"/>
        <v>NO APLICA</v>
      </c>
      <c r="N468" s="859"/>
    </row>
    <row r="469" spans="2:14">
      <c r="B469" s="151"/>
      <c r="C469" s="151"/>
      <c r="E469" s="152"/>
      <c r="F469" s="183" t="str">
        <f>IF(OR(D469="",E469=""),"",ROUND(D469/LOOKUP(E469,SMMLV!$A$2:$A$36,SMMLV!$D$2:$D$108),3))</f>
        <v/>
      </c>
      <c r="K469" s="860"/>
      <c r="L469" s="158">
        <v>4</v>
      </c>
      <c r="M469" s="859" t="str">
        <f t="shared" si="44"/>
        <v>NO APLICA</v>
      </c>
      <c r="N469" s="859"/>
    </row>
    <row r="470" spans="2:14">
      <c r="B470" s="151"/>
      <c r="C470" s="151"/>
      <c r="E470" s="152"/>
      <c r="F470" s="183" t="str">
        <f>IF(OR(D470="",E470=""),"",ROUND(D470/LOOKUP(E470,SMMLV!$A$2:$A$36,SMMLV!$D$2:$D$108),3))</f>
        <v/>
      </c>
      <c r="K470" s="860"/>
      <c r="L470" s="158">
        <v>5</v>
      </c>
      <c r="M470" s="859" t="str">
        <f t="shared" si="44"/>
        <v>NO APLICA</v>
      </c>
      <c r="N470" s="859"/>
    </row>
    <row r="471" spans="2:14">
      <c r="B471" s="151"/>
      <c r="C471" s="151"/>
      <c r="E471" s="152"/>
      <c r="F471" s="183" t="str">
        <f>IF(OR(D471="",E471=""),"",ROUND(D471/LOOKUP(E471,SMMLV!$A$2:$A$36,SMMLV!$D$2:$D$108),3))</f>
        <v/>
      </c>
      <c r="K471" s="860"/>
      <c r="L471" s="158">
        <v>6</v>
      </c>
      <c r="M471" s="859" t="str">
        <f t="shared" si="44"/>
        <v>NO APLICA</v>
      </c>
      <c r="N471" s="859"/>
    </row>
    <row r="472" spans="2:14">
      <c r="B472" s="151"/>
      <c r="C472" s="151"/>
      <c r="E472" s="152"/>
      <c r="F472" s="183" t="str">
        <f>IF(OR(D472="",E472=""),"",ROUND(D472/LOOKUP(E472,SMMLV!$A$2:$A$36,SMMLV!$D$2:$D$108),3))</f>
        <v/>
      </c>
      <c r="K472" s="860"/>
      <c r="L472" s="158">
        <v>7</v>
      </c>
      <c r="M472" s="859" t="str">
        <f t="shared" si="44"/>
        <v>NO APLICA</v>
      </c>
      <c r="N472" s="859"/>
    </row>
    <row r="473" spans="2:14">
      <c r="B473" s="151"/>
      <c r="C473" s="151"/>
      <c r="E473" s="152"/>
      <c r="F473" s="183" t="str">
        <f>IF(OR(D473="",E473=""),"",ROUND(D473/LOOKUP(E473,SMMLV!$A$2:$A$36,SMMLV!$D$2:$D$108),3))</f>
        <v/>
      </c>
      <c r="K473" s="860"/>
      <c r="L473" s="158">
        <v>8</v>
      </c>
      <c r="M473" s="859" t="str">
        <f t="shared" si="44"/>
        <v>NO APLICA</v>
      </c>
      <c r="N473" s="859"/>
    </row>
    <row r="474" spans="2:14">
      <c r="B474" s="151"/>
      <c r="C474" s="151"/>
      <c r="E474" s="152"/>
      <c r="F474" s="183" t="str">
        <f>IF(OR(D474="",E474=""),"",ROUND(D474/LOOKUP(E474,SMMLV!$A$2:$A$36,SMMLV!$D$2:$D$108),3))</f>
        <v/>
      </c>
      <c r="K474" s="860"/>
      <c r="L474" s="158">
        <v>9</v>
      </c>
      <c r="M474" s="859" t="str">
        <f t="shared" si="44"/>
        <v>NO APLICA</v>
      </c>
      <c r="N474" s="859"/>
    </row>
    <row r="475" spans="2:14">
      <c r="B475" s="151"/>
      <c r="C475" s="151"/>
      <c r="E475" s="152"/>
      <c r="F475" s="183" t="str">
        <f>IF(OR(D475="",E475=""),"",ROUND(D475/LOOKUP(E475,SMMLV!$A$2:$A$36,SMMLV!$D$2:$D$108),3))</f>
        <v/>
      </c>
      <c r="K475" s="860"/>
      <c r="L475" s="158">
        <v>10</v>
      </c>
      <c r="M475" s="859" t="str">
        <f t="shared" si="44"/>
        <v>NO APLICA</v>
      </c>
      <c r="N475" s="859"/>
    </row>
    <row r="476" spans="2:14">
      <c r="B476" s="151"/>
      <c r="C476" s="151"/>
      <c r="E476" s="152"/>
      <c r="F476" s="183" t="str">
        <f>IF(OR(D476="",E476=""),"",ROUND(D476/LOOKUP(E476,SMMLV!$A$2:$A$36,SMMLV!$D$2:$D$108),3))</f>
        <v/>
      </c>
      <c r="K476" s="860">
        <v>48</v>
      </c>
      <c r="L476" s="158">
        <v>1</v>
      </c>
      <c r="M476" s="859" t="str">
        <f t="shared" ref="M476:M485" si="45">IF(SUMIFS($F$5:$F$1200,$B$5:$B$1200,$K$476,$C$5:$C$1200,$L476)=0,"NO APLICA",ROUND(SUMIFS($F$5:$F$1200,$B$5:$B$1200,$K$476,$C$5:$C$1200,$L476),3))</f>
        <v>NO APLICA</v>
      </c>
      <c r="N476" s="859"/>
    </row>
    <row r="477" spans="2:14">
      <c r="B477" s="151"/>
      <c r="C477" s="151"/>
      <c r="E477" s="152"/>
      <c r="F477" s="183" t="str">
        <f>IF(OR(D477="",E477=""),"",ROUND(D477/LOOKUP(E477,SMMLV!$A$2:$A$36,SMMLV!$D$2:$D$108),3))</f>
        <v/>
      </c>
      <c r="K477" s="860"/>
      <c r="L477" s="158">
        <v>2</v>
      </c>
      <c r="M477" s="859" t="str">
        <f t="shared" si="45"/>
        <v>NO APLICA</v>
      </c>
      <c r="N477" s="859"/>
    </row>
    <row r="478" spans="2:14">
      <c r="B478" s="151"/>
      <c r="C478" s="151"/>
      <c r="E478" s="152"/>
      <c r="F478" s="183" t="str">
        <f>IF(OR(D478="",E478=""),"",ROUND(D478/LOOKUP(E478,SMMLV!$A$2:$A$36,SMMLV!$D$2:$D$108),3))</f>
        <v/>
      </c>
      <c r="K478" s="860"/>
      <c r="L478" s="158">
        <v>3</v>
      </c>
      <c r="M478" s="859" t="str">
        <f t="shared" si="45"/>
        <v>NO APLICA</v>
      </c>
      <c r="N478" s="859"/>
    </row>
    <row r="479" spans="2:14">
      <c r="B479" s="151"/>
      <c r="C479" s="151"/>
      <c r="E479" s="152"/>
      <c r="F479" s="183" t="str">
        <f>IF(OR(D479="",E479=""),"",ROUND(D479/LOOKUP(E479,SMMLV!$A$2:$A$36,SMMLV!$D$2:$D$108),3))</f>
        <v/>
      </c>
      <c r="K479" s="860"/>
      <c r="L479" s="158">
        <v>4</v>
      </c>
      <c r="M479" s="859" t="str">
        <f t="shared" si="45"/>
        <v>NO APLICA</v>
      </c>
      <c r="N479" s="859"/>
    </row>
    <row r="480" spans="2:14">
      <c r="B480" s="151"/>
      <c r="C480" s="151"/>
      <c r="E480" s="152"/>
      <c r="F480" s="183" t="str">
        <f>IF(OR(D480="",E480=""),"",ROUND(D480/LOOKUP(E480,SMMLV!$A$2:$A$36,SMMLV!$D$2:$D$108),3))</f>
        <v/>
      </c>
      <c r="K480" s="860"/>
      <c r="L480" s="158">
        <v>5</v>
      </c>
      <c r="M480" s="859" t="str">
        <f t="shared" si="45"/>
        <v>NO APLICA</v>
      </c>
      <c r="N480" s="859"/>
    </row>
    <row r="481" spans="2:14">
      <c r="B481" s="151"/>
      <c r="C481" s="151"/>
      <c r="E481" s="152"/>
      <c r="F481" s="183" t="str">
        <f>IF(OR(D481="",E481=""),"",ROUND(D481/LOOKUP(E481,SMMLV!$A$2:$A$36,SMMLV!$D$2:$D$108),3))</f>
        <v/>
      </c>
      <c r="K481" s="860"/>
      <c r="L481" s="158">
        <v>6</v>
      </c>
      <c r="M481" s="859" t="str">
        <f t="shared" si="45"/>
        <v>NO APLICA</v>
      </c>
      <c r="N481" s="859"/>
    </row>
    <row r="482" spans="2:14">
      <c r="B482" s="151"/>
      <c r="C482" s="151"/>
      <c r="E482" s="152"/>
      <c r="F482" s="183" t="str">
        <f>IF(OR(D482="",E482=""),"",ROUND(D482/LOOKUP(E482,SMMLV!$A$2:$A$36,SMMLV!$D$2:$D$108),3))</f>
        <v/>
      </c>
      <c r="K482" s="860"/>
      <c r="L482" s="158">
        <v>7</v>
      </c>
      <c r="M482" s="859" t="str">
        <f t="shared" si="45"/>
        <v>NO APLICA</v>
      </c>
      <c r="N482" s="859"/>
    </row>
    <row r="483" spans="2:14">
      <c r="B483" s="151"/>
      <c r="C483" s="151"/>
      <c r="E483" s="152"/>
      <c r="F483" s="183" t="str">
        <f>IF(OR(D483="",E483=""),"",ROUND(D483/LOOKUP(E483,SMMLV!$A$2:$A$36,SMMLV!$D$2:$D$108),3))</f>
        <v/>
      </c>
      <c r="K483" s="860"/>
      <c r="L483" s="158">
        <v>8</v>
      </c>
      <c r="M483" s="859" t="str">
        <f t="shared" si="45"/>
        <v>NO APLICA</v>
      </c>
      <c r="N483" s="859"/>
    </row>
    <row r="484" spans="2:14">
      <c r="B484" s="151"/>
      <c r="C484" s="151"/>
      <c r="E484" s="152"/>
      <c r="F484" s="183" t="str">
        <f>IF(OR(D484="",E484=""),"",ROUND(D484/LOOKUP(E484,SMMLV!$A$2:$A$36,SMMLV!$D$2:$D$108),3))</f>
        <v/>
      </c>
      <c r="K484" s="860"/>
      <c r="L484" s="158">
        <v>9</v>
      </c>
      <c r="M484" s="859" t="str">
        <f t="shared" si="45"/>
        <v>NO APLICA</v>
      </c>
      <c r="N484" s="859"/>
    </row>
    <row r="485" spans="2:14">
      <c r="B485" s="151"/>
      <c r="C485" s="151"/>
      <c r="E485" s="152"/>
      <c r="F485" s="183" t="str">
        <f>IF(OR(D485="",E485=""),"",ROUND(D485/LOOKUP(E485,SMMLV!$A$2:$A$36,SMMLV!$D$2:$D$108),3))</f>
        <v/>
      </c>
      <c r="K485" s="860"/>
      <c r="L485" s="158">
        <v>10</v>
      </c>
      <c r="M485" s="859" t="str">
        <f t="shared" si="45"/>
        <v>NO APLICA</v>
      </c>
      <c r="N485" s="859"/>
    </row>
    <row r="486" spans="2:14">
      <c r="B486" s="151"/>
      <c r="C486" s="151"/>
      <c r="E486" s="152"/>
      <c r="F486" s="183" t="str">
        <f>IF(OR(D486="",E486=""),"",ROUND(D486/LOOKUP(E486,SMMLV!$A$2:$A$36,SMMLV!$D$2:$D$108),3))</f>
        <v/>
      </c>
      <c r="K486" s="860">
        <v>49</v>
      </c>
      <c r="L486" s="158">
        <v>1</v>
      </c>
      <c r="M486" s="859" t="str">
        <f t="shared" ref="M486:M495" si="46">IF(SUMIFS($F$5:$F$1200,$B$5:$B$1200,$K$486,$C$5:$C$1200,$L486)=0,"NO APLICA",ROUND(SUMIFS($F$5:$F$1200,$B$5:$B$1200,$K$486,$C$5:$C$1200,$L486),3))</f>
        <v>NO APLICA</v>
      </c>
      <c r="N486" s="859"/>
    </row>
    <row r="487" spans="2:14">
      <c r="B487" s="151"/>
      <c r="C487" s="151"/>
      <c r="E487" s="152"/>
      <c r="F487" s="183" t="str">
        <f>IF(OR(D487="",E487=""),"",ROUND(D487/LOOKUP(E487,SMMLV!$A$2:$A$36,SMMLV!$D$2:$D$108),3))</f>
        <v/>
      </c>
      <c r="K487" s="860"/>
      <c r="L487" s="158">
        <v>2</v>
      </c>
      <c r="M487" s="859" t="str">
        <f t="shared" si="46"/>
        <v>NO APLICA</v>
      </c>
      <c r="N487" s="859"/>
    </row>
    <row r="488" spans="2:14">
      <c r="B488" s="151"/>
      <c r="C488" s="151"/>
      <c r="E488" s="152"/>
      <c r="F488" s="183" t="str">
        <f>IF(OR(D488="",E488=""),"",ROUND(D488/LOOKUP(E488,SMMLV!$A$2:$A$36,SMMLV!$D$2:$D$108),3))</f>
        <v/>
      </c>
      <c r="K488" s="860"/>
      <c r="L488" s="158">
        <v>3</v>
      </c>
      <c r="M488" s="859" t="str">
        <f t="shared" si="46"/>
        <v>NO APLICA</v>
      </c>
      <c r="N488" s="859"/>
    </row>
    <row r="489" spans="2:14">
      <c r="B489" s="151"/>
      <c r="C489" s="151"/>
      <c r="E489" s="152"/>
      <c r="F489" s="183" t="str">
        <f>IF(OR(D489="",E489=""),"",ROUND(D489/LOOKUP(E489,SMMLV!$A$2:$A$36,SMMLV!$D$2:$D$108),3))</f>
        <v/>
      </c>
      <c r="K489" s="860"/>
      <c r="L489" s="158">
        <v>4</v>
      </c>
      <c r="M489" s="859" t="str">
        <f t="shared" si="46"/>
        <v>NO APLICA</v>
      </c>
      <c r="N489" s="859"/>
    </row>
    <row r="490" spans="2:14">
      <c r="B490" s="151"/>
      <c r="C490" s="151"/>
      <c r="E490" s="152"/>
      <c r="F490" s="183" t="str">
        <f>IF(OR(D490="",E490=""),"",ROUND(D490/LOOKUP(E490,SMMLV!$A$2:$A$36,SMMLV!$D$2:$D$108),3))</f>
        <v/>
      </c>
      <c r="K490" s="860"/>
      <c r="L490" s="158">
        <v>5</v>
      </c>
      <c r="M490" s="859" t="str">
        <f t="shared" si="46"/>
        <v>NO APLICA</v>
      </c>
      <c r="N490" s="859"/>
    </row>
    <row r="491" spans="2:14">
      <c r="B491" s="151"/>
      <c r="C491" s="151"/>
      <c r="E491" s="152"/>
      <c r="F491" s="183" t="str">
        <f>IF(OR(D491="",E491=""),"",ROUND(D491/LOOKUP(E491,SMMLV!$A$2:$A$36,SMMLV!$D$2:$D$108),3))</f>
        <v/>
      </c>
      <c r="K491" s="860"/>
      <c r="L491" s="158">
        <v>6</v>
      </c>
      <c r="M491" s="859" t="str">
        <f t="shared" si="46"/>
        <v>NO APLICA</v>
      </c>
      <c r="N491" s="859"/>
    </row>
    <row r="492" spans="2:14">
      <c r="B492" s="151"/>
      <c r="C492" s="151"/>
      <c r="E492" s="152"/>
      <c r="F492" s="183" t="str">
        <f>IF(OR(D492="",E492=""),"",ROUND(D492/LOOKUP(E492,SMMLV!$A$2:$A$36,SMMLV!$D$2:$D$108),3))</f>
        <v/>
      </c>
      <c r="K492" s="860"/>
      <c r="L492" s="158">
        <v>7</v>
      </c>
      <c r="M492" s="859" t="str">
        <f t="shared" si="46"/>
        <v>NO APLICA</v>
      </c>
      <c r="N492" s="859"/>
    </row>
    <row r="493" spans="2:14">
      <c r="B493" s="151"/>
      <c r="C493" s="151"/>
      <c r="E493" s="152"/>
      <c r="F493" s="183" t="str">
        <f>IF(OR(D493="",E493=""),"",ROUND(D493/LOOKUP(E493,SMMLV!$A$2:$A$36,SMMLV!$D$2:$D$108),3))</f>
        <v/>
      </c>
      <c r="K493" s="860"/>
      <c r="L493" s="158">
        <v>8</v>
      </c>
      <c r="M493" s="859" t="str">
        <f t="shared" si="46"/>
        <v>NO APLICA</v>
      </c>
      <c r="N493" s="859"/>
    </row>
    <row r="494" spans="2:14">
      <c r="B494" s="151"/>
      <c r="C494" s="151"/>
      <c r="E494" s="152"/>
      <c r="F494" s="183" t="str">
        <f>IF(OR(D494="",E494=""),"",ROUND(D494/LOOKUP(E494,SMMLV!$A$2:$A$36,SMMLV!$D$2:$D$108),3))</f>
        <v/>
      </c>
      <c r="K494" s="860"/>
      <c r="L494" s="158">
        <v>9</v>
      </c>
      <c r="M494" s="859" t="str">
        <f t="shared" si="46"/>
        <v>NO APLICA</v>
      </c>
      <c r="N494" s="859"/>
    </row>
    <row r="495" spans="2:14">
      <c r="B495" s="151"/>
      <c r="C495" s="151"/>
      <c r="E495" s="152"/>
      <c r="F495" s="183" t="str">
        <f>IF(OR(D495="",E495=""),"",ROUND(D495/LOOKUP(E495,SMMLV!$A$2:$A$36,SMMLV!$D$2:$D$108),3))</f>
        <v/>
      </c>
      <c r="K495" s="860"/>
      <c r="L495" s="158">
        <v>10</v>
      </c>
      <c r="M495" s="859" t="str">
        <f t="shared" si="46"/>
        <v>NO APLICA</v>
      </c>
      <c r="N495" s="859"/>
    </row>
    <row r="496" spans="2:14">
      <c r="B496" s="151"/>
      <c r="C496" s="151"/>
      <c r="E496" s="152"/>
      <c r="F496" s="183" t="str">
        <f>IF(OR(D496="",E496=""),"",ROUND(D496/LOOKUP(E496,SMMLV!$A$2:$A$36,SMMLV!$D$2:$D$108),3))</f>
        <v/>
      </c>
      <c r="K496" s="860">
        <v>50</v>
      </c>
      <c r="L496" s="158">
        <v>1</v>
      </c>
      <c r="M496" s="859" t="str">
        <f t="shared" ref="M496:M505" si="47">IF(SUMIFS($F$5:$F$1200,$B$5:$B$1200,$K$496,$C$5:$C$1200,$L496)=0,"NO APLICA",ROUND(SUMIFS($F$5:$F$1200,$B$5:$B$1200,$K$496,$C$5:$C$1200,$L496),3))</f>
        <v>NO APLICA</v>
      </c>
      <c r="N496" s="859"/>
    </row>
    <row r="497" spans="2:14">
      <c r="B497" s="151"/>
      <c r="C497" s="151"/>
      <c r="E497" s="152"/>
      <c r="F497" s="183" t="str">
        <f>IF(OR(D497="",E497=""),"",ROUND(D497/LOOKUP(E497,SMMLV!$A$2:$A$36,SMMLV!$D$2:$D$108),3))</f>
        <v/>
      </c>
      <c r="K497" s="860"/>
      <c r="L497" s="158">
        <v>2</v>
      </c>
      <c r="M497" s="859" t="str">
        <f t="shared" si="47"/>
        <v>NO APLICA</v>
      </c>
      <c r="N497" s="859"/>
    </row>
    <row r="498" spans="2:14">
      <c r="B498" s="151"/>
      <c r="C498" s="151"/>
      <c r="E498" s="152"/>
      <c r="F498" s="183" t="str">
        <f>IF(OR(D498="",E498=""),"",ROUND(D498/LOOKUP(E498,SMMLV!$A$2:$A$36,SMMLV!$D$2:$D$108),3))</f>
        <v/>
      </c>
      <c r="K498" s="860"/>
      <c r="L498" s="158">
        <v>3</v>
      </c>
      <c r="M498" s="859" t="str">
        <f t="shared" si="47"/>
        <v>NO APLICA</v>
      </c>
      <c r="N498" s="859"/>
    </row>
    <row r="499" spans="2:14">
      <c r="B499" s="151"/>
      <c r="C499" s="151"/>
      <c r="E499" s="152"/>
      <c r="F499" s="183" t="str">
        <f>IF(OR(D499="",E499=""),"",ROUND(D499/LOOKUP(E499,SMMLV!$A$2:$A$36,SMMLV!$D$2:$D$108),3))</f>
        <v/>
      </c>
      <c r="K499" s="860"/>
      <c r="L499" s="158">
        <v>4</v>
      </c>
      <c r="M499" s="859" t="str">
        <f t="shared" si="47"/>
        <v>NO APLICA</v>
      </c>
      <c r="N499" s="859"/>
    </row>
    <row r="500" spans="2:14">
      <c r="B500" s="151"/>
      <c r="C500" s="151"/>
      <c r="E500" s="152"/>
      <c r="F500" s="183" t="str">
        <f>IF(OR(D500="",E500=""),"",ROUND(D500/LOOKUP(E500,SMMLV!$A$2:$A$36,SMMLV!$D$2:$D$108),3))</f>
        <v/>
      </c>
      <c r="K500" s="860"/>
      <c r="L500" s="158">
        <v>5</v>
      </c>
      <c r="M500" s="859" t="str">
        <f t="shared" si="47"/>
        <v>NO APLICA</v>
      </c>
      <c r="N500" s="859"/>
    </row>
    <row r="501" spans="2:14">
      <c r="B501" s="151"/>
      <c r="C501" s="151"/>
      <c r="E501" s="152"/>
      <c r="F501" s="183" t="str">
        <f>IF(OR(D501="",E501=""),"",ROUND(D501/LOOKUP(E501,SMMLV!$A$2:$A$36,SMMLV!$D$2:$D$108),3))</f>
        <v/>
      </c>
      <c r="K501" s="860"/>
      <c r="L501" s="158">
        <v>6</v>
      </c>
      <c r="M501" s="859" t="str">
        <f t="shared" si="47"/>
        <v>NO APLICA</v>
      </c>
      <c r="N501" s="859"/>
    </row>
    <row r="502" spans="2:14">
      <c r="B502" s="151"/>
      <c r="C502" s="151"/>
      <c r="E502" s="152"/>
      <c r="F502" s="183" t="str">
        <f>IF(OR(D502="",E502=""),"",ROUND(D502/LOOKUP(E502,SMMLV!$A$2:$A$36,SMMLV!$D$2:$D$108),3))</f>
        <v/>
      </c>
      <c r="K502" s="860"/>
      <c r="L502" s="158">
        <v>7</v>
      </c>
      <c r="M502" s="859" t="str">
        <f t="shared" si="47"/>
        <v>NO APLICA</v>
      </c>
      <c r="N502" s="859"/>
    </row>
    <row r="503" spans="2:14">
      <c r="B503" s="151"/>
      <c r="C503" s="151"/>
      <c r="E503" s="152"/>
      <c r="F503" s="183" t="str">
        <f>IF(OR(D503="",E503=""),"",ROUND(D503/LOOKUP(E503,SMMLV!$A$2:$A$36,SMMLV!$D$2:$D$108),3))</f>
        <v/>
      </c>
      <c r="K503" s="860"/>
      <c r="L503" s="158">
        <v>8</v>
      </c>
      <c r="M503" s="859" t="str">
        <f t="shared" si="47"/>
        <v>NO APLICA</v>
      </c>
      <c r="N503" s="859"/>
    </row>
    <row r="504" spans="2:14">
      <c r="B504" s="151"/>
      <c r="C504" s="151"/>
      <c r="E504" s="152"/>
      <c r="F504" s="183" t="str">
        <f>IF(OR(D504="",E504=""),"",ROUND(D504/LOOKUP(E504,SMMLV!$A$2:$A$36,SMMLV!$D$2:$D$108),3))</f>
        <v/>
      </c>
      <c r="K504" s="860"/>
      <c r="L504" s="158">
        <v>9</v>
      </c>
      <c r="M504" s="859" t="str">
        <f t="shared" si="47"/>
        <v>NO APLICA</v>
      </c>
      <c r="N504" s="859"/>
    </row>
    <row r="505" spans="2:14">
      <c r="B505" s="151"/>
      <c r="C505" s="151"/>
      <c r="E505" s="152"/>
      <c r="F505" s="183" t="str">
        <f>IF(OR(D505="",E505=""),"",ROUND(D505/LOOKUP(E505,SMMLV!$A$2:$A$36,SMMLV!$D$2:$D$108),3))</f>
        <v/>
      </c>
      <c r="K505" s="860"/>
      <c r="L505" s="158">
        <v>10</v>
      </c>
      <c r="M505" s="859" t="str">
        <f t="shared" si="47"/>
        <v>NO APLICA</v>
      </c>
      <c r="N505" s="859"/>
    </row>
    <row r="506" spans="2:14">
      <c r="B506" s="151"/>
      <c r="C506" s="151"/>
      <c r="E506" s="152"/>
      <c r="F506" s="183" t="str">
        <f>IF(OR(D506="",E506=""),"",ROUND(D506/LOOKUP(E506,SMMLV!$A$2:$A$36,SMMLV!$D$2:$D$108),3))</f>
        <v/>
      </c>
      <c r="K506" s="860">
        <v>51</v>
      </c>
      <c r="L506" s="158">
        <v>1</v>
      </c>
      <c r="M506" s="859" t="str">
        <f t="shared" ref="M506:M515" si="48">IF(SUMIFS($F$5:$F$1200,$B$5:$B$1200,$K$506,$C$5:$C$1200,$L506)=0,"NO APLICA",ROUND(SUMIFS($F$5:$F$1200,$B$5:$B$1200,$K$506,$C$5:$C$1200,$L506),3))</f>
        <v>NO APLICA</v>
      </c>
      <c r="N506" s="859"/>
    </row>
    <row r="507" spans="2:14">
      <c r="B507" s="151"/>
      <c r="C507" s="151"/>
      <c r="E507" s="152"/>
      <c r="F507" s="183" t="str">
        <f>IF(OR(D507="",E507=""),"",ROUND(D507/LOOKUP(E507,SMMLV!$A$2:$A$36,SMMLV!$D$2:$D$108),3))</f>
        <v/>
      </c>
      <c r="K507" s="860"/>
      <c r="L507" s="158">
        <v>2</v>
      </c>
      <c r="M507" s="859" t="str">
        <f t="shared" si="48"/>
        <v>NO APLICA</v>
      </c>
      <c r="N507" s="859"/>
    </row>
    <row r="508" spans="2:14">
      <c r="B508" s="151"/>
      <c r="C508" s="151"/>
      <c r="E508" s="152"/>
      <c r="F508" s="183" t="str">
        <f>IF(OR(D508="",E508=""),"",ROUND(D508/LOOKUP(E508,SMMLV!$A$2:$A$36,SMMLV!$D$2:$D$108),3))</f>
        <v/>
      </c>
      <c r="K508" s="860"/>
      <c r="L508" s="158">
        <v>3</v>
      </c>
      <c r="M508" s="859" t="str">
        <f t="shared" si="48"/>
        <v>NO APLICA</v>
      </c>
      <c r="N508" s="859"/>
    </row>
    <row r="509" spans="2:14">
      <c r="B509" s="151"/>
      <c r="C509" s="151"/>
      <c r="E509" s="152"/>
      <c r="F509" s="183" t="str">
        <f>IF(OR(D509="",E509=""),"",ROUND(D509/LOOKUP(E509,SMMLV!$A$2:$A$36,SMMLV!$D$2:$D$108),3))</f>
        <v/>
      </c>
      <c r="K509" s="860"/>
      <c r="L509" s="158">
        <v>4</v>
      </c>
      <c r="M509" s="859" t="str">
        <f t="shared" si="48"/>
        <v>NO APLICA</v>
      </c>
      <c r="N509" s="859"/>
    </row>
    <row r="510" spans="2:14">
      <c r="B510" s="151"/>
      <c r="C510" s="151"/>
      <c r="E510" s="152"/>
      <c r="F510" s="183" t="str">
        <f>IF(OR(D510="",E510=""),"",ROUND(D510/LOOKUP(E510,SMMLV!$A$2:$A$36,SMMLV!$D$2:$D$108),3))</f>
        <v/>
      </c>
      <c r="K510" s="860"/>
      <c r="L510" s="158">
        <v>5</v>
      </c>
      <c r="M510" s="859" t="str">
        <f t="shared" si="48"/>
        <v>NO APLICA</v>
      </c>
      <c r="N510" s="859"/>
    </row>
    <row r="511" spans="2:14">
      <c r="B511" s="151"/>
      <c r="C511" s="151"/>
      <c r="E511" s="152"/>
      <c r="F511" s="183" t="str">
        <f>IF(OR(D511="",E511=""),"",ROUND(D511/LOOKUP(E511,SMMLV!$A$2:$A$36,SMMLV!$D$2:$D$108),3))</f>
        <v/>
      </c>
      <c r="K511" s="860"/>
      <c r="L511" s="158">
        <v>6</v>
      </c>
      <c r="M511" s="859" t="str">
        <f t="shared" si="48"/>
        <v>NO APLICA</v>
      </c>
      <c r="N511" s="859"/>
    </row>
    <row r="512" spans="2:14">
      <c r="B512" s="151"/>
      <c r="C512" s="151"/>
      <c r="E512" s="152"/>
      <c r="F512" s="183" t="str">
        <f>IF(OR(D512="",E512=""),"",ROUND(D512/LOOKUP(E512,SMMLV!$A$2:$A$36,SMMLV!$D$2:$D$108),3))</f>
        <v/>
      </c>
      <c r="K512" s="860"/>
      <c r="L512" s="158">
        <v>7</v>
      </c>
      <c r="M512" s="859" t="str">
        <f t="shared" si="48"/>
        <v>NO APLICA</v>
      </c>
      <c r="N512" s="859"/>
    </row>
    <row r="513" spans="2:14">
      <c r="B513" s="151"/>
      <c r="C513" s="151"/>
      <c r="E513" s="152"/>
      <c r="F513" s="183" t="str">
        <f>IF(OR(D513="",E513=""),"",ROUND(D513/LOOKUP(E513,SMMLV!$A$2:$A$36,SMMLV!$D$2:$D$108),3))</f>
        <v/>
      </c>
      <c r="K513" s="860"/>
      <c r="L513" s="158">
        <v>8</v>
      </c>
      <c r="M513" s="859" t="str">
        <f t="shared" si="48"/>
        <v>NO APLICA</v>
      </c>
      <c r="N513" s="859"/>
    </row>
    <row r="514" spans="2:14">
      <c r="B514" s="151"/>
      <c r="C514" s="151"/>
      <c r="E514" s="152"/>
      <c r="F514" s="183" t="str">
        <f>IF(OR(D514="",E514=""),"",ROUND(D514/LOOKUP(E514,SMMLV!$A$2:$A$36,SMMLV!$D$2:$D$108),3))</f>
        <v/>
      </c>
      <c r="K514" s="860"/>
      <c r="L514" s="158">
        <v>9</v>
      </c>
      <c r="M514" s="859" t="str">
        <f t="shared" si="48"/>
        <v>NO APLICA</v>
      </c>
      <c r="N514" s="859"/>
    </row>
    <row r="515" spans="2:14">
      <c r="B515" s="151"/>
      <c r="C515" s="151"/>
      <c r="E515" s="152"/>
      <c r="F515" s="183" t="str">
        <f>IF(OR(D515="",E515=""),"",ROUND(D515/LOOKUP(E515,SMMLV!$A$2:$A$36,SMMLV!$D$2:$D$108),3))</f>
        <v/>
      </c>
      <c r="K515" s="860"/>
      <c r="L515" s="158">
        <v>10</v>
      </c>
      <c r="M515" s="859" t="str">
        <f t="shared" si="48"/>
        <v>NO APLICA</v>
      </c>
      <c r="N515" s="859"/>
    </row>
    <row r="516" spans="2:14">
      <c r="B516" s="151"/>
      <c r="C516" s="151"/>
      <c r="E516" s="152"/>
      <c r="F516" s="183" t="str">
        <f>IF(OR(D516="",E516=""),"",ROUND(D516/LOOKUP(E516,SMMLV!$A$2:$A$36,SMMLV!$D$2:$D$108),3))</f>
        <v/>
      </c>
      <c r="K516" s="860">
        <v>52</v>
      </c>
      <c r="L516" s="158">
        <v>1</v>
      </c>
      <c r="M516" s="859" t="str">
        <f t="shared" ref="M516:M525" si="49">IF(SUMIFS($F$5:$F$1200,$B$5:$B$1200,$K$516,$C$5:$C$1200,$L516)=0,"NO APLICA",ROUND(SUMIFS($F$5:$F$1200,$B$5:$B$1200,$K$516,$C$5:$C$1200,$L516),3))</f>
        <v>NO APLICA</v>
      </c>
      <c r="N516" s="859"/>
    </row>
    <row r="517" spans="2:14">
      <c r="B517" s="151"/>
      <c r="C517" s="151"/>
      <c r="E517" s="152"/>
      <c r="F517" s="183" t="str">
        <f>IF(OR(D517="",E517=""),"",ROUND(D517/LOOKUP(E517,SMMLV!$A$2:$A$36,SMMLV!$D$2:$D$108),3))</f>
        <v/>
      </c>
      <c r="K517" s="860"/>
      <c r="L517" s="158">
        <v>2</v>
      </c>
      <c r="M517" s="859" t="str">
        <f t="shared" si="49"/>
        <v>NO APLICA</v>
      </c>
      <c r="N517" s="859"/>
    </row>
    <row r="518" spans="2:14">
      <c r="B518" s="151"/>
      <c r="C518" s="151"/>
      <c r="E518" s="152"/>
      <c r="F518" s="183" t="str">
        <f>IF(OR(D518="",E518=""),"",ROUND(D518/LOOKUP(E518,SMMLV!$A$2:$A$36,SMMLV!$D$2:$D$108),3))</f>
        <v/>
      </c>
      <c r="K518" s="860"/>
      <c r="L518" s="158">
        <v>3</v>
      </c>
      <c r="M518" s="859" t="str">
        <f t="shared" si="49"/>
        <v>NO APLICA</v>
      </c>
      <c r="N518" s="859"/>
    </row>
    <row r="519" spans="2:14">
      <c r="B519" s="151"/>
      <c r="C519" s="151"/>
      <c r="E519" s="152"/>
      <c r="F519" s="183" t="str">
        <f>IF(OR(D519="",E519=""),"",ROUND(D519/LOOKUP(E519,SMMLV!$A$2:$A$36,SMMLV!$D$2:$D$108),3))</f>
        <v/>
      </c>
      <c r="K519" s="860"/>
      <c r="L519" s="158">
        <v>4</v>
      </c>
      <c r="M519" s="859" t="str">
        <f t="shared" si="49"/>
        <v>NO APLICA</v>
      </c>
      <c r="N519" s="859"/>
    </row>
    <row r="520" spans="2:14">
      <c r="B520" s="151"/>
      <c r="C520" s="151"/>
      <c r="E520" s="152"/>
      <c r="F520" s="183" t="str">
        <f>IF(OR(D520="",E520=""),"",ROUND(D520/LOOKUP(E520,SMMLV!$A$2:$A$36,SMMLV!$D$2:$D$108),3))</f>
        <v/>
      </c>
      <c r="K520" s="860"/>
      <c r="L520" s="158">
        <v>5</v>
      </c>
      <c r="M520" s="859" t="str">
        <f t="shared" si="49"/>
        <v>NO APLICA</v>
      </c>
      <c r="N520" s="859"/>
    </row>
    <row r="521" spans="2:14">
      <c r="B521" s="151"/>
      <c r="C521" s="151"/>
      <c r="E521" s="152"/>
      <c r="F521" s="183" t="str">
        <f>IF(OR(D521="",E521=""),"",ROUND(D521/LOOKUP(E521,SMMLV!$A$2:$A$36,SMMLV!$D$2:$D$108),3))</f>
        <v/>
      </c>
      <c r="K521" s="860"/>
      <c r="L521" s="158">
        <v>6</v>
      </c>
      <c r="M521" s="859" t="str">
        <f t="shared" si="49"/>
        <v>NO APLICA</v>
      </c>
      <c r="N521" s="859"/>
    </row>
    <row r="522" spans="2:14">
      <c r="B522" s="151"/>
      <c r="C522" s="151"/>
      <c r="E522" s="152"/>
      <c r="F522" s="183" t="str">
        <f>IF(OR(D522="",E522=""),"",ROUND(D522/LOOKUP(E522,SMMLV!$A$2:$A$36,SMMLV!$D$2:$D$108),3))</f>
        <v/>
      </c>
      <c r="K522" s="860"/>
      <c r="L522" s="158">
        <v>7</v>
      </c>
      <c r="M522" s="859" t="str">
        <f t="shared" si="49"/>
        <v>NO APLICA</v>
      </c>
      <c r="N522" s="859"/>
    </row>
    <row r="523" spans="2:14">
      <c r="B523" s="151"/>
      <c r="C523" s="151"/>
      <c r="E523" s="152"/>
      <c r="F523" s="183" t="str">
        <f>IF(OR(D523="",E523=""),"",ROUND(D523/LOOKUP(E523,SMMLV!$A$2:$A$36,SMMLV!$D$2:$D$108),3))</f>
        <v/>
      </c>
      <c r="K523" s="860"/>
      <c r="L523" s="158">
        <v>8</v>
      </c>
      <c r="M523" s="859" t="str">
        <f t="shared" si="49"/>
        <v>NO APLICA</v>
      </c>
      <c r="N523" s="859"/>
    </row>
    <row r="524" spans="2:14">
      <c r="B524" s="151"/>
      <c r="C524" s="151"/>
      <c r="E524" s="152"/>
      <c r="F524" s="183" t="str">
        <f>IF(OR(D524="",E524=""),"",ROUND(D524/LOOKUP(E524,SMMLV!$A$2:$A$36,SMMLV!$D$2:$D$108),3))</f>
        <v/>
      </c>
      <c r="K524" s="860"/>
      <c r="L524" s="158">
        <v>9</v>
      </c>
      <c r="M524" s="859" t="str">
        <f t="shared" si="49"/>
        <v>NO APLICA</v>
      </c>
      <c r="N524" s="859"/>
    </row>
    <row r="525" spans="2:14">
      <c r="B525" s="151"/>
      <c r="C525" s="151"/>
      <c r="E525" s="152"/>
      <c r="F525" s="183" t="str">
        <f>IF(OR(D525="",E525=""),"",ROUND(D525/LOOKUP(E525,SMMLV!$A$2:$A$36,SMMLV!$D$2:$D$108),3))</f>
        <v/>
      </c>
      <c r="K525" s="860"/>
      <c r="L525" s="158">
        <v>10</v>
      </c>
      <c r="M525" s="859" t="str">
        <f t="shared" si="49"/>
        <v>NO APLICA</v>
      </c>
      <c r="N525" s="859"/>
    </row>
    <row r="526" spans="2:14">
      <c r="B526" s="151"/>
      <c r="C526" s="151"/>
      <c r="E526" s="152"/>
      <c r="F526" s="183" t="str">
        <f>IF(OR(D526="",E526=""),"",ROUND(D526/LOOKUP(E526,SMMLV!$A$2:$A$36,SMMLV!$D$2:$D$108),3))</f>
        <v/>
      </c>
      <c r="K526" s="860">
        <v>53</v>
      </c>
      <c r="L526" s="158">
        <v>1</v>
      </c>
      <c r="M526" s="859" t="str">
        <f t="shared" ref="M526:M535" si="50">IF(SUMIFS($F$5:$F$1200,$B$5:$B$1200,$K$526,$C$5:$C$1200,$L526)=0,"NO APLICA",ROUND(SUMIFS($F$5:$F$1200,$B$5:$B$1200,$K$526,$C$5:$C$1200,$L526),3))</f>
        <v>NO APLICA</v>
      </c>
      <c r="N526" s="859"/>
    </row>
    <row r="527" spans="2:14">
      <c r="B527" s="151"/>
      <c r="C527" s="151"/>
      <c r="E527" s="152"/>
      <c r="F527" s="183" t="str">
        <f>IF(OR(D527="",E527=""),"",ROUND(D527/LOOKUP(E527,SMMLV!$A$2:$A$36,SMMLV!$D$2:$D$108),3))</f>
        <v/>
      </c>
      <c r="K527" s="860"/>
      <c r="L527" s="158">
        <v>2</v>
      </c>
      <c r="M527" s="859" t="str">
        <f t="shared" si="50"/>
        <v>NO APLICA</v>
      </c>
      <c r="N527" s="859"/>
    </row>
    <row r="528" spans="2:14">
      <c r="B528" s="151"/>
      <c r="C528" s="151"/>
      <c r="E528" s="152"/>
      <c r="F528" s="183" t="str">
        <f>IF(OR(D528="",E528=""),"",ROUND(D528/LOOKUP(E528,SMMLV!$A$2:$A$36,SMMLV!$D$2:$D$108),3))</f>
        <v/>
      </c>
      <c r="K528" s="860"/>
      <c r="L528" s="158">
        <v>3</v>
      </c>
      <c r="M528" s="859" t="str">
        <f t="shared" si="50"/>
        <v>NO APLICA</v>
      </c>
      <c r="N528" s="859"/>
    </row>
    <row r="529" spans="2:14">
      <c r="B529" s="151"/>
      <c r="C529" s="151"/>
      <c r="E529" s="152"/>
      <c r="F529" s="183" t="str">
        <f>IF(OR(D529="",E529=""),"",ROUND(D529/LOOKUP(E529,SMMLV!$A$2:$A$36,SMMLV!$D$2:$D$108),3))</f>
        <v/>
      </c>
      <c r="K529" s="860"/>
      <c r="L529" s="158">
        <v>4</v>
      </c>
      <c r="M529" s="859" t="str">
        <f t="shared" si="50"/>
        <v>NO APLICA</v>
      </c>
      <c r="N529" s="859"/>
    </row>
    <row r="530" spans="2:14">
      <c r="B530" s="151"/>
      <c r="C530" s="151"/>
      <c r="E530" s="152"/>
      <c r="F530" s="183" t="str">
        <f>IF(OR(D530="",E530=""),"",ROUND(D530/LOOKUP(E530,SMMLV!$A$2:$A$36,SMMLV!$D$2:$D$108),3))</f>
        <v/>
      </c>
      <c r="K530" s="860"/>
      <c r="L530" s="158">
        <v>5</v>
      </c>
      <c r="M530" s="859" t="str">
        <f t="shared" si="50"/>
        <v>NO APLICA</v>
      </c>
      <c r="N530" s="859"/>
    </row>
    <row r="531" spans="2:14">
      <c r="B531" s="151"/>
      <c r="C531" s="151"/>
      <c r="E531" s="152"/>
      <c r="F531" s="183" t="str">
        <f>IF(OR(D531="",E531=""),"",ROUND(D531/LOOKUP(E531,SMMLV!$A$2:$A$36,SMMLV!$D$2:$D$108),3))</f>
        <v/>
      </c>
      <c r="K531" s="860"/>
      <c r="L531" s="158">
        <v>6</v>
      </c>
      <c r="M531" s="859" t="str">
        <f t="shared" si="50"/>
        <v>NO APLICA</v>
      </c>
      <c r="N531" s="859"/>
    </row>
    <row r="532" spans="2:14">
      <c r="B532" s="151"/>
      <c r="C532" s="151"/>
      <c r="E532" s="152"/>
      <c r="F532" s="183" t="str">
        <f>IF(OR(D532="",E532=""),"",ROUND(D532/LOOKUP(E532,SMMLV!$A$2:$A$36,SMMLV!$D$2:$D$108),3))</f>
        <v/>
      </c>
      <c r="K532" s="860"/>
      <c r="L532" s="158">
        <v>7</v>
      </c>
      <c r="M532" s="859" t="str">
        <f t="shared" si="50"/>
        <v>NO APLICA</v>
      </c>
      <c r="N532" s="859"/>
    </row>
    <row r="533" spans="2:14">
      <c r="B533" s="151"/>
      <c r="C533" s="151"/>
      <c r="E533" s="152"/>
      <c r="F533" s="183" t="str">
        <f>IF(OR(D533="",E533=""),"",ROUND(D533/LOOKUP(E533,SMMLV!$A$2:$A$36,SMMLV!$D$2:$D$108),3))</f>
        <v/>
      </c>
      <c r="K533" s="860"/>
      <c r="L533" s="158">
        <v>8</v>
      </c>
      <c r="M533" s="859" t="str">
        <f t="shared" si="50"/>
        <v>NO APLICA</v>
      </c>
      <c r="N533" s="859"/>
    </row>
    <row r="534" spans="2:14">
      <c r="B534" s="151"/>
      <c r="C534" s="151"/>
      <c r="E534" s="152"/>
      <c r="F534" s="183" t="str">
        <f>IF(OR(D534="",E534=""),"",ROUND(D534/LOOKUP(E534,SMMLV!$A$2:$A$36,SMMLV!$D$2:$D$108),3))</f>
        <v/>
      </c>
      <c r="K534" s="860"/>
      <c r="L534" s="158">
        <v>9</v>
      </c>
      <c r="M534" s="859" t="str">
        <f t="shared" si="50"/>
        <v>NO APLICA</v>
      </c>
      <c r="N534" s="859"/>
    </row>
    <row r="535" spans="2:14">
      <c r="B535" s="151"/>
      <c r="C535" s="151"/>
      <c r="E535" s="152"/>
      <c r="F535" s="183" t="str">
        <f>IF(OR(D535="",E535=""),"",ROUND(D535/LOOKUP(E535,SMMLV!$A$2:$A$36,SMMLV!$D$2:$D$108),3))</f>
        <v/>
      </c>
      <c r="K535" s="860"/>
      <c r="L535" s="158">
        <v>10</v>
      </c>
      <c r="M535" s="859" t="str">
        <f t="shared" si="50"/>
        <v>NO APLICA</v>
      </c>
      <c r="N535" s="859"/>
    </row>
    <row r="536" spans="2:14">
      <c r="B536" s="151"/>
      <c r="C536" s="151"/>
      <c r="E536" s="152"/>
      <c r="F536" s="183" t="str">
        <f>IF(OR(D536="",E536=""),"",ROUND(D536/LOOKUP(E536,SMMLV!$A$2:$A$36,SMMLV!$D$2:$D$108),3))</f>
        <v/>
      </c>
      <c r="K536" s="860">
        <v>54</v>
      </c>
      <c r="L536" s="158">
        <v>1</v>
      </c>
      <c r="M536" s="859" t="str">
        <f t="shared" ref="M536:M545" si="51">IF(SUMIFS($F$5:$F$1200,$B$5:$B$1200,$K$536,$C$5:$C$1200,$L536)=0,"NO APLICA",ROUND(SUMIFS($F$5:$F$1200,$B$5:$B$1200,$K$536,$C$5:$C$1200,$L536),3))</f>
        <v>NO APLICA</v>
      </c>
      <c r="N536" s="859"/>
    </row>
    <row r="537" spans="2:14">
      <c r="B537" s="151"/>
      <c r="C537" s="151"/>
      <c r="E537" s="152"/>
      <c r="F537" s="183" t="str">
        <f>IF(OR(D537="",E537=""),"",ROUND(D537/LOOKUP(E537,SMMLV!$A$2:$A$36,SMMLV!$D$2:$D$108),3))</f>
        <v/>
      </c>
      <c r="K537" s="860"/>
      <c r="L537" s="158">
        <v>2</v>
      </c>
      <c r="M537" s="859" t="str">
        <f t="shared" si="51"/>
        <v>NO APLICA</v>
      </c>
      <c r="N537" s="859"/>
    </row>
    <row r="538" spans="2:14">
      <c r="B538" s="151"/>
      <c r="C538" s="151"/>
      <c r="E538" s="152"/>
      <c r="F538" s="183" t="str">
        <f>IF(OR(D538="",E538=""),"",ROUND(D538/LOOKUP(E538,SMMLV!$A$2:$A$36,SMMLV!$D$2:$D$108),3))</f>
        <v/>
      </c>
      <c r="K538" s="860"/>
      <c r="L538" s="158">
        <v>3</v>
      </c>
      <c r="M538" s="859" t="str">
        <f t="shared" si="51"/>
        <v>NO APLICA</v>
      </c>
      <c r="N538" s="859"/>
    </row>
    <row r="539" spans="2:14">
      <c r="B539" s="151"/>
      <c r="C539" s="151"/>
      <c r="E539" s="152"/>
      <c r="F539" s="183" t="str">
        <f>IF(OR(D539="",E539=""),"",ROUND(D539/LOOKUP(E539,SMMLV!$A$2:$A$36,SMMLV!$D$2:$D$108),3))</f>
        <v/>
      </c>
      <c r="K539" s="860"/>
      <c r="L539" s="158">
        <v>4</v>
      </c>
      <c r="M539" s="859" t="str">
        <f t="shared" si="51"/>
        <v>NO APLICA</v>
      </c>
      <c r="N539" s="859"/>
    </row>
    <row r="540" spans="2:14">
      <c r="B540" s="151"/>
      <c r="C540" s="151"/>
      <c r="E540" s="152"/>
      <c r="F540" s="183" t="str">
        <f>IF(OR(D540="",E540=""),"",ROUND(D540/LOOKUP(E540,SMMLV!$A$2:$A$36,SMMLV!$D$2:$D$108),3))</f>
        <v/>
      </c>
      <c r="K540" s="860"/>
      <c r="L540" s="158">
        <v>5</v>
      </c>
      <c r="M540" s="859" t="str">
        <f t="shared" si="51"/>
        <v>NO APLICA</v>
      </c>
      <c r="N540" s="859"/>
    </row>
    <row r="541" spans="2:14">
      <c r="B541" s="151"/>
      <c r="C541" s="151"/>
      <c r="E541" s="152"/>
      <c r="F541" s="183" t="str">
        <f>IF(OR(D541="",E541=""),"",ROUND(D541/LOOKUP(E541,SMMLV!$A$2:$A$36,SMMLV!$D$2:$D$108),3))</f>
        <v/>
      </c>
      <c r="K541" s="860"/>
      <c r="L541" s="158">
        <v>6</v>
      </c>
      <c r="M541" s="859" t="str">
        <f t="shared" si="51"/>
        <v>NO APLICA</v>
      </c>
      <c r="N541" s="859"/>
    </row>
    <row r="542" spans="2:14">
      <c r="B542" s="151"/>
      <c r="C542" s="151"/>
      <c r="E542" s="152"/>
      <c r="F542" s="183" t="str">
        <f>IF(OR(D542="",E542=""),"",ROUND(D542/LOOKUP(E542,SMMLV!$A$2:$A$36,SMMLV!$D$2:$D$108),3))</f>
        <v/>
      </c>
      <c r="K542" s="860"/>
      <c r="L542" s="158">
        <v>7</v>
      </c>
      <c r="M542" s="859" t="str">
        <f t="shared" si="51"/>
        <v>NO APLICA</v>
      </c>
      <c r="N542" s="859"/>
    </row>
    <row r="543" spans="2:14">
      <c r="B543" s="151"/>
      <c r="C543" s="151"/>
      <c r="E543" s="152"/>
      <c r="F543" s="183" t="str">
        <f>IF(OR(D543="",E543=""),"",ROUND(D543/LOOKUP(E543,SMMLV!$A$2:$A$36,SMMLV!$D$2:$D$108),3))</f>
        <v/>
      </c>
      <c r="K543" s="860"/>
      <c r="L543" s="158">
        <v>8</v>
      </c>
      <c r="M543" s="859" t="str">
        <f t="shared" si="51"/>
        <v>NO APLICA</v>
      </c>
      <c r="N543" s="859"/>
    </row>
    <row r="544" spans="2:14">
      <c r="B544" s="151"/>
      <c r="C544" s="151"/>
      <c r="E544" s="152"/>
      <c r="F544" s="183" t="str">
        <f>IF(OR(D544="",E544=""),"",ROUND(D544/LOOKUP(E544,SMMLV!$A$2:$A$36,SMMLV!$D$2:$D$108),3))</f>
        <v/>
      </c>
      <c r="K544" s="860"/>
      <c r="L544" s="158">
        <v>9</v>
      </c>
      <c r="M544" s="859" t="str">
        <f t="shared" si="51"/>
        <v>NO APLICA</v>
      </c>
      <c r="N544" s="859"/>
    </row>
    <row r="545" spans="2:14">
      <c r="B545" s="151"/>
      <c r="C545" s="151"/>
      <c r="E545" s="152"/>
      <c r="F545" s="183" t="str">
        <f>IF(OR(D545="",E545=""),"",ROUND(D545/LOOKUP(E545,SMMLV!$A$2:$A$36,SMMLV!$D$2:$D$108),3))</f>
        <v/>
      </c>
      <c r="K545" s="860"/>
      <c r="L545" s="158">
        <v>10</v>
      </c>
      <c r="M545" s="859" t="str">
        <f t="shared" si="51"/>
        <v>NO APLICA</v>
      </c>
      <c r="N545" s="859"/>
    </row>
    <row r="546" spans="2:14">
      <c r="B546" s="151"/>
      <c r="C546" s="151"/>
      <c r="E546" s="152"/>
      <c r="F546" s="183" t="str">
        <f>IF(OR(D546="",E546=""),"",ROUND(D546/LOOKUP(E546,SMMLV!$A$2:$A$36,SMMLV!$D$2:$D$108),3))</f>
        <v/>
      </c>
      <c r="K546" s="860">
        <v>55</v>
      </c>
      <c r="L546" s="158">
        <v>1</v>
      </c>
      <c r="M546" s="859" t="str">
        <f t="shared" ref="M546:M555" si="52">IF(SUMIFS($F$5:$F$1200,$B$5:$B$1200,$K$546,$C$5:$C$1200,$L546)=0,"NO APLICA",ROUND(SUMIFS($F$5:$F$1200,$B$5:$B$1200,$K$546,$C$5:$C$1200,$L546),3))</f>
        <v>NO APLICA</v>
      </c>
      <c r="N546" s="859"/>
    </row>
    <row r="547" spans="2:14">
      <c r="B547" s="151"/>
      <c r="C547" s="151"/>
      <c r="E547" s="152"/>
      <c r="F547" s="183" t="str">
        <f>IF(OR(D547="",E547=""),"",ROUND(D547/LOOKUP(E547,SMMLV!$A$2:$A$36,SMMLV!$D$2:$D$108),3))</f>
        <v/>
      </c>
      <c r="K547" s="860"/>
      <c r="L547" s="158">
        <v>2</v>
      </c>
      <c r="M547" s="859" t="str">
        <f t="shared" si="52"/>
        <v>NO APLICA</v>
      </c>
      <c r="N547" s="859"/>
    </row>
    <row r="548" spans="2:14">
      <c r="B548" s="151"/>
      <c r="C548" s="151"/>
      <c r="E548" s="152"/>
      <c r="F548" s="183" t="str">
        <f>IF(OR(D548="",E548=""),"",ROUND(D548/LOOKUP(E548,SMMLV!$A$2:$A$36,SMMLV!$D$2:$D$108),3))</f>
        <v/>
      </c>
      <c r="K548" s="860"/>
      <c r="L548" s="158">
        <v>3</v>
      </c>
      <c r="M548" s="859" t="str">
        <f t="shared" si="52"/>
        <v>NO APLICA</v>
      </c>
      <c r="N548" s="859"/>
    </row>
    <row r="549" spans="2:14">
      <c r="B549" s="151"/>
      <c r="C549" s="151"/>
      <c r="E549" s="152"/>
      <c r="F549" s="183" t="str">
        <f>IF(OR(D549="",E549=""),"",ROUND(D549/LOOKUP(E549,SMMLV!$A$2:$A$36,SMMLV!$D$2:$D$108),3))</f>
        <v/>
      </c>
      <c r="K549" s="860"/>
      <c r="L549" s="158">
        <v>4</v>
      </c>
      <c r="M549" s="859" t="str">
        <f t="shared" si="52"/>
        <v>NO APLICA</v>
      </c>
      <c r="N549" s="859"/>
    </row>
    <row r="550" spans="2:14">
      <c r="B550" s="151"/>
      <c r="C550" s="151"/>
      <c r="E550" s="152"/>
      <c r="F550" s="183" t="str">
        <f>IF(OR(D550="",E550=""),"",ROUND(D550/LOOKUP(E550,SMMLV!$A$2:$A$36,SMMLV!$D$2:$D$108),3))</f>
        <v/>
      </c>
      <c r="K550" s="860"/>
      <c r="L550" s="158">
        <v>5</v>
      </c>
      <c r="M550" s="859" t="str">
        <f t="shared" si="52"/>
        <v>NO APLICA</v>
      </c>
      <c r="N550" s="859"/>
    </row>
    <row r="551" spans="2:14">
      <c r="B551" s="151"/>
      <c r="C551" s="151"/>
      <c r="E551" s="152"/>
      <c r="F551" s="183" t="str">
        <f>IF(OR(D551="",E551=""),"",ROUND(D551/LOOKUP(E551,SMMLV!$A$2:$A$36,SMMLV!$D$2:$D$108),3))</f>
        <v/>
      </c>
      <c r="K551" s="860"/>
      <c r="L551" s="158">
        <v>6</v>
      </c>
      <c r="M551" s="859" t="str">
        <f t="shared" si="52"/>
        <v>NO APLICA</v>
      </c>
      <c r="N551" s="859"/>
    </row>
    <row r="552" spans="2:14">
      <c r="B552" s="151"/>
      <c r="C552" s="151"/>
      <c r="E552" s="152"/>
      <c r="F552" s="183" t="str">
        <f>IF(OR(D552="",E552=""),"",ROUND(D552/LOOKUP(E552,SMMLV!$A$2:$A$36,SMMLV!$D$2:$D$108),3))</f>
        <v/>
      </c>
      <c r="K552" s="860"/>
      <c r="L552" s="158">
        <v>7</v>
      </c>
      <c r="M552" s="859" t="str">
        <f t="shared" si="52"/>
        <v>NO APLICA</v>
      </c>
      <c r="N552" s="859"/>
    </row>
    <row r="553" spans="2:14">
      <c r="B553" s="151"/>
      <c r="C553" s="151"/>
      <c r="E553" s="152"/>
      <c r="F553" s="183" t="str">
        <f>IF(OR(D553="",E553=""),"",ROUND(D553/LOOKUP(E553,SMMLV!$A$2:$A$36,SMMLV!$D$2:$D$108),3))</f>
        <v/>
      </c>
      <c r="K553" s="860"/>
      <c r="L553" s="158">
        <v>8</v>
      </c>
      <c r="M553" s="859" t="str">
        <f t="shared" si="52"/>
        <v>NO APLICA</v>
      </c>
      <c r="N553" s="859"/>
    </row>
    <row r="554" spans="2:14">
      <c r="B554" s="151"/>
      <c r="C554" s="151"/>
      <c r="E554" s="152"/>
      <c r="F554" s="183" t="str">
        <f>IF(OR(D554="",E554=""),"",ROUND(D554/LOOKUP(E554,SMMLV!$A$2:$A$36,SMMLV!$D$2:$D$108),3))</f>
        <v/>
      </c>
      <c r="K554" s="860"/>
      <c r="L554" s="158">
        <v>9</v>
      </c>
      <c r="M554" s="859" t="str">
        <f t="shared" si="52"/>
        <v>NO APLICA</v>
      </c>
      <c r="N554" s="859"/>
    </row>
    <row r="555" spans="2:14">
      <c r="B555" s="151"/>
      <c r="C555" s="151"/>
      <c r="E555" s="152"/>
      <c r="F555" s="183" t="str">
        <f>IF(OR(D555="",E555=""),"",ROUND(D555/LOOKUP(E555,SMMLV!$A$2:$A$36,SMMLV!$D$2:$D$108),3))</f>
        <v/>
      </c>
      <c r="K555" s="860"/>
      <c r="L555" s="158">
        <v>10</v>
      </c>
      <c r="M555" s="859" t="str">
        <f t="shared" si="52"/>
        <v>NO APLICA</v>
      </c>
      <c r="N555" s="859"/>
    </row>
    <row r="556" spans="2:14">
      <c r="B556" s="151"/>
      <c r="C556" s="151"/>
      <c r="E556" s="152"/>
      <c r="F556" s="183" t="str">
        <f>IF(OR(D556="",E556=""),"",ROUND(D556/LOOKUP(E556,SMMLV!$A$2:$A$36,SMMLV!$D$2:$D$108),3))</f>
        <v/>
      </c>
      <c r="K556" s="860">
        <v>56</v>
      </c>
      <c r="L556" s="158">
        <v>1</v>
      </c>
      <c r="M556" s="859" t="str">
        <f t="shared" ref="M556:M565" si="53">IF(SUMIFS($F$5:$F$1200,$B$5:$B$1200,$K$556,$C$5:$C$1200,$L556)=0,"NO APLICA",ROUND(SUMIFS($F$5:$F$1200,$B$5:$B$1200,$K$556,$C$5:$C$1200,$L556),3))</f>
        <v>NO APLICA</v>
      </c>
      <c r="N556" s="859"/>
    </row>
    <row r="557" spans="2:14">
      <c r="B557" s="151"/>
      <c r="C557" s="151"/>
      <c r="E557" s="152"/>
      <c r="F557" s="183" t="str">
        <f>IF(OR(D557="",E557=""),"",ROUND(D557/LOOKUP(E557,SMMLV!$A$2:$A$36,SMMLV!$D$2:$D$108),3))</f>
        <v/>
      </c>
      <c r="K557" s="860"/>
      <c r="L557" s="158">
        <v>2</v>
      </c>
      <c r="M557" s="859" t="str">
        <f t="shared" si="53"/>
        <v>NO APLICA</v>
      </c>
      <c r="N557" s="859"/>
    </row>
    <row r="558" spans="2:14">
      <c r="B558" s="151"/>
      <c r="C558" s="151"/>
      <c r="E558" s="152"/>
      <c r="F558" s="183" t="str">
        <f>IF(OR(D558="",E558=""),"",ROUND(D558/LOOKUP(E558,SMMLV!$A$2:$A$36,SMMLV!$D$2:$D$108),3))</f>
        <v/>
      </c>
      <c r="K558" s="860"/>
      <c r="L558" s="158">
        <v>3</v>
      </c>
      <c r="M558" s="859" t="str">
        <f t="shared" si="53"/>
        <v>NO APLICA</v>
      </c>
      <c r="N558" s="859"/>
    </row>
    <row r="559" spans="2:14">
      <c r="B559" s="151"/>
      <c r="C559" s="151"/>
      <c r="E559" s="152"/>
      <c r="F559" s="183" t="str">
        <f>IF(OR(D559="",E559=""),"",ROUND(D559/LOOKUP(E559,SMMLV!$A$2:$A$36,SMMLV!$D$2:$D$108),3))</f>
        <v/>
      </c>
      <c r="K559" s="860"/>
      <c r="L559" s="158">
        <v>4</v>
      </c>
      <c r="M559" s="859" t="str">
        <f t="shared" si="53"/>
        <v>NO APLICA</v>
      </c>
      <c r="N559" s="859"/>
    </row>
    <row r="560" spans="2:14">
      <c r="B560" s="151"/>
      <c r="C560" s="151"/>
      <c r="E560" s="152"/>
      <c r="F560" s="183" t="str">
        <f>IF(OR(D560="",E560=""),"",ROUND(D560/LOOKUP(E560,SMMLV!$A$2:$A$36,SMMLV!$D$2:$D$108),3))</f>
        <v/>
      </c>
      <c r="K560" s="860"/>
      <c r="L560" s="158">
        <v>5</v>
      </c>
      <c r="M560" s="859" t="str">
        <f t="shared" si="53"/>
        <v>NO APLICA</v>
      </c>
      <c r="N560" s="859"/>
    </row>
    <row r="561" spans="2:14">
      <c r="B561" s="151"/>
      <c r="C561" s="151"/>
      <c r="E561" s="152"/>
      <c r="F561" s="183" t="str">
        <f>IF(OR(D561="",E561=""),"",ROUND(D561/LOOKUP(E561,SMMLV!$A$2:$A$36,SMMLV!$D$2:$D$108),3))</f>
        <v/>
      </c>
      <c r="K561" s="860"/>
      <c r="L561" s="158">
        <v>6</v>
      </c>
      <c r="M561" s="859" t="str">
        <f t="shared" si="53"/>
        <v>NO APLICA</v>
      </c>
      <c r="N561" s="859"/>
    </row>
    <row r="562" spans="2:14">
      <c r="B562" s="151"/>
      <c r="C562" s="151"/>
      <c r="E562" s="152"/>
      <c r="F562" s="183" t="str">
        <f>IF(OR(D562="",E562=""),"",ROUND(D562/LOOKUP(E562,SMMLV!$A$2:$A$36,SMMLV!$D$2:$D$108),3))</f>
        <v/>
      </c>
      <c r="K562" s="860"/>
      <c r="L562" s="158">
        <v>7</v>
      </c>
      <c r="M562" s="859" t="str">
        <f t="shared" si="53"/>
        <v>NO APLICA</v>
      </c>
      <c r="N562" s="859"/>
    </row>
    <row r="563" spans="2:14">
      <c r="B563" s="151"/>
      <c r="C563" s="151"/>
      <c r="E563" s="152"/>
      <c r="F563" s="183" t="str">
        <f>IF(OR(D563="",E563=""),"",ROUND(D563/LOOKUP(E563,SMMLV!$A$2:$A$36,SMMLV!$D$2:$D$108),3))</f>
        <v/>
      </c>
      <c r="K563" s="860"/>
      <c r="L563" s="158">
        <v>8</v>
      </c>
      <c r="M563" s="859" t="str">
        <f t="shared" si="53"/>
        <v>NO APLICA</v>
      </c>
      <c r="N563" s="859"/>
    </row>
    <row r="564" spans="2:14">
      <c r="B564" s="151"/>
      <c r="C564" s="151"/>
      <c r="E564" s="152"/>
      <c r="F564" s="183" t="str">
        <f>IF(OR(D564="",E564=""),"",ROUND(D564/LOOKUP(E564,SMMLV!$A$2:$A$36,SMMLV!$D$2:$D$108),3))</f>
        <v/>
      </c>
      <c r="K564" s="860"/>
      <c r="L564" s="158">
        <v>9</v>
      </c>
      <c r="M564" s="859" t="str">
        <f t="shared" si="53"/>
        <v>NO APLICA</v>
      </c>
      <c r="N564" s="859"/>
    </row>
    <row r="565" spans="2:14">
      <c r="B565" s="151"/>
      <c r="C565" s="151"/>
      <c r="E565" s="152"/>
      <c r="F565" s="183" t="str">
        <f>IF(OR(D565="",E565=""),"",ROUND(D565/LOOKUP(E565,SMMLV!$A$2:$A$36,SMMLV!$D$2:$D$108),3))</f>
        <v/>
      </c>
      <c r="K565" s="860"/>
      <c r="L565" s="158">
        <v>10</v>
      </c>
      <c r="M565" s="859" t="str">
        <f t="shared" si="53"/>
        <v>NO APLICA</v>
      </c>
      <c r="N565" s="859"/>
    </row>
    <row r="566" spans="2:14">
      <c r="B566" s="151"/>
      <c r="C566" s="151"/>
      <c r="E566" s="152"/>
      <c r="F566" s="183" t="str">
        <f>IF(OR(D566="",E566=""),"",ROUND(D566/LOOKUP(E566,SMMLV!$A$2:$A$36,SMMLV!$D$2:$D$108),3))</f>
        <v/>
      </c>
      <c r="K566" s="860">
        <v>57</v>
      </c>
      <c r="L566" s="158">
        <v>1</v>
      </c>
      <c r="M566" s="859" t="str">
        <f t="shared" ref="M566:M575" si="54">IF(SUMIFS($F$5:$F$1200,$B$5:$B$1200,$K$566,$C$5:$C$1200,$L566)=0,"NO APLICA",ROUND(SUMIFS($F$5:$F$1200,$B$5:$B$1200,$K$566,$C$5:$C$1200,$L566),3))</f>
        <v>NO APLICA</v>
      </c>
      <c r="N566" s="859"/>
    </row>
    <row r="567" spans="2:14">
      <c r="B567" s="151"/>
      <c r="C567" s="151"/>
      <c r="E567" s="152"/>
      <c r="F567" s="183" t="str">
        <f>IF(OR(D567="",E567=""),"",ROUND(D567/LOOKUP(E567,SMMLV!$A$2:$A$36,SMMLV!$D$2:$D$108),3))</f>
        <v/>
      </c>
      <c r="K567" s="860"/>
      <c r="L567" s="158">
        <v>2</v>
      </c>
      <c r="M567" s="859" t="str">
        <f t="shared" si="54"/>
        <v>NO APLICA</v>
      </c>
      <c r="N567" s="859"/>
    </row>
    <row r="568" spans="2:14">
      <c r="B568" s="151"/>
      <c r="C568" s="151"/>
      <c r="E568" s="152"/>
      <c r="F568" s="183" t="str">
        <f>IF(OR(D568="",E568=""),"",ROUND(D568/LOOKUP(E568,SMMLV!$A$2:$A$36,SMMLV!$D$2:$D$108),3))</f>
        <v/>
      </c>
      <c r="K568" s="860"/>
      <c r="L568" s="158">
        <v>3</v>
      </c>
      <c r="M568" s="859" t="str">
        <f t="shared" si="54"/>
        <v>NO APLICA</v>
      </c>
      <c r="N568" s="859"/>
    </row>
    <row r="569" spans="2:14">
      <c r="B569" s="151"/>
      <c r="C569" s="151"/>
      <c r="E569" s="152"/>
      <c r="F569" s="183" t="str">
        <f>IF(OR(D569="",E569=""),"",ROUND(D569/LOOKUP(E569,SMMLV!$A$2:$A$36,SMMLV!$D$2:$D$108),3))</f>
        <v/>
      </c>
      <c r="K569" s="860"/>
      <c r="L569" s="158">
        <v>4</v>
      </c>
      <c r="M569" s="859" t="str">
        <f t="shared" si="54"/>
        <v>NO APLICA</v>
      </c>
      <c r="N569" s="859"/>
    </row>
    <row r="570" spans="2:14">
      <c r="B570" s="151"/>
      <c r="C570" s="151"/>
      <c r="E570" s="152"/>
      <c r="F570" s="183" t="str">
        <f>IF(OR(D570="",E570=""),"",ROUND(D570/LOOKUP(E570,SMMLV!$A$2:$A$36,SMMLV!$D$2:$D$108),3))</f>
        <v/>
      </c>
      <c r="K570" s="860"/>
      <c r="L570" s="158">
        <v>5</v>
      </c>
      <c r="M570" s="859" t="str">
        <f t="shared" si="54"/>
        <v>NO APLICA</v>
      </c>
      <c r="N570" s="859"/>
    </row>
    <row r="571" spans="2:14">
      <c r="B571" s="151"/>
      <c r="C571" s="151"/>
      <c r="E571" s="152"/>
      <c r="F571" s="183" t="str">
        <f>IF(OR(D571="",E571=""),"",ROUND(D571/LOOKUP(E571,SMMLV!$A$2:$A$36,SMMLV!$D$2:$D$108),3))</f>
        <v/>
      </c>
      <c r="K571" s="860"/>
      <c r="L571" s="158">
        <v>6</v>
      </c>
      <c r="M571" s="859" t="str">
        <f t="shared" si="54"/>
        <v>NO APLICA</v>
      </c>
      <c r="N571" s="859"/>
    </row>
    <row r="572" spans="2:14">
      <c r="B572" s="151"/>
      <c r="C572" s="151"/>
      <c r="E572" s="152"/>
      <c r="F572" s="183" t="str">
        <f>IF(OR(D572="",E572=""),"",ROUND(D572/LOOKUP(E572,SMMLV!$A$2:$A$36,SMMLV!$D$2:$D$108),3))</f>
        <v/>
      </c>
      <c r="K572" s="860"/>
      <c r="L572" s="158">
        <v>7</v>
      </c>
      <c r="M572" s="859" t="str">
        <f t="shared" si="54"/>
        <v>NO APLICA</v>
      </c>
      <c r="N572" s="859"/>
    </row>
    <row r="573" spans="2:14">
      <c r="B573" s="151"/>
      <c r="C573" s="151"/>
      <c r="E573" s="152"/>
      <c r="F573" s="183" t="str">
        <f>IF(OR(D573="",E573=""),"",ROUND(D573/LOOKUP(E573,SMMLV!$A$2:$A$36,SMMLV!$D$2:$D$108),3))</f>
        <v/>
      </c>
      <c r="K573" s="860"/>
      <c r="L573" s="158">
        <v>8</v>
      </c>
      <c r="M573" s="859" t="str">
        <f t="shared" si="54"/>
        <v>NO APLICA</v>
      </c>
      <c r="N573" s="859"/>
    </row>
    <row r="574" spans="2:14">
      <c r="B574" s="151"/>
      <c r="C574" s="151"/>
      <c r="E574" s="152"/>
      <c r="F574" s="183" t="str">
        <f>IF(OR(D574="",E574=""),"",ROUND(D574/LOOKUP(E574,SMMLV!$A$2:$A$36,SMMLV!$D$2:$D$108),3))</f>
        <v/>
      </c>
      <c r="K574" s="860"/>
      <c r="L574" s="158">
        <v>9</v>
      </c>
      <c r="M574" s="859" t="str">
        <f t="shared" si="54"/>
        <v>NO APLICA</v>
      </c>
      <c r="N574" s="859"/>
    </row>
    <row r="575" spans="2:14">
      <c r="B575" s="151"/>
      <c r="C575" s="151"/>
      <c r="E575" s="152"/>
      <c r="F575" s="183" t="str">
        <f>IF(OR(D575="",E575=""),"",ROUND(D575/LOOKUP(E575,SMMLV!$A$2:$A$36,SMMLV!$D$2:$D$108),3))</f>
        <v/>
      </c>
      <c r="K575" s="860"/>
      <c r="L575" s="158">
        <v>10</v>
      </c>
      <c r="M575" s="859" t="str">
        <f t="shared" si="54"/>
        <v>NO APLICA</v>
      </c>
      <c r="N575" s="859"/>
    </row>
    <row r="576" spans="2:14">
      <c r="B576" s="151"/>
      <c r="C576" s="151"/>
      <c r="E576" s="152"/>
      <c r="F576" s="183" t="str">
        <f>IF(OR(D576="",E576=""),"",ROUND(D576/LOOKUP(E576,SMMLV!$A$2:$A$36,SMMLV!$D$2:$D$108),3))</f>
        <v/>
      </c>
      <c r="K576" s="860">
        <v>58</v>
      </c>
      <c r="L576" s="158">
        <v>1</v>
      </c>
      <c r="M576" s="859" t="str">
        <f t="shared" ref="M576:M585" si="55">IF(SUMIFS($F$5:$F$1200,$B$5:$B$1200,$K$576,$C$5:$C$1200,$L576)=0,"NO APLICA",ROUND(SUMIFS($F$5:$F$1200,$B$5:$B$1200,$K$576,$C$5:$C$1200,$L576),3))</f>
        <v>NO APLICA</v>
      </c>
      <c r="N576" s="859"/>
    </row>
    <row r="577" spans="2:14">
      <c r="B577" s="151"/>
      <c r="C577" s="151"/>
      <c r="E577" s="152"/>
      <c r="F577" s="183" t="str">
        <f>IF(OR(D577="",E577=""),"",ROUND(D577/LOOKUP(E577,SMMLV!$A$2:$A$36,SMMLV!$D$2:$D$108),3))</f>
        <v/>
      </c>
      <c r="K577" s="860"/>
      <c r="L577" s="158">
        <v>2</v>
      </c>
      <c r="M577" s="859" t="str">
        <f t="shared" si="55"/>
        <v>NO APLICA</v>
      </c>
      <c r="N577" s="859"/>
    </row>
    <row r="578" spans="2:14">
      <c r="B578" s="151"/>
      <c r="C578" s="151"/>
      <c r="E578" s="152"/>
      <c r="F578" s="183" t="str">
        <f>IF(OR(D578="",E578=""),"",ROUND(D578/LOOKUP(E578,SMMLV!$A$2:$A$36,SMMLV!$D$2:$D$108),3))</f>
        <v/>
      </c>
      <c r="K578" s="860"/>
      <c r="L578" s="158">
        <v>3</v>
      </c>
      <c r="M578" s="859" t="str">
        <f t="shared" si="55"/>
        <v>NO APLICA</v>
      </c>
      <c r="N578" s="859"/>
    </row>
    <row r="579" spans="2:14">
      <c r="B579" s="151"/>
      <c r="C579" s="151"/>
      <c r="E579" s="152"/>
      <c r="F579" s="183" t="str">
        <f>IF(OR(D579="",E579=""),"",ROUND(D579/LOOKUP(E579,SMMLV!$A$2:$A$36,SMMLV!$D$2:$D$108),3))</f>
        <v/>
      </c>
      <c r="K579" s="860"/>
      <c r="L579" s="158">
        <v>4</v>
      </c>
      <c r="M579" s="859" t="str">
        <f t="shared" si="55"/>
        <v>NO APLICA</v>
      </c>
      <c r="N579" s="859"/>
    </row>
    <row r="580" spans="2:14">
      <c r="B580" s="151"/>
      <c r="C580" s="151"/>
      <c r="E580" s="152"/>
      <c r="F580" s="183" t="str">
        <f>IF(OR(D580="",E580=""),"",ROUND(D580/LOOKUP(E580,SMMLV!$A$2:$A$36,SMMLV!$D$2:$D$108),3))</f>
        <v/>
      </c>
      <c r="K580" s="860"/>
      <c r="L580" s="158">
        <v>5</v>
      </c>
      <c r="M580" s="859" t="str">
        <f t="shared" si="55"/>
        <v>NO APLICA</v>
      </c>
      <c r="N580" s="859"/>
    </row>
    <row r="581" spans="2:14">
      <c r="B581" s="151"/>
      <c r="C581" s="151"/>
      <c r="E581" s="152"/>
      <c r="F581" s="183" t="str">
        <f>IF(OR(D581="",E581=""),"",ROUND(D581/LOOKUP(E581,SMMLV!$A$2:$A$36,SMMLV!$D$2:$D$108),3))</f>
        <v/>
      </c>
      <c r="K581" s="860"/>
      <c r="L581" s="158">
        <v>6</v>
      </c>
      <c r="M581" s="859" t="str">
        <f t="shared" si="55"/>
        <v>NO APLICA</v>
      </c>
      <c r="N581" s="859"/>
    </row>
    <row r="582" spans="2:14">
      <c r="B582" s="151"/>
      <c r="C582" s="151"/>
      <c r="E582" s="152"/>
      <c r="F582" s="183" t="str">
        <f>IF(OR(D582="",E582=""),"",ROUND(D582/LOOKUP(E582,SMMLV!$A$2:$A$36,SMMLV!$D$2:$D$108),3))</f>
        <v/>
      </c>
      <c r="K582" s="860"/>
      <c r="L582" s="158">
        <v>7</v>
      </c>
      <c r="M582" s="859" t="str">
        <f t="shared" si="55"/>
        <v>NO APLICA</v>
      </c>
      <c r="N582" s="859"/>
    </row>
    <row r="583" spans="2:14">
      <c r="B583" s="151"/>
      <c r="C583" s="151"/>
      <c r="E583" s="152"/>
      <c r="F583" s="183" t="str">
        <f>IF(OR(D583="",E583=""),"",ROUND(D583/LOOKUP(E583,SMMLV!$A$2:$A$36,SMMLV!$D$2:$D$108),3))</f>
        <v/>
      </c>
      <c r="K583" s="860"/>
      <c r="L583" s="158">
        <v>8</v>
      </c>
      <c r="M583" s="859" t="str">
        <f t="shared" si="55"/>
        <v>NO APLICA</v>
      </c>
      <c r="N583" s="859"/>
    </row>
    <row r="584" spans="2:14">
      <c r="B584" s="151"/>
      <c r="C584" s="151"/>
      <c r="E584" s="152"/>
      <c r="F584" s="183" t="str">
        <f>IF(OR(D584="",E584=""),"",ROUND(D584/LOOKUP(E584,SMMLV!$A$2:$A$36,SMMLV!$D$2:$D$108),3))</f>
        <v/>
      </c>
      <c r="K584" s="860"/>
      <c r="L584" s="158">
        <v>9</v>
      </c>
      <c r="M584" s="859" t="str">
        <f t="shared" si="55"/>
        <v>NO APLICA</v>
      </c>
      <c r="N584" s="859"/>
    </row>
    <row r="585" spans="2:14">
      <c r="B585" s="151"/>
      <c r="C585" s="151"/>
      <c r="E585" s="152"/>
      <c r="F585" s="183" t="str">
        <f>IF(OR(D585="",E585=""),"",ROUND(D585/LOOKUP(E585,SMMLV!$A$2:$A$36,SMMLV!$D$2:$D$108),3))</f>
        <v/>
      </c>
      <c r="K585" s="860"/>
      <c r="L585" s="158">
        <v>10</v>
      </c>
      <c r="M585" s="859" t="str">
        <f t="shared" si="55"/>
        <v>NO APLICA</v>
      </c>
      <c r="N585" s="859"/>
    </row>
    <row r="586" spans="2:14">
      <c r="B586" s="151"/>
      <c r="C586" s="151"/>
      <c r="E586" s="152"/>
      <c r="F586" s="183" t="str">
        <f>IF(OR(D586="",E586=""),"",ROUND(D586/LOOKUP(E586,SMMLV!$A$2:$A$36,SMMLV!$D$2:$D$108),3))</f>
        <v/>
      </c>
      <c r="K586" s="860">
        <v>59</v>
      </c>
      <c r="L586" s="158">
        <v>1</v>
      </c>
      <c r="M586" s="859" t="str">
        <f t="shared" ref="M586:M595" si="56">IF(SUMIFS($F$5:$F$1200,$B$5:$B$1200,$K$586,$C$5:$C$1200,$L586)=0,"NO APLICA",ROUND(SUMIFS($F$5:$F$1200,$B$5:$B$1200,$K$586,$C$5:$C$1200,$L586),3))</f>
        <v>NO APLICA</v>
      </c>
      <c r="N586" s="859"/>
    </row>
    <row r="587" spans="2:14">
      <c r="B587" s="151"/>
      <c r="C587" s="151"/>
      <c r="E587" s="152"/>
      <c r="F587" s="183" t="str">
        <f>IF(OR(D587="",E587=""),"",ROUND(D587/LOOKUP(E587,SMMLV!$A$2:$A$36,SMMLV!$D$2:$D$108),3))</f>
        <v/>
      </c>
      <c r="K587" s="860"/>
      <c r="L587" s="158">
        <v>2</v>
      </c>
      <c r="M587" s="859" t="str">
        <f t="shared" si="56"/>
        <v>NO APLICA</v>
      </c>
      <c r="N587" s="859"/>
    </row>
    <row r="588" spans="2:14">
      <c r="B588" s="151"/>
      <c r="C588" s="151"/>
      <c r="E588" s="152"/>
      <c r="F588" s="183" t="str">
        <f>IF(OR(D588="",E588=""),"",ROUND(D588/LOOKUP(E588,SMMLV!$A$2:$A$36,SMMLV!$D$2:$D$108),3))</f>
        <v/>
      </c>
      <c r="K588" s="860"/>
      <c r="L588" s="158">
        <v>3</v>
      </c>
      <c r="M588" s="859" t="str">
        <f t="shared" si="56"/>
        <v>NO APLICA</v>
      </c>
      <c r="N588" s="859"/>
    </row>
    <row r="589" spans="2:14">
      <c r="B589" s="151"/>
      <c r="C589" s="151"/>
      <c r="E589" s="152"/>
      <c r="F589" s="183" t="str">
        <f>IF(OR(D589="",E589=""),"",ROUND(D589/LOOKUP(E589,SMMLV!$A$2:$A$36,SMMLV!$D$2:$D$108),3))</f>
        <v/>
      </c>
      <c r="K589" s="860"/>
      <c r="L589" s="158">
        <v>4</v>
      </c>
      <c r="M589" s="859" t="str">
        <f t="shared" si="56"/>
        <v>NO APLICA</v>
      </c>
      <c r="N589" s="859"/>
    </row>
    <row r="590" spans="2:14">
      <c r="B590" s="151"/>
      <c r="C590" s="151"/>
      <c r="E590" s="152"/>
      <c r="F590" s="183" t="str">
        <f>IF(OR(D590="",E590=""),"",ROUND(D590/LOOKUP(E590,SMMLV!$A$2:$A$36,SMMLV!$D$2:$D$108),3))</f>
        <v/>
      </c>
      <c r="K590" s="860"/>
      <c r="L590" s="158">
        <v>5</v>
      </c>
      <c r="M590" s="859" t="str">
        <f t="shared" si="56"/>
        <v>NO APLICA</v>
      </c>
      <c r="N590" s="859"/>
    </row>
    <row r="591" spans="2:14">
      <c r="B591" s="151"/>
      <c r="C591" s="151"/>
      <c r="E591" s="152"/>
      <c r="F591" s="183" t="str">
        <f>IF(OR(D591="",E591=""),"",ROUND(D591/LOOKUP(E591,SMMLV!$A$2:$A$36,SMMLV!$D$2:$D$108),3))</f>
        <v/>
      </c>
      <c r="K591" s="860"/>
      <c r="L591" s="158">
        <v>6</v>
      </c>
      <c r="M591" s="859" t="str">
        <f t="shared" si="56"/>
        <v>NO APLICA</v>
      </c>
      <c r="N591" s="859"/>
    </row>
    <row r="592" spans="2:14">
      <c r="B592" s="151"/>
      <c r="C592" s="151"/>
      <c r="E592" s="152"/>
      <c r="F592" s="183" t="str">
        <f>IF(OR(D592="",E592=""),"",ROUND(D592/LOOKUP(E592,SMMLV!$A$2:$A$36,SMMLV!$D$2:$D$108),3))</f>
        <v/>
      </c>
      <c r="K592" s="860"/>
      <c r="L592" s="158">
        <v>7</v>
      </c>
      <c r="M592" s="859" t="str">
        <f t="shared" si="56"/>
        <v>NO APLICA</v>
      </c>
      <c r="N592" s="859"/>
    </row>
    <row r="593" spans="2:14">
      <c r="B593" s="151"/>
      <c r="C593" s="151"/>
      <c r="E593" s="152"/>
      <c r="F593" s="183" t="str">
        <f>IF(OR(D593="",E593=""),"",ROUND(D593/LOOKUP(E593,SMMLV!$A$2:$A$36,SMMLV!$D$2:$D$108),3))</f>
        <v/>
      </c>
      <c r="K593" s="860"/>
      <c r="L593" s="158">
        <v>8</v>
      </c>
      <c r="M593" s="859" t="str">
        <f t="shared" si="56"/>
        <v>NO APLICA</v>
      </c>
      <c r="N593" s="859"/>
    </row>
    <row r="594" spans="2:14">
      <c r="B594" s="151"/>
      <c r="C594" s="151"/>
      <c r="E594" s="152"/>
      <c r="F594" s="183" t="str">
        <f>IF(OR(D594="",E594=""),"",ROUND(D594/LOOKUP(E594,SMMLV!$A$2:$A$36,SMMLV!$D$2:$D$108),3))</f>
        <v/>
      </c>
      <c r="K594" s="860"/>
      <c r="L594" s="158">
        <v>9</v>
      </c>
      <c r="M594" s="859" t="str">
        <f t="shared" si="56"/>
        <v>NO APLICA</v>
      </c>
      <c r="N594" s="859"/>
    </row>
    <row r="595" spans="2:14">
      <c r="B595" s="151"/>
      <c r="C595" s="151"/>
      <c r="E595" s="152"/>
      <c r="F595" s="183" t="str">
        <f>IF(OR(D595="",E595=""),"",ROUND(D595/LOOKUP(E595,SMMLV!$A$2:$A$36,SMMLV!$D$2:$D$108),3))</f>
        <v/>
      </c>
      <c r="K595" s="860"/>
      <c r="L595" s="158">
        <v>10</v>
      </c>
      <c r="M595" s="859" t="str">
        <f t="shared" si="56"/>
        <v>NO APLICA</v>
      </c>
      <c r="N595" s="859"/>
    </row>
    <row r="596" spans="2:14">
      <c r="B596" s="151"/>
      <c r="C596" s="151"/>
      <c r="E596" s="152"/>
      <c r="F596" s="183" t="str">
        <f>IF(OR(D596="",E596=""),"",ROUND(D596/LOOKUP(E596,SMMLV!$A$2:$A$36,SMMLV!$D$2:$D$108),3))</f>
        <v/>
      </c>
      <c r="K596" s="860">
        <v>60</v>
      </c>
      <c r="L596" s="158">
        <v>1</v>
      </c>
      <c r="M596" s="859" t="str">
        <f t="shared" ref="M596:M605" si="57">IF(SUMIFS($F$5:$F$1200,$B$5:$B$1200,$K$596,$C$5:$C$1200,$L596)=0,"NO APLICA",ROUND(SUMIFS($F$5:$F$1200,$B$5:$B$1200,$K$596,$C$5:$C$1200,$L596),3))</f>
        <v>NO APLICA</v>
      </c>
      <c r="N596" s="859"/>
    </row>
    <row r="597" spans="2:14">
      <c r="B597" s="151"/>
      <c r="C597" s="151"/>
      <c r="E597" s="152"/>
      <c r="F597" s="183" t="str">
        <f>IF(OR(D597="",E597=""),"",ROUND(D597/LOOKUP(E597,SMMLV!$A$2:$A$36,SMMLV!$D$2:$D$108),3))</f>
        <v/>
      </c>
      <c r="K597" s="860"/>
      <c r="L597" s="158">
        <v>2</v>
      </c>
      <c r="M597" s="859" t="str">
        <f t="shared" si="57"/>
        <v>NO APLICA</v>
      </c>
      <c r="N597" s="859"/>
    </row>
    <row r="598" spans="2:14">
      <c r="B598" s="151"/>
      <c r="C598" s="151"/>
      <c r="E598" s="152"/>
      <c r="F598" s="183" t="str">
        <f>IF(OR(D598="",E598=""),"",ROUND(D598/LOOKUP(E598,SMMLV!$A$2:$A$36,SMMLV!$D$2:$D$108),3))</f>
        <v/>
      </c>
      <c r="K598" s="860"/>
      <c r="L598" s="158">
        <v>3</v>
      </c>
      <c r="M598" s="859" t="str">
        <f t="shared" si="57"/>
        <v>NO APLICA</v>
      </c>
      <c r="N598" s="859"/>
    </row>
    <row r="599" spans="2:14">
      <c r="B599" s="151"/>
      <c r="C599" s="151"/>
      <c r="E599" s="152"/>
      <c r="F599" s="183" t="str">
        <f>IF(OR(D599="",E599=""),"",ROUND(D599/LOOKUP(E599,SMMLV!$A$2:$A$36,SMMLV!$D$2:$D$108),3))</f>
        <v/>
      </c>
      <c r="K599" s="860"/>
      <c r="L599" s="158">
        <v>4</v>
      </c>
      <c r="M599" s="859" t="str">
        <f t="shared" si="57"/>
        <v>NO APLICA</v>
      </c>
      <c r="N599" s="859"/>
    </row>
    <row r="600" spans="2:14">
      <c r="B600" s="151"/>
      <c r="C600" s="151"/>
      <c r="E600" s="152"/>
      <c r="F600" s="183" t="str">
        <f>IF(OR(D600="",E600=""),"",ROUND(D600/LOOKUP(E600,SMMLV!$A$2:$A$36,SMMLV!$D$2:$D$108),3))</f>
        <v/>
      </c>
      <c r="K600" s="860"/>
      <c r="L600" s="158">
        <v>5</v>
      </c>
      <c r="M600" s="859" t="str">
        <f t="shared" si="57"/>
        <v>NO APLICA</v>
      </c>
      <c r="N600" s="859"/>
    </row>
    <row r="601" spans="2:14">
      <c r="B601" s="151"/>
      <c r="C601" s="151"/>
      <c r="E601" s="152"/>
      <c r="F601" s="183" t="str">
        <f>IF(OR(D601="",E601=""),"",ROUND(D601/LOOKUP(E601,SMMLV!$A$2:$A$36,SMMLV!$D$2:$D$108),3))</f>
        <v/>
      </c>
      <c r="K601" s="860"/>
      <c r="L601" s="158">
        <v>6</v>
      </c>
      <c r="M601" s="859" t="str">
        <f t="shared" si="57"/>
        <v>NO APLICA</v>
      </c>
      <c r="N601" s="859"/>
    </row>
    <row r="602" spans="2:14">
      <c r="B602" s="151"/>
      <c r="C602" s="151"/>
      <c r="E602" s="152"/>
      <c r="F602" s="183" t="str">
        <f>IF(OR(D602="",E602=""),"",ROUND(D602/LOOKUP(E602,SMMLV!$A$2:$A$36,SMMLV!$D$2:$D$108),3))</f>
        <v/>
      </c>
      <c r="K602" s="860"/>
      <c r="L602" s="158">
        <v>7</v>
      </c>
      <c r="M602" s="859" t="str">
        <f t="shared" si="57"/>
        <v>NO APLICA</v>
      </c>
      <c r="N602" s="859"/>
    </row>
    <row r="603" spans="2:14">
      <c r="B603" s="151"/>
      <c r="C603" s="151"/>
      <c r="E603" s="152"/>
      <c r="F603" s="183" t="str">
        <f>IF(OR(D603="",E603=""),"",ROUND(D603/LOOKUP(E603,SMMLV!$A$2:$A$36,SMMLV!$D$2:$D$108),3))</f>
        <v/>
      </c>
      <c r="K603" s="860"/>
      <c r="L603" s="158">
        <v>8</v>
      </c>
      <c r="M603" s="859" t="str">
        <f t="shared" si="57"/>
        <v>NO APLICA</v>
      </c>
      <c r="N603" s="859"/>
    </row>
    <row r="604" spans="2:14">
      <c r="B604" s="151"/>
      <c r="C604" s="151"/>
      <c r="E604" s="152"/>
      <c r="F604" s="183" t="str">
        <f>IF(OR(D604="",E604=""),"",ROUND(D604/LOOKUP(E604,SMMLV!$A$2:$A$36,SMMLV!$D$2:$D$108),3))</f>
        <v/>
      </c>
      <c r="K604" s="860"/>
      <c r="L604" s="158">
        <v>9</v>
      </c>
      <c r="M604" s="859" t="str">
        <f t="shared" si="57"/>
        <v>NO APLICA</v>
      </c>
      <c r="N604" s="859"/>
    </row>
    <row r="605" spans="2:14">
      <c r="B605" s="151"/>
      <c r="C605" s="151"/>
      <c r="E605" s="152"/>
      <c r="F605" s="183" t="str">
        <f>IF(OR(D605="",E605=""),"",ROUND(D605/LOOKUP(E605,SMMLV!$A$2:$A$36,SMMLV!$D$2:$D$108),3))</f>
        <v/>
      </c>
      <c r="K605" s="860"/>
      <c r="L605" s="158">
        <v>10</v>
      </c>
      <c r="M605" s="859" t="str">
        <f t="shared" si="57"/>
        <v>NO APLICA</v>
      </c>
      <c r="N605" s="859"/>
    </row>
    <row r="606" spans="2:14">
      <c r="B606" s="151"/>
      <c r="C606" s="151"/>
      <c r="E606" s="152"/>
      <c r="F606" s="183" t="str">
        <f>IF(OR(D606="",E606=""),"",ROUND(D606/LOOKUP(E606,SMMLV!$A$2:$A$36,SMMLV!$D$2:$D$108),3))</f>
        <v/>
      </c>
      <c r="K606" s="860">
        <v>61</v>
      </c>
      <c r="L606" s="158">
        <v>1</v>
      </c>
      <c r="M606" s="859" t="str">
        <f t="shared" ref="M606:M615" si="58">IF(SUMIFS($F$5:$F$1200,$B$5:$B$1200,$K$606,$C$5:$C$1200,$L606)=0,"NO APLICA",ROUND(SUMIFS($F$5:$F$1200,$B$5:$B$1200,$K$606,$C$5:$C$1200,$L606),3))</f>
        <v>NO APLICA</v>
      </c>
      <c r="N606" s="859"/>
    </row>
    <row r="607" spans="2:14">
      <c r="B607" s="151"/>
      <c r="C607" s="151"/>
      <c r="E607" s="152"/>
      <c r="F607" s="183" t="str">
        <f>IF(OR(D607="",E607=""),"",ROUND(D607/LOOKUP(E607,SMMLV!$A$2:$A$36,SMMLV!$D$2:$D$108),3))</f>
        <v/>
      </c>
      <c r="K607" s="860"/>
      <c r="L607" s="158">
        <v>2</v>
      </c>
      <c r="M607" s="859" t="str">
        <f t="shared" si="58"/>
        <v>NO APLICA</v>
      </c>
      <c r="N607" s="859"/>
    </row>
    <row r="608" spans="2:14">
      <c r="B608" s="151"/>
      <c r="C608" s="151"/>
      <c r="E608" s="152"/>
      <c r="F608" s="183" t="str">
        <f>IF(OR(D608="",E608=""),"",ROUND(D608/LOOKUP(E608,SMMLV!$A$2:$A$36,SMMLV!$D$2:$D$108),3))</f>
        <v/>
      </c>
      <c r="K608" s="860"/>
      <c r="L608" s="158">
        <v>3</v>
      </c>
      <c r="M608" s="859" t="str">
        <f t="shared" si="58"/>
        <v>NO APLICA</v>
      </c>
      <c r="N608" s="859"/>
    </row>
    <row r="609" spans="2:14">
      <c r="B609" s="151"/>
      <c r="C609" s="151"/>
      <c r="E609" s="152"/>
      <c r="F609" s="183" t="str">
        <f>IF(OR(D609="",E609=""),"",ROUND(D609/LOOKUP(E609,SMMLV!$A$2:$A$36,SMMLV!$D$2:$D$108),3))</f>
        <v/>
      </c>
      <c r="K609" s="860"/>
      <c r="L609" s="158">
        <v>4</v>
      </c>
      <c r="M609" s="859" t="str">
        <f t="shared" si="58"/>
        <v>NO APLICA</v>
      </c>
      <c r="N609" s="859"/>
    </row>
    <row r="610" spans="2:14">
      <c r="B610" s="151"/>
      <c r="C610" s="151"/>
      <c r="E610" s="152"/>
      <c r="F610" s="183" t="str">
        <f>IF(OR(D610="",E610=""),"",ROUND(D610/LOOKUP(E610,SMMLV!$A$2:$A$36,SMMLV!$D$2:$D$108),3))</f>
        <v/>
      </c>
      <c r="K610" s="860"/>
      <c r="L610" s="158">
        <v>5</v>
      </c>
      <c r="M610" s="859" t="str">
        <f t="shared" si="58"/>
        <v>NO APLICA</v>
      </c>
      <c r="N610" s="859"/>
    </row>
    <row r="611" spans="2:14">
      <c r="B611" s="151"/>
      <c r="C611" s="151"/>
      <c r="E611" s="152"/>
      <c r="F611" s="183" t="str">
        <f>IF(OR(D611="",E611=""),"",ROUND(D611/LOOKUP(E611,SMMLV!$A$2:$A$36,SMMLV!$D$2:$D$108),3))</f>
        <v/>
      </c>
      <c r="K611" s="860"/>
      <c r="L611" s="158">
        <v>6</v>
      </c>
      <c r="M611" s="859" t="str">
        <f t="shared" si="58"/>
        <v>NO APLICA</v>
      </c>
      <c r="N611" s="859"/>
    </row>
    <row r="612" spans="2:14">
      <c r="B612" s="151"/>
      <c r="C612" s="151"/>
      <c r="E612" s="152"/>
      <c r="F612" s="183" t="str">
        <f>IF(OR(D612="",E612=""),"",ROUND(D612/LOOKUP(E612,SMMLV!$A$2:$A$36,SMMLV!$D$2:$D$108),3))</f>
        <v/>
      </c>
      <c r="K612" s="860"/>
      <c r="L612" s="158">
        <v>7</v>
      </c>
      <c r="M612" s="859" t="str">
        <f t="shared" si="58"/>
        <v>NO APLICA</v>
      </c>
      <c r="N612" s="859"/>
    </row>
    <row r="613" spans="2:14">
      <c r="B613" s="151"/>
      <c r="C613" s="151"/>
      <c r="E613" s="152"/>
      <c r="F613" s="183" t="str">
        <f>IF(OR(D613="",E613=""),"",ROUND(D613/LOOKUP(E613,SMMLV!$A$2:$A$36,SMMLV!$D$2:$D$108),3))</f>
        <v/>
      </c>
      <c r="K613" s="860"/>
      <c r="L613" s="158">
        <v>8</v>
      </c>
      <c r="M613" s="859" t="str">
        <f t="shared" si="58"/>
        <v>NO APLICA</v>
      </c>
      <c r="N613" s="859"/>
    </row>
    <row r="614" spans="2:14">
      <c r="B614" s="151"/>
      <c r="C614" s="151"/>
      <c r="E614" s="152"/>
      <c r="F614" s="183" t="str">
        <f>IF(OR(D614="",E614=""),"",ROUND(D614/LOOKUP(E614,SMMLV!$A$2:$A$36,SMMLV!$D$2:$D$108),3))</f>
        <v/>
      </c>
      <c r="K614" s="860"/>
      <c r="L614" s="158">
        <v>9</v>
      </c>
      <c r="M614" s="859" t="str">
        <f t="shared" si="58"/>
        <v>NO APLICA</v>
      </c>
      <c r="N614" s="859"/>
    </row>
    <row r="615" spans="2:14">
      <c r="B615" s="151"/>
      <c r="C615" s="151"/>
      <c r="E615" s="152"/>
      <c r="F615" s="183" t="str">
        <f>IF(OR(D615="",E615=""),"",ROUND(D615/LOOKUP(E615,SMMLV!$A$2:$A$36,SMMLV!$D$2:$D$108),3))</f>
        <v/>
      </c>
      <c r="K615" s="860"/>
      <c r="L615" s="158">
        <v>10</v>
      </c>
      <c r="M615" s="859" t="str">
        <f t="shared" si="58"/>
        <v>NO APLICA</v>
      </c>
      <c r="N615" s="859"/>
    </row>
    <row r="616" spans="2:14">
      <c r="B616" s="151"/>
      <c r="C616" s="151"/>
      <c r="E616" s="152"/>
      <c r="F616" s="183" t="str">
        <f>IF(OR(D616="",E616=""),"",ROUND(D616/LOOKUP(E616,SMMLV!$A$2:$A$36,SMMLV!$D$2:$D$108),3))</f>
        <v/>
      </c>
      <c r="K616" s="860">
        <v>62</v>
      </c>
      <c r="L616" s="158">
        <v>1</v>
      </c>
      <c r="M616" s="859" t="str">
        <f t="shared" ref="M616:M625" si="59">IF(SUMIFS($F$5:$F$1200,$B$5:$B$1200,$K$616,$C$5:$C$1200,$L616)=0,"NO APLICA",ROUND(SUMIFS($F$5:$F$1200,$B$5:$B$1200,$K$616,$C$5:$C$1200,$L616),3))</f>
        <v>NO APLICA</v>
      </c>
      <c r="N616" s="859"/>
    </row>
    <row r="617" spans="2:14">
      <c r="B617" s="151"/>
      <c r="C617" s="151"/>
      <c r="E617" s="152"/>
      <c r="F617" s="183" t="str">
        <f>IF(OR(D617="",E617=""),"",ROUND(D617/LOOKUP(E617,SMMLV!$A$2:$A$36,SMMLV!$D$2:$D$108),3))</f>
        <v/>
      </c>
      <c r="K617" s="860"/>
      <c r="L617" s="158">
        <v>2</v>
      </c>
      <c r="M617" s="859" t="str">
        <f t="shared" si="59"/>
        <v>NO APLICA</v>
      </c>
      <c r="N617" s="859"/>
    </row>
    <row r="618" spans="2:14">
      <c r="B618" s="151"/>
      <c r="C618" s="151"/>
      <c r="E618" s="152"/>
      <c r="F618" s="183" t="str">
        <f>IF(OR(D618="",E618=""),"",ROUND(D618/LOOKUP(E618,SMMLV!$A$2:$A$36,SMMLV!$D$2:$D$108),3))</f>
        <v/>
      </c>
      <c r="K618" s="860"/>
      <c r="L618" s="158">
        <v>3</v>
      </c>
      <c r="M618" s="859" t="str">
        <f t="shared" si="59"/>
        <v>NO APLICA</v>
      </c>
      <c r="N618" s="859"/>
    </row>
    <row r="619" spans="2:14">
      <c r="B619" s="151"/>
      <c r="C619" s="151"/>
      <c r="E619" s="152"/>
      <c r="F619" s="183" t="str">
        <f>IF(OR(D619="",E619=""),"",ROUND(D619/LOOKUP(E619,SMMLV!$A$2:$A$36,SMMLV!$D$2:$D$108),3))</f>
        <v/>
      </c>
      <c r="K619" s="860"/>
      <c r="L619" s="158">
        <v>4</v>
      </c>
      <c r="M619" s="859" t="str">
        <f t="shared" si="59"/>
        <v>NO APLICA</v>
      </c>
      <c r="N619" s="859"/>
    </row>
    <row r="620" spans="2:14">
      <c r="B620" s="151"/>
      <c r="C620" s="151"/>
      <c r="E620" s="152"/>
      <c r="F620" s="183" t="str">
        <f>IF(OR(D620="",E620=""),"",ROUND(D620/LOOKUP(E620,SMMLV!$A$2:$A$36,SMMLV!$D$2:$D$108),3))</f>
        <v/>
      </c>
      <c r="K620" s="860"/>
      <c r="L620" s="158">
        <v>5</v>
      </c>
      <c r="M620" s="859" t="str">
        <f t="shared" si="59"/>
        <v>NO APLICA</v>
      </c>
      <c r="N620" s="859"/>
    </row>
    <row r="621" spans="2:14">
      <c r="B621" s="151"/>
      <c r="C621" s="151"/>
      <c r="E621" s="152"/>
      <c r="F621" s="183" t="str">
        <f>IF(OR(D621="",E621=""),"",ROUND(D621/LOOKUP(E621,SMMLV!$A$2:$A$36,SMMLV!$D$2:$D$108),3))</f>
        <v/>
      </c>
      <c r="K621" s="860"/>
      <c r="L621" s="158">
        <v>6</v>
      </c>
      <c r="M621" s="859" t="str">
        <f t="shared" si="59"/>
        <v>NO APLICA</v>
      </c>
      <c r="N621" s="859"/>
    </row>
    <row r="622" spans="2:14">
      <c r="B622" s="151"/>
      <c r="C622" s="151"/>
      <c r="E622" s="152"/>
      <c r="F622" s="183" t="str">
        <f>IF(OR(D622="",E622=""),"",ROUND(D622/LOOKUP(E622,SMMLV!$A$2:$A$36,SMMLV!$D$2:$D$108),3))</f>
        <v/>
      </c>
      <c r="K622" s="860"/>
      <c r="L622" s="158">
        <v>7</v>
      </c>
      <c r="M622" s="859" t="str">
        <f t="shared" si="59"/>
        <v>NO APLICA</v>
      </c>
      <c r="N622" s="859"/>
    </row>
    <row r="623" spans="2:14">
      <c r="B623" s="151"/>
      <c r="C623" s="151"/>
      <c r="E623" s="152"/>
      <c r="F623" s="183" t="str">
        <f>IF(OR(D623="",E623=""),"",ROUND(D623/LOOKUP(E623,SMMLV!$A$2:$A$36,SMMLV!$D$2:$D$108),3))</f>
        <v/>
      </c>
      <c r="K623" s="860"/>
      <c r="L623" s="158">
        <v>8</v>
      </c>
      <c r="M623" s="859" t="str">
        <f t="shared" si="59"/>
        <v>NO APLICA</v>
      </c>
      <c r="N623" s="859"/>
    </row>
    <row r="624" spans="2:14">
      <c r="B624" s="151"/>
      <c r="C624" s="151"/>
      <c r="E624" s="152"/>
      <c r="F624" s="183" t="str">
        <f>IF(OR(D624="",E624=""),"",ROUND(D624/LOOKUP(E624,SMMLV!$A$2:$A$36,SMMLV!$D$2:$D$108),3))</f>
        <v/>
      </c>
      <c r="K624" s="860"/>
      <c r="L624" s="158">
        <v>9</v>
      </c>
      <c r="M624" s="859" t="str">
        <f t="shared" si="59"/>
        <v>NO APLICA</v>
      </c>
      <c r="N624" s="859"/>
    </row>
    <row r="625" spans="2:14">
      <c r="B625" s="151"/>
      <c r="C625" s="151"/>
      <c r="E625" s="152"/>
      <c r="F625" s="183" t="str">
        <f>IF(OR(D625="",E625=""),"",ROUND(D625/LOOKUP(E625,SMMLV!$A$2:$A$36,SMMLV!$D$2:$D$108),3))</f>
        <v/>
      </c>
      <c r="K625" s="860"/>
      <c r="L625" s="158">
        <v>10</v>
      </c>
      <c r="M625" s="859" t="str">
        <f t="shared" si="59"/>
        <v>NO APLICA</v>
      </c>
      <c r="N625" s="859"/>
    </row>
    <row r="626" spans="2:14">
      <c r="B626" s="151"/>
      <c r="C626" s="151"/>
      <c r="E626" s="152"/>
      <c r="F626" s="183" t="str">
        <f>IF(OR(D626="",E626=""),"",ROUND(D626/LOOKUP(E626,SMMLV!$A$2:$A$36,SMMLV!$D$2:$D$108),3))</f>
        <v/>
      </c>
      <c r="K626" s="860">
        <v>63</v>
      </c>
      <c r="L626" s="158">
        <v>1</v>
      </c>
      <c r="M626" s="859" t="str">
        <f t="shared" ref="M626:M635" si="60">IF(SUMIFS($F$5:$F$1200,$B$5:$B$1200,$K$626,$C$5:$C$1200,$L626)=0,"NO APLICA",ROUND(SUMIFS($F$5:$F$1200,$B$5:$B$1200,$K$626,$C$5:$C$1200,$L626),3))</f>
        <v>NO APLICA</v>
      </c>
      <c r="N626" s="859"/>
    </row>
    <row r="627" spans="2:14">
      <c r="B627" s="151"/>
      <c r="C627" s="151"/>
      <c r="E627" s="152"/>
      <c r="F627" s="183" t="str">
        <f>IF(OR(D627="",E627=""),"",ROUND(D627/LOOKUP(E627,SMMLV!$A$2:$A$36,SMMLV!$D$2:$D$108),3))</f>
        <v/>
      </c>
      <c r="K627" s="860"/>
      <c r="L627" s="158">
        <v>2</v>
      </c>
      <c r="M627" s="859" t="str">
        <f t="shared" si="60"/>
        <v>NO APLICA</v>
      </c>
      <c r="N627" s="859"/>
    </row>
    <row r="628" spans="2:14">
      <c r="B628" s="151"/>
      <c r="C628" s="151"/>
      <c r="E628" s="152"/>
      <c r="F628" s="183" t="str">
        <f>IF(OR(D628="",E628=""),"",ROUND(D628/LOOKUP(E628,SMMLV!$A$2:$A$36,SMMLV!$D$2:$D$108),3))</f>
        <v/>
      </c>
      <c r="K628" s="860"/>
      <c r="L628" s="158">
        <v>3</v>
      </c>
      <c r="M628" s="859" t="str">
        <f t="shared" si="60"/>
        <v>NO APLICA</v>
      </c>
      <c r="N628" s="859"/>
    </row>
    <row r="629" spans="2:14">
      <c r="B629" s="151"/>
      <c r="C629" s="151"/>
      <c r="E629" s="152"/>
      <c r="F629" s="183" t="str">
        <f>IF(OR(D629="",E629=""),"",ROUND(D629/LOOKUP(E629,SMMLV!$A$2:$A$36,SMMLV!$D$2:$D$108),3))</f>
        <v/>
      </c>
      <c r="K629" s="860"/>
      <c r="L629" s="158">
        <v>4</v>
      </c>
      <c r="M629" s="859" t="str">
        <f t="shared" si="60"/>
        <v>NO APLICA</v>
      </c>
      <c r="N629" s="859"/>
    </row>
    <row r="630" spans="2:14">
      <c r="B630" s="151"/>
      <c r="C630" s="151"/>
      <c r="E630" s="152"/>
      <c r="F630" s="183" t="str">
        <f>IF(OR(D630="",E630=""),"",ROUND(D630/LOOKUP(E630,SMMLV!$A$2:$A$36,SMMLV!$D$2:$D$108),3))</f>
        <v/>
      </c>
      <c r="K630" s="860"/>
      <c r="L630" s="158">
        <v>5</v>
      </c>
      <c r="M630" s="859" t="str">
        <f t="shared" si="60"/>
        <v>NO APLICA</v>
      </c>
      <c r="N630" s="859"/>
    </row>
    <row r="631" spans="2:14">
      <c r="B631" s="151"/>
      <c r="C631" s="151"/>
      <c r="E631" s="152"/>
      <c r="F631" s="183" t="str">
        <f>IF(OR(D631="",E631=""),"",ROUND(D631/LOOKUP(E631,SMMLV!$A$2:$A$36,SMMLV!$D$2:$D$108),3))</f>
        <v/>
      </c>
      <c r="K631" s="860"/>
      <c r="L631" s="158">
        <v>6</v>
      </c>
      <c r="M631" s="859" t="str">
        <f t="shared" si="60"/>
        <v>NO APLICA</v>
      </c>
      <c r="N631" s="859"/>
    </row>
    <row r="632" spans="2:14">
      <c r="B632" s="151"/>
      <c r="C632" s="151"/>
      <c r="E632" s="152"/>
      <c r="F632" s="183" t="str">
        <f>IF(OR(D632="",E632=""),"",ROUND(D632/LOOKUP(E632,SMMLV!$A$2:$A$36,SMMLV!$D$2:$D$108),3))</f>
        <v/>
      </c>
      <c r="K632" s="860"/>
      <c r="L632" s="158">
        <v>7</v>
      </c>
      <c r="M632" s="859" t="str">
        <f t="shared" si="60"/>
        <v>NO APLICA</v>
      </c>
      <c r="N632" s="859"/>
    </row>
    <row r="633" spans="2:14">
      <c r="B633" s="151"/>
      <c r="C633" s="151"/>
      <c r="E633" s="152"/>
      <c r="F633" s="183" t="str">
        <f>IF(OR(D633="",E633=""),"",ROUND(D633/LOOKUP(E633,SMMLV!$A$2:$A$36,SMMLV!$D$2:$D$108),3))</f>
        <v/>
      </c>
      <c r="K633" s="860"/>
      <c r="L633" s="158">
        <v>8</v>
      </c>
      <c r="M633" s="859" t="str">
        <f t="shared" si="60"/>
        <v>NO APLICA</v>
      </c>
      <c r="N633" s="859"/>
    </row>
    <row r="634" spans="2:14">
      <c r="B634" s="151"/>
      <c r="C634" s="151"/>
      <c r="E634" s="152"/>
      <c r="F634" s="183" t="str">
        <f>IF(OR(D634="",E634=""),"",ROUND(D634/LOOKUP(E634,SMMLV!$A$2:$A$36,SMMLV!$D$2:$D$108),3))</f>
        <v/>
      </c>
      <c r="K634" s="860"/>
      <c r="L634" s="158">
        <v>9</v>
      </c>
      <c r="M634" s="859" t="str">
        <f t="shared" si="60"/>
        <v>NO APLICA</v>
      </c>
      <c r="N634" s="859"/>
    </row>
    <row r="635" spans="2:14">
      <c r="B635" s="151"/>
      <c r="C635" s="151"/>
      <c r="E635" s="152"/>
      <c r="F635" s="183" t="str">
        <f>IF(OR(D635="",E635=""),"",ROUND(D635/LOOKUP(E635,SMMLV!$A$2:$A$36,SMMLV!$D$2:$D$108),3))</f>
        <v/>
      </c>
      <c r="K635" s="860"/>
      <c r="L635" s="158">
        <v>10</v>
      </c>
      <c r="M635" s="859" t="str">
        <f t="shared" si="60"/>
        <v>NO APLICA</v>
      </c>
      <c r="N635" s="859"/>
    </row>
    <row r="636" spans="2:14">
      <c r="B636" s="151"/>
      <c r="C636" s="151"/>
      <c r="E636" s="152"/>
      <c r="F636" s="183" t="str">
        <f>IF(OR(D636="",E636=""),"",ROUND(D636/LOOKUP(E636,SMMLV!$A$2:$A$36,SMMLV!$D$2:$D$108),3))</f>
        <v/>
      </c>
      <c r="K636" s="860">
        <v>64</v>
      </c>
      <c r="L636" s="158">
        <v>1</v>
      </c>
      <c r="M636" s="859" t="str">
        <f t="shared" ref="M636:M645" si="61">IF(SUMIFS($F$5:$F$1200,$B$5:$B$1200,$K$636,$C$5:$C$1200,$L636)=0,"NO APLICA",ROUND(SUMIFS($F$5:$F$1200,$B$5:$B$1200,$K$636,$C$5:$C$1200,$L636),3))</f>
        <v>NO APLICA</v>
      </c>
      <c r="N636" s="859"/>
    </row>
    <row r="637" spans="2:14">
      <c r="B637" s="151"/>
      <c r="C637" s="151"/>
      <c r="E637" s="152"/>
      <c r="F637" s="183" t="str">
        <f>IF(OR(D637="",E637=""),"",ROUND(D637/LOOKUP(E637,SMMLV!$A$2:$A$36,SMMLV!$D$2:$D$108),3))</f>
        <v/>
      </c>
      <c r="K637" s="860"/>
      <c r="L637" s="158">
        <v>2</v>
      </c>
      <c r="M637" s="859" t="str">
        <f t="shared" si="61"/>
        <v>NO APLICA</v>
      </c>
      <c r="N637" s="859"/>
    </row>
    <row r="638" spans="2:14">
      <c r="B638" s="151"/>
      <c r="C638" s="151"/>
      <c r="E638" s="152"/>
      <c r="F638" s="183" t="str">
        <f>IF(OR(D638="",E638=""),"",ROUND(D638/LOOKUP(E638,SMMLV!$A$2:$A$36,SMMLV!$D$2:$D$108),3))</f>
        <v/>
      </c>
      <c r="K638" s="860"/>
      <c r="L638" s="158">
        <v>3</v>
      </c>
      <c r="M638" s="859" t="str">
        <f t="shared" si="61"/>
        <v>NO APLICA</v>
      </c>
      <c r="N638" s="859"/>
    </row>
    <row r="639" spans="2:14">
      <c r="B639" s="151"/>
      <c r="C639" s="151"/>
      <c r="E639" s="152"/>
      <c r="F639" s="183" t="str">
        <f>IF(OR(D639="",E639=""),"",ROUND(D639/LOOKUP(E639,SMMLV!$A$2:$A$36,SMMLV!$D$2:$D$108),3))</f>
        <v/>
      </c>
      <c r="K639" s="860"/>
      <c r="L639" s="158">
        <v>4</v>
      </c>
      <c r="M639" s="859" t="str">
        <f t="shared" si="61"/>
        <v>NO APLICA</v>
      </c>
      <c r="N639" s="859"/>
    </row>
    <row r="640" spans="2:14">
      <c r="B640" s="151"/>
      <c r="C640" s="151"/>
      <c r="E640" s="152"/>
      <c r="F640" s="183" t="str">
        <f>IF(OR(D640="",E640=""),"",ROUND(D640/LOOKUP(E640,SMMLV!$A$2:$A$36,SMMLV!$D$2:$D$108),3))</f>
        <v/>
      </c>
      <c r="K640" s="860"/>
      <c r="L640" s="158">
        <v>5</v>
      </c>
      <c r="M640" s="859" t="str">
        <f t="shared" si="61"/>
        <v>NO APLICA</v>
      </c>
      <c r="N640" s="859"/>
    </row>
    <row r="641" spans="2:14">
      <c r="B641" s="151"/>
      <c r="C641" s="151"/>
      <c r="E641" s="152"/>
      <c r="F641" s="183" t="str">
        <f>IF(OR(D641="",E641=""),"",ROUND(D641/LOOKUP(E641,SMMLV!$A$2:$A$36,SMMLV!$D$2:$D$108),3))</f>
        <v/>
      </c>
      <c r="K641" s="860"/>
      <c r="L641" s="158">
        <v>6</v>
      </c>
      <c r="M641" s="859" t="str">
        <f t="shared" si="61"/>
        <v>NO APLICA</v>
      </c>
      <c r="N641" s="859"/>
    </row>
    <row r="642" spans="2:14">
      <c r="B642" s="151"/>
      <c r="C642" s="151"/>
      <c r="E642" s="152"/>
      <c r="F642" s="183" t="str">
        <f>IF(OR(D642="",E642=""),"",ROUND(D642/LOOKUP(E642,SMMLV!$A$2:$A$36,SMMLV!$D$2:$D$108),3))</f>
        <v/>
      </c>
      <c r="K642" s="860"/>
      <c r="L642" s="158">
        <v>7</v>
      </c>
      <c r="M642" s="859" t="str">
        <f t="shared" si="61"/>
        <v>NO APLICA</v>
      </c>
      <c r="N642" s="859"/>
    </row>
    <row r="643" spans="2:14">
      <c r="B643" s="151"/>
      <c r="C643" s="151"/>
      <c r="E643" s="152"/>
      <c r="F643" s="183" t="str">
        <f>IF(OR(D643="",E643=""),"",ROUND(D643/LOOKUP(E643,SMMLV!$A$2:$A$36,SMMLV!$D$2:$D$108),3))</f>
        <v/>
      </c>
      <c r="K643" s="860"/>
      <c r="L643" s="158">
        <v>8</v>
      </c>
      <c r="M643" s="859" t="str">
        <f t="shared" si="61"/>
        <v>NO APLICA</v>
      </c>
      <c r="N643" s="859"/>
    </row>
    <row r="644" spans="2:14">
      <c r="B644" s="151"/>
      <c r="C644" s="151"/>
      <c r="E644" s="152"/>
      <c r="F644" s="183" t="str">
        <f>IF(OR(D644="",E644=""),"",ROUND(D644/LOOKUP(E644,SMMLV!$A$2:$A$36,SMMLV!$D$2:$D$108),3))</f>
        <v/>
      </c>
      <c r="K644" s="860"/>
      <c r="L644" s="158">
        <v>9</v>
      </c>
      <c r="M644" s="859" t="str">
        <f t="shared" si="61"/>
        <v>NO APLICA</v>
      </c>
      <c r="N644" s="859"/>
    </row>
    <row r="645" spans="2:14">
      <c r="B645" s="151"/>
      <c r="C645" s="151"/>
      <c r="E645" s="152"/>
      <c r="F645" s="183" t="str">
        <f>IF(OR(D645="",E645=""),"",ROUND(D645/LOOKUP(E645,SMMLV!$A$2:$A$36,SMMLV!$D$2:$D$108),3))</f>
        <v/>
      </c>
      <c r="K645" s="860"/>
      <c r="L645" s="158">
        <v>10</v>
      </c>
      <c r="M645" s="859" t="str">
        <f t="shared" si="61"/>
        <v>NO APLICA</v>
      </c>
      <c r="N645" s="859"/>
    </row>
    <row r="646" spans="2:14">
      <c r="B646" s="151"/>
      <c r="C646" s="151"/>
      <c r="E646" s="152"/>
      <c r="F646" s="183" t="str">
        <f>IF(OR(D646="",E646=""),"",ROUND(D646/LOOKUP(E646,SMMLV!$A$2:$A$36,SMMLV!$D$2:$D$108),3))</f>
        <v/>
      </c>
      <c r="K646" s="860">
        <v>65</v>
      </c>
      <c r="L646" s="158">
        <v>1</v>
      </c>
      <c r="M646" s="859" t="str">
        <f t="shared" ref="M646:M655" si="62">IF(SUMIFS($F$5:$F$1200,$B$5:$B$1200,$K$646,$C$5:$C$1200,$L646)=0,"NO APLICA",ROUND(SUMIFS($F$5:$F$1200,$B$5:$B$1200,$K$646,$C$5:$C$1200,$L646),3))</f>
        <v>NO APLICA</v>
      </c>
      <c r="N646" s="859"/>
    </row>
    <row r="647" spans="2:14">
      <c r="B647" s="151"/>
      <c r="C647" s="151"/>
      <c r="E647" s="152"/>
      <c r="F647" s="183" t="str">
        <f>IF(OR(D647="",E647=""),"",ROUND(D647/LOOKUP(E647,SMMLV!$A$2:$A$36,SMMLV!$D$2:$D$108),3))</f>
        <v/>
      </c>
      <c r="K647" s="860"/>
      <c r="L647" s="158">
        <v>2</v>
      </c>
      <c r="M647" s="859" t="str">
        <f t="shared" si="62"/>
        <v>NO APLICA</v>
      </c>
      <c r="N647" s="859"/>
    </row>
    <row r="648" spans="2:14">
      <c r="B648" s="151"/>
      <c r="C648" s="151"/>
      <c r="E648" s="152"/>
      <c r="F648" s="183" t="str">
        <f>IF(OR(D648="",E648=""),"",ROUND(D648/LOOKUP(E648,SMMLV!$A$2:$A$36,SMMLV!$D$2:$D$108),3))</f>
        <v/>
      </c>
      <c r="K648" s="860"/>
      <c r="L648" s="158">
        <v>3</v>
      </c>
      <c r="M648" s="859" t="str">
        <f t="shared" si="62"/>
        <v>NO APLICA</v>
      </c>
      <c r="N648" s="859"/>
    </row>
    <row r="649" spans="2:14">
      <c r="B649" s="151"/>
      <c r="C649" s="151"/>
      <c r="E649" s="152"/>
      <c r="F649" s="183" t="str">
        <f>IF(OR(D649="",E649=""),"",ROUND(D649/LOOKUP(E649,SMMLV!$A$2:$A$36,SMMLV!$D$2:$D$108),3))</f>
        <v/>
      </c>
      <c r="K649" s="860"/>
      <c r="L649" s="158">
        <v>4</v>
      </c>
      <c r="M649" s="859" t="str">
        <f t="shared" si="62"/>
        <v>NO APLICA</v>
      </c>
      <c r="N649" s="859"/>
    </row>
    <row r="650" spans="2:14">
      <c r="B650" s="151"/>
      <c r="C650" s="151"/>
      <c r="E650" s="152"/>
      <c r="F650" s="183" t="str">
        <f>IF(OR(D650="",E650=""),"",ROUND(D650/LOOKUP(E650,SMMLV!$A$2:$A$36,SMMLV!$D$2:$D$108),3))</f>
        <v/>
      </c>
      <c r="K650" s="860"/>
      <c r="L650" s="158">
        <v>5</v>
      </c>
      <c r="M650" s="859" t="str">
        <f t="shared" si="62"/>
        <v>NO APLICA</v>
      </c>
      <c r="N650" s="859"/>
    </row>
    <row r="651" spans="2:14">
      <c r="B651" s="151"/>
      <c r="C651" s="151"/>
      <c r="E651" s="152"/>
      <c r="F651" s="183" t="str">
        <f>IF(OR(D651="",E651=""),"",ROUND(D651/LOOKUP(E651,SMMLV!$A$2:$A$36,SMMLV!$D$2:$D$108),3))</f>
        <v/>
      </c>
      <c r="K651" s="860"/>
      <c r="L651" s="158">
        <v>6</v>
      </c>
      <c r="M651" s="859" t="str">
        <f t="shared" si="62"/>
        <v>NO APLICA</v>
      </c>
      <c r="N651" s="859"/>
    </row>
    <row r="652" spans="2:14">
      <c r="B652" s="151"/>
      <c r="C652" s="151"/>
      <c r="E652" s="152"/>
      <c r="F652" s="183" t="str">
        <f>IF(OR(D652="",E652=""),"",ROUND(D652/LOOKUP(E652,SMMLV!$A$2:$A$36,SMMLV!$D$2:$D$108),3))</f>
        <v/>
      </c>
      <c r="K652" s="860"/>
      <c r="L652" s="158">
        <v>7</v>
      </c>
      <c r="M652" s="859" t="str">
        <f t="shared" si="62"/>
        <v>NO APLICA</v>
      </c>
      <c r="N652" s="859"/>
    </row>
    <row r="653" spans="2:14">
      <c r="B653" s="151"/>
      <c r="C653" s="151"/>
      <c r="E653" s="152"/>
      <c r="F653" s="183" t="str">
        <f>IF(OR(D653="",E653=""),"",ROUND(D653/LOOKUP(E653,SMMLV!$A$2:$A$36,SMMLV!$D$2:$D$108),3))</f>
        <v/>
      </c>
      <c r="K653" s="860"/>
      <c r="L653" s="158">
        <v>8</v>
      </c>
      <c r="M653" s="859" t="str">
        <f t="shared" si="62"/>
        <v>NO APLICA</v>
      </c>
      <c r="N653" s="859"/>
    </row>
    <row r="654" spans="2:14">
      <c r="B654" s="151"/>
      <c r="C654" s="151"/>
      <c r="E654" s="152"/>
      <c r="F654" s="183" t="str">
        <f>IF(OR(D654="",E654=""),"",ROUND(D654/LOOKUP(E654,SMMLV!$A$2:$A$36,SMMLV!$D$2:$D$108),3))</f>
        <v/>
      </c>
      <c r="K654" s="860"/>
      <c r="L654" s="158">
        <v>9</v>
      </c>
      <c r="M654" s="859" t="str">
        <f t="shared" si="62"/>
        <v>NO APLICA</v>
      </c>
      <c r="N654" s="859"/>
    </row>
    <row r="655" spans="2:14">
      <c r="B655" s="151"/>
      <c r="C655" s="151"/>
      <c r="E655" s="152"/>
      <c r="F655" s="183" t="str">
        <f>IF(OR(D655="",E655=""),"",ROUND(D655/LOOKUP(E655,SMMLV!$A$2:$A$36,SMMLV!$D$2:$D$108),3))</f>
        <v/>
      </c>
      <c r="K655" s="860"/>
      <c r="L655" s="158">
        <v>10</v>
      </c>
      <c r="M655" s="859" t="str">
        <f t="shared" si="62"/>
        <v>NO APLICA</v>
      </c>
      <c r="N655" s="859"/>
    </row>
    <row r="656" spans="2:14">
      <c r="B656" s="151"/>
      <c r="C656" s="151"/>
      <c r="E656" s="152"/>
      <c r="F656" s="183" t="str">
        <f>IF(OR(D656="",E656=""),"",ROUND(D656/LOOKUP(E656,SMMLV!$A$2:$A$36,SMMLV!$D$2:$D$108),3))</f>
        <v/>
      </c>
      <c r="K656" s="860">
        <v>66</v>
      </c>
      <c r="L656" s="158">
        <v>1</v>
      </c>
      <c r="M656" s="859" t="str">
        <f t="shared" ref="M656:M665" si="63">IF(SUMIFS($F$5:$F$1200,$B$5:$B$1200,$K$656,$C$5:$C$1200,$L656)=0,"NO APLICA",ROUND(SUMIFS($F$5:$F$1200,$B$5:$B$1200,$K$656,$C$5:$C$1200,$L656),3))</f>
        <v>NO APLICA</v>
      </c>
      <c r="N656" s="859"/>
    </row>
    <row r="657" spans="2:14">
      <c r="B657" s="151"/>
      <c r="C657" s="151"/>
      <c r="E657" s="152"/>
      <c r="F657" s="183" t="str">
        <f>IF(OR(D657="",E657=""),"",ROUND(D657/LOOKUP(E657,SMMLV!$A$2:$A$36,SMMLV!$D$2:$D$108),3))</f>
        <v/>
      </c>
      <c r="K657" s="860"/>
      <c r="L657" s="158">
        <v>2</v>
      </c>
      <c r="M657" s="859" t="str">
        <f t="shared" si="63"/>
        <v>NO APLICA</v>
      </c>
      <c r="N657" s="859"/>
    </row>
    <row r="658" spans="2:14">
      <c r="B658" s="151"/>
      <c r="C658" s="151"/>
      <c r="E658" s="152"/>
      <c r="F658" s="183" t="str">
        <f>IF(OR(D658="",E658=""),"",ROUND(D658/LOOKUP(E658,SMMLV!$A$2:$A$36,SMMLV!$D$2:$D$108),3))</f>
        <v/>
      </c>
      <c r="K658" s="860"/>
      <c r="L658" s="158">
        <v>3</v>
      </c>
      <c r="M658" s="859" t="str">
        <f t="shared" si="63"/>
        <v>NO APLICA</v>
      </c>
      <c r="N658" s="859"/>
    </row>
    <row r="659" spans="2:14">
      <c r="B659" s="151"/>
      <c r="C659" s="151"/>
      <c r="E659" s="152"/>
      <c r="F659" s="183" t="str">
        <f>IF(OR(D659="",E659=""),"",ROUND(D659/LOOKUP(E659,SMMLV!$A$2:$A$36,SMMLV!$D$2:$D$108),3))</f>
        <v/>
      </c>
      <c r="K659" s="860"/>
      <c r="L659" s="158">
        <v>4</v>
      </c>
      <c r="M659" s="859" t="str">
        <f t="shared" si="63"/>
        <v>NO APLICA</v>
      </c>
      <c r="N659" s="859"/>
    </row>
    <row r="660" spans="2:14">
      <c r="B660" s="151"/>
      <c r="C660" s="151"/>
      <c r="E660" s="152"/>
      <c r="F660" s="183" t="str">
        <f>IF(OR(D660="",E660=""),"",ROUND(D660/LOOKUP(E660,SMMLV!$A$2:$A$36,SMMLV!$D$2:$D$108),3))</f>
        <v/>
      </c>
      <c r="K660" s="860"/>
      <c r="L660" s="158">
        <v>5</v>
      </c>
      <c r="M660" s="859" t="str">
        <f t="shared" si="63"/>
        <v>NO APLICA</v>
      </c>
      <c r="N660" s="859"/>
    </row>
    <row r="661" spans="2:14">
      <c r="B661" s="151"/>
      <c r="C661" s="151"/>
      <c r="E661" s="152"/>
      <c r="F661" s="183" t="str">
        <f>IF(OR(D661="",E661=""),"",ROUND(D661/LOOKUP(E661,SMMLV!$A$2:$A$36,SMMLV!$D$2:$D$108),3))</f>
        <v/>
      </c>
      <c r="K661" s="860"/>
      <c r="L661" s="158">
        <v>6</v>
      </c>
      <c r="M661" s="859" t="str">
        <f t="shared" si="63"/>
        <v>NO APLICA</v>
      </c>
      <c r="N661" s="859"/>
    </row>
    <row r="662" spans="2:14">
      <c r="B662" s="151"/>
      <c r="C662" s="151"/>
      <c r="E662" s="152"/>
      <c r="F662" s="183" t="str">
        <f>IF(OR(D662="",E662=""),"",ROUND(D662/LOOKUP(E662,SMMLV!$A$2:$A$36,SMMLV!$D$2:$D$108),3))</f>
        <v/>
      </c>
      <c r="K662" s="860"/>
      <c r="L662" s="158">
        <v>7</v>
      </c>
      <c r="M662" s="859" t="str">
        <f t="shared" si="63"/>
        <v>NO APLICA</v>
      </c>
      <c r="N662" s="859"/>
    </row>
    <row r="663" spans="2:14">
      <c r="B663" s="151"/>
      <c r="C663" s="151"/>
      <c r="E663" s="152"/>
      <c r="F663" s="183" t="str">
        <f>IF(OR(D663="",E663=""),"",ROUND(D663/LOOKUP(E663,SMMLV!$A$2:$A$36,SMMLV!$D$2:$D$108),3))</f>
        <v/>
      </c>
      <c r="K663" s="860"/>
      <c r="L663" s="158">
        <v>8</v>
      </c>
      <c r="M663" s="859" t="str">
        <f t="shared" si="63"/>
        <v>NO APLICA</v>
      </c>
      <c r="N663" s="859"/>
    </row>
    <row r="664" spans="2:14">
      <c r="B664" s="151"/>
      <c r="C664" s="151"/>
      <c r="E664" s="152"/>
      <c r="F664" s="183" t="str">
        <f>IF(OR(D664="",E664=""),"",ROUND(D664/LOOKUP(E664,SMMLV!$A$2:$A$36,SMMLV!$D$2:$D$108),3))</f>
        <v/>
      </c>
      <c r="K664" s="860"/>
      <c r="L664" s="158">
        <v>9</v>
      </c>
      <c r="M664" s="859" t="str">
        <f t="shared" si="63"/>
        <v>NO APLICA</v>
      </c>
      <c r="N664" s="859"/>
    </row>
    <row r="665" spans="2:14">
      <c r="B665" s="151"/>
      <c r="C665" s="151"/>
      <c r="E665" s="152"/>
      <c r="F665" s="183" t="str">
        <f>IF(OR(D665="",E665=""),"",ROUND(D665/LOOKUP(E665,SMMLV!$A$2:$A$36,SMMLV!$D$2:$D$108),3))</f>
        <v/>
      </c>
      <c r="K665" s="860"/>
      <c r="L665" s="158">
        <v>10</v>
      </c>
      <c r="M665" s="859" t="str">
        <f t="shared" si="63"/>
        <v>NO APLICA</v>
      </c>
      <c r="N665" s="859"/>
    </row>
    <row r="666" spans="2:14">
      <c r="B666" s="151"/>
      <c r="C666" s="151"/>
      <c r="E666" s="152"/>
      <c r="F666" s="183" t="str">
        <f>IF(OR(D666="",E666=""),"",ROUND(D666/LOOKUP(E666,SMMLV!$A$2:$A$36,SMMLV!$D$2:$D$108),3))</f>
        <v/>
      </c>
      <c r="K666" s="860">
        <v>67</v>
      </c>
      <c r="L666" s="158">
        <v>1</v>
      </c>
      <c r="M666" s="859" t="str">
        <f t="shared" ref="M666:M675" si="64">IF(SUMIFS($F$5:$F$1200,$B$5:$B$1200,$K$666,$C$5:$C$1200,$L666)=0,"NO APLICA",ROUND(SUMIFS($F$5:$F$1200,$B$5:$B$1200,$K$666,$C$5:$C$1200,$L666),3))</f>
        <v>NO APLICA</v>
      </c>
      <c r="N666" s="859"/>
    </row>
    <row r="667" spans="2:14">
      <c r="B667" s="151"/>
      <c r="C667" s="151"/>
      <c r="E667" s="152"/>
      <c r="F667" s="183" t="str">
        <f>IF(OR(D667="",E667=""),"",ROUND(D667/LOOKUP(E667,SMMLV!$A$2:$A$36,SMMLV!$D$2:$D$108),3))</f>
        <v/>
      </c>
      <c r="K667" s="860"/>
      <c r="L667" s="158">
        <v>2</v>
      </c>
      <c r="M667" s="859" t="str">
        <f t="shared" si="64"/>
        <v>NO APLICA</v>
      </c>
      <c r="N667" s="859"/>
    </row>
    <row r="668" spans="2:14">
      <c r="B668" s="151"/>
      <c r="C668" s="151"/>
      <c r="E668" s="152"/>
      <c r="F668" s="183" t="str">
        <f>IF(OR(D668="",E668=""),"",ROUND(D668/LOOKUP(E668,SMMLV!$A$2:$A$36,SMMLV!$D$2:$D$108),3))</f>
        <v/>
      </c>
      <c r="K668" s="860"/>
      <c r="L668" s="158">
        <v>3</v>
      </c>
      <c r="M668" s="859" t="str">
        <f t="shared" si="64"/>
        <v>NO APLICA</v>
      </c>
      <c r="N668" s="859"/>
    </row>
    <row r="669" spans="2:14">
      <c r="B669" s="151"/>
      <c r="C669" s="151"/>
      <c r="E669" s="152"/>
      <c r="F669" s="183" t="str">
        <f>IF(OR(D669="",E669=""),"",ROUND(D669/LOOKUP(E669,SMMLV!$A$2:$A$36,SMMLV!$D$2:$D$108),3))</f>
        <v/>
      </c>
      <c r="K669" s="860"/>
      <c r="L669" s="158">
        <v>4</v>
      </c>
      <c r="M669" s="859" t="str">
        <f t="shared" si="64"/>
        <v>NO APLICA</v>
      </c>
      <c r="N669" s="859"/>
    </row>
    <row r="670" spans="2:14">
      <c r="B670" s="151"/>
      <c r="C670" s="151"/>
      <c r="E670" s="152"/>
      <c r="F670" s="183" t="str">
        <f>IF(OR(D670="",E670=""),"",ROUND(D670/LOOKUP(E670,SMMLV!$A$2:$A$36,SMMLV!$D$2:$D$108),3))</f>
        <v/>
      </c>
      <c r="K670" s="860"/>
      <c r="L670" s="158">
        <v>5</v>
      </c>
      <c r="M670" s="859" t="str">
        <f t="shared" si="64"/>
        <v>NO APLICA</v>
      </c>
      <c r="N670" s="859"/>
    </row>
    <row r="671" spans="2:14">
      <c r="B671" s="151"/>
      <c r="C671" s="151"/>
      <c r="E671" s="152"/>
      <c r="F671" s="183" t="str">
        <f>IF(OR(D671="",E671=""),"",ROUND(D671/LOOKUP(E671,SMMLV!$A$2:$A$36,SMMLV!$D$2:$D$108),3))</f>
        <v/>
      </c>
      <c r="K671" s="860"/>
      <c r="L671" s="158">
        <v>6</v>
      </c>
      <c r="M671" s="859" t="str">
        <f t="shared" si="64"/>
        <v>NO APLICA</v>
      </c>
      <c r="N671" s="859"/>
    </row>
    <row r="672" spans="2:14">
      <c r="B672" s="151"/>
      <c r="C672" s="151"/>
      <c r="E672" s="152"/>
      <c r="F672" s="183" t="str">
        <f>IF(OR(D672="",E672=""),"",ROUND(D672/LOOKUP(E672,SMMLV!$A$2:$A$36,SMMLV!$D$2:$D$108),3))</f>
        <v/>
      </c>
      <c r="K672" s="860"/>
      <c r="L672" s="158">
        <v>7</v>
      </c>
      <c r="M672" s="859" t="str">
        <f t="shared" si="64"/>
        <v>NO APLICA</v>
      </c>
      <c r="N672" s="859"/>
    </row>
    <row r="673" spans="2:14">
      <c r="B673" s="151"/>
      <c r="C673" s="151"/>
      <c r="E673" s="152"/>
      <c r="F673" s="183" t="str">
        <f>IF(OR(D673="",E673=""),"",ROUND(D673/LOOKUP(E673,SMMLV!$A$2:$A$36,SMMLV!$D$2:$D$108),3))</f>
        <v/>
      </c>
      <c r="K673" s="860"/>
      <c r="L673" s="158">
        <v>8</v>
      </c>
      <c r="M673" s="859" t="str">
        <f t="shared" si="64"/>
        <v>NO APLICA</v>
      </c>
      <c r="N673" s="859"/>
    </row>
    <row r="674" spans="2:14">
      <c r="B674" s="151"/>
      <c r="C674" s="151"/>
      <c r="E674" s="152"/>
      <c r="F674" s="183" t="str">
        <f>IF(OR(D674="",E674=""),"",ROUND(D674/LOOKUP(E674,SMMLV!$A$2:$A$36,SMMLV!$D$2:$D$108),3))</f>
        <v/>
      </c>
      <c r="K674" s="860"/>
      <c r="L674" s="158">
        <v>9</v>
      </c>
      <c r="M674" s="859" t="str">
        <f t="shared" si="64"/>
        <v>NO APLICA</v>
      </c>
      <c r="N674" s="859"/>
    </row>
    <row r="675" spans="2:14">
      <c r="B675" s="151"/>
      <c r="C675" s="151"/>
      <c r="E675" s="152"/>
      <c r="F675" s="183" t="str">
        <f>IF(OR(D675="",E675=""),"",ROUND(D675/LOOKUP(E675,SMMLV!$A$2:$A$36,SMMLV!$D$2:$D$108),3))</f>
        <v/>
      </c>
      <c r="K675" s="860"/>
      <c r="L675" s="158">
        <v>10</v>
      </c>
      <c r="M675" s="859" t="str">
        <f t="shared" si="64"/>
        <v>NO APLICA</v>
      </c>
      <c r="N675" s="859"/>
    </row>
    <row r="676" spans="2:14">
      <c r="B676" s="151"/>
      <c r="C676" s="151"/>
      <c r="E676" s="152"/>
      <c r="F676" s="183" t="str">
        <f>IF(OR(D676="",E676=""),"",ROUND(D676/LOOKUP(E676,SMMLV!$A$2:$A$36,SMMLV!$D$2:$D$108),3))</f>
        <v/>
      </c>
      <c r="K676" s="860">
        <v>68</v>
      </c>
      <c r="L676" s="158">
        <v>1</v>
      </c>
      <c r="M676" s="859" t="str">
        <f t="shared" ref="M676:M685" si="65">IF(SUMIFS($F$5:$F$1200,$B$5:$B$1200,$K$676,$C$5:$C$1200,$L676)=0,"NO APLICA",ROUND(SUMIFS($F$5:$F$1200,$B$5:$B$1200,$K$676,$C$5:$C$1200,$L676),3))</f>
        <v>NO APLICA</v>
      </c>
      <c r="N676" s="859"/>
    </row>
    <row r="677" spans="2:14">
      <c r="B677" s="151"/>
      <c r="C677" s="151"/>
      <c r="E677" s="152"/>
      <c r="F677" s="183" t="str">
        <f>IF(OR(D677="",E677=""),"",ROUND(D677/LOOKUP(E677,SMMLV!$A$2:$A$36,SMMLV!$D$2:$D$108),3))</f>
        <v/>
      </c>
      <c r="K677" s="860"/>
      <c r="L677" s="158">
        <v>2</v>
      </c>
      <c r="M677" s="859" t="str">
        <f t="shared" si="65"/>
        <v>NO APLICA</v>
      </c>
      <c r="N677" s="859"/>
    </row>
    <row r="678" spans="2:14">
      <c r="B678" s="151"/>
      <c r="C678" s="151"/>
      <c r="E678" s="152"/>
      <c r="F678" s="183" t="str">
        <f>IF(OR(D678="",E678=""),"",ROUND(D678/LOOKUP(E678,SMMLV!$A$2:$A$36,SMMLV!$D$2:$D$108),3))</f>
        <v/>
      </c>
      <c r="K678" s="860"/>
      <c r="L678" s="158">
        <v>3</v>
      </c>
      <c r="M678" s="859" t="str">
        <f t="shared" si="65"/>
        <v>NO APLICA</v>
      </c>
      <c r="N678" s="859"/>
    </row>
    <row r="679" spans="2:14">
      <c r="B679" s="151"/>
      <c r="C679" s="151"/>
      <c r="E679" s="152"/>
      <c r="F679" s="183" t="str">
        <f>IF(OR(D679="",E679=""),"",ROUND(D679/LOOKUP(E679,SMMLV!$A$2:$A$36,SMMLV!$D$2:$D$108),3))</f>
        <v/>
      </c>
      <c r="K679" s="860"/>
      <c r="L679" s="158">
        <v>4</v>
      </c>
      <c r="M679" s="859" t="str">
        <f t="shared" si="65"/>
        <v>NO APLICA</v>
      </c>
      <c r="N679" s="859"/>
    </row>
    <row r="680" spans="2:14">
      <c r="B680" s="151"/>
      <c r="C680" s="151"/>
      <c r="E680" s="152"/>
      <c r="F680" s="183" t="str">
        <f>IF(OR(D680="",E680=""),"",ROUND(D680/LOOKUP(E680,SMMLV!$A$2:$A$36,SMMLV!$D$2:$D$108),3))</f>
        <v/>
      </c>
      <c r="K680" s="860"/>
      <c r="L680" s="158">
        <v>5</v>
      </c>
      <c r="M680" s="859" t="str">
        <f t="shared" si="65"/>
        <v>NO APLICA</v>
      </c>
      <c r="N680" s="859"/>
    </row>
    <row r="681" spans="2:14">
      <c r="B681" s="151"/>
      <c r="C681" s="151"/>
      <c r="E681" s="152"/>
      <c r="F681" s="183" t="str">
        <f>IF(OR(D681="",E681=""),"",ROUND(D681/LOOKUP(E681,SMMLV!$A$2:$A$36,SMMLV!$D$2:$D$108),3))</f>
        <v/>
      </c>
      <c r="K681" s="860"/>
      <c r="L681" s="158">
        <v>6</v>
      </c>
      <c r="M681" s="859" t="str">
        <f t="shared" si="65"/>
        <v>NO APLICA</v>
      </c>
      <c r="N681" s="859"/>
    </row>
    <row r="682" spans="2:14">
      <c r="B682" s="151"/>
      <c r="C682" s="151"/>
      <c r="E682" s="152"/>
      <c r="F682" s="183" t="str">
        <f>IF(OR(D682="",E682=""),"",ROUND(D682/LOOKUP(E682,SMMLV!$A$2:$A$36,SMMLV!$D$2:$D$108),3))</f>
        <v/>
      </c>
      <c r="K682" s="860"/>
      <c r="L682" s="158">
        <v>7</v>
      </c>
      <c r="M682" s="859" t="str">
        <f t="shared" si="65"/>
        <v>NO APLICA</v>
      </c>
      <c r="N682" s="859"/>
    </row>
    <row r="683" spans="2:14">
      <c r="B683" s="151"/>
      <c r="C683" s="151"/>
      <c r="E683" s="152"/>
      <c r="F683" s="183" t="str">
        <f>IF(OR(D683="",E683=""),"",ROUND(D683/LOOKUP(E683,SMMLV!$A$2:$A$36,SMMLV!$D$2:$D$108),3))</f>
        <v/>
      </c>
      <c r="K683" s="860"/>
      <c r="L683" s="158">
        <v>8</v>
      </c>
      <c r="M683" s="859" t="str">
        <f t="shared" si="65"/>
        <v>NO APLICA</v>
      </c>
      <c r="N683" s="859"/>
    </row>
    <row r="684" spans="2:14">
      <c r="B684" s="151"/>
      <c r="C684" s="151"/>
      <c r="E684" s="152"/>
      <c r="F684" s="183" t="str">
        <f>IF(OR(D684="",E684=""),"",ROUND(D684/LOOKUP(E684,SMMLV!$A$2:$A$36,SMMLV!$D$2:$D$108),3))</f>
        <v/>
      </c>
      <c r="K684" s="860"/>
      <c r="L684" s="158">
        <v>9</v>
      </c>
      <c r="M684" s="859" t="str">
        <f t="shared" si="65"/>
        <v>NO APLICA</v>
      </c>
      <c r="N684" s="859"/>
    </row>
    <row r="685" spans="2:14">
      <c r="B685" s="151"/>
      <c r="C685" s="151"/>
      <c r="E685" s="152"/>
      <c r="F685" s="183" t="str">
        <f>IF(OR(D685="",E685=""),"",ROUND(D685/LOOKUP(E685,SMMLV!$A$2:$A$36,SMMLV!$D$2:$D$108),3))</f>
        <v/>
      </c>
      <c r="K685" s="860"/>
      <c r="L685" s="158">
        <v>10</v>
      </c>
      <c r="M685" s="859" t="str">
        <f t="shared" si="65"/>
        <v>NO APLICA</v>
      </c>
      <c r="N685" s="859"/>
    </row>
    <row r="686" spans="2:14">
      <c r="B686" s="151"/>
      <c r="C686" s="151"/>
      <c r="E686" s="152"/>
      <c r="F686" s="183" t="str">
        <f>IF(OR(D686="",E686=""),"",ROUND(D686/LOOKUP(E686,SMMLV!$A$2:$A$36,SMMLV!$D$2:$D$108),3))</f>
        <v/>
      </c>
      <c r="K686" s="860">
        <v>69</v>
      </c>
      <c r="L686" s="158">
        <v>1</v>
      </c>
      <c r="M686" s="859" t="str">
        <f t="shared" ref="M686:M695" si="66">IF(SUMIFS($F$5:$F$1200,$B$5:$B$1200,$K$686,$C$5:$C$1200,$L686)=0,"NO APLICA",ROUND(SUMIFS($F$5:$F$1200,$B$5:$B$1200,$K$686,$C$5:$C$1200,$L686),3))</f>
        <v>NO APLICA</v>
      </c>
      <c r="N686" s="859"/>
    </row>
    <row r="687" spans="2:14">
      <c r="B687" s="151"/>
      <c r="C687" s="151"/>
      <c r="E687" s="152"/>
      <c r="F687" s="183" t="str">
        <f>IF(OR(D687="",E687=""),"",ROUND(D687/LOOKUP(E687,SMMLV!$A$2:$A$36,SMMLV!$D$2:$D$108),3))</f>
        <v/>
      </c>
      <c r="K687" s="860"/>
      <c r="L687" s="158">
        <v>2</v>
      </c>
      <c r="M687" s="859" t="str">
        <f t="shared" si="66"/>
        <v>NO APLICA</v>
      </c>
      <c r="N687" s="859"/>
    </row>
    <row r="688" spans="2:14">
      <c r="B688" s="151"/>
      <c r="C688" s="151"/>
      <c r="E688" s="152"/>
      <c r="F688" s="183" t="str">
        <f>IF(OR(D688="",E688=""),"",ROUND(D688/LOOKUP(E688,SMMLV!$A$2:$A$36,SMMLV!$D$2:$D$108),3))</f>
        <v/>
      </c>
      <c r="K688" s="860"/>
      <c r="L688" s="158">
        <v>3</v>
      </c>
      <c r="M688" s="859" t="str">
        <f t="shared" si="66"/>
        <v>NO APLICA</v>
      </c>
      <c r="N688" s="859"/>
    </row>
    <row r="689" spans="2:14">
      <c r="B689" s="151"/>
      <c r="C689" s="151"/>
      <c r="E689" s="152"/>
      <c r="F689" s="183" t="str">
        <f>IF(OR(D689="",E689=""),"",ROUND(D689/LOOKUP(E689,SMMLV!$A$2:$A$36,SMMLV!$D$2:$D$108),3))</f>
        <v/>
      </c>
      <c r="K689" s="860"/>
      <c r="L689" s="158">
        <v>4</v>
      </c>
      <c r="M689" s="859" t="str">
        <f t="shared" si="66"/>
        <v>NO APLICA</v>
      </c>
      <c r="N689" s="859"/>
    </row>
    <row r="690" spans="2:14">
      <c r="B690" s="151"/>
      <c r="C690" s="151"/>
      <c r="E690" s="152"/>
      <c r="F690" s="183" t="str">
        <f>IF(OR(D690="",E690=""),"",ROUND(D690/LOOKUP(E690,SMMLV!$A$2:$A$36,SMMLV!$D$2:$D$108),3))</f>
        <v/>
      </c>
      <c r="K690" s="860"/>
      <c r="L690" s="158">
        <v>5</v>
      </c>
      <c r="M690" s="859" t="str">
        <f t="shared" si="66"/>
        <v>NO APLICA</v>
      </c>
      <c r="N690" s="859"/>
    </row>
    <row r="691" spans="2:14">
      <c r="B691" s="151"/>
      <c r="C691" s="151"/>
      <c r="E691" s="152"/>
      <c r="F691" s="183" t="str">
        <f>IF(OR(D691="",E691=""),"",ROUND(D691/LOOKUP(E691,SMMLV!$A$2:$A$36,SMMLV!$D$2:$D$108),3))</f>
        <v/>
      </c>
      <c r="K691" s="860"/>
      <c r="L691" s="158">
        <v>6</v>
      </c>
      <c r="M691" s="859" t="str">
        <f t="shared" si="66"/>
        <v>NO APLICA</v>
      </c>
      <c r="N691" s="859"/>
    </row>
    <row r="692" spans="2:14">
      <c r="B692" s="151"/>
      <c r="C692" s="151"/>
      <c r="E692" s="152"/>
      <c r="F692" s="183" t="str">
        <f>IF(OR(D692="",E692=""),"",ROUND(D692/LOOKUP(E692,SMMLV!$A$2:$A$36,SMMLV!$D$2:$D$108),3))</f>
        <v/>
      </c>
      <c r="K692" s="860"/>
      <c r="L692" s="158">
        <v>7</v>
      </c>
      <c r="M692" s="859" t="str">
        <f t="shared" si="66"/>
        <v>NO APLICA</v>
      </c>
      <c r="N692" s="859"/>
    </row>
    <row r="693" spans="2:14">
      <c r="B693" s="151"/>
      <c r="C693" s="151"/>
      <c r="E693" s="152"/>
      <c r="F693" s="183" t="str">
        <f>IF(OR(D693="",E693=""),"",ROUND(D693/LOOKUP(E693,SMMLV!$A$2:$A$36,SMMLV!$D$2:$D$108),3))</f>
        <v/>
      </c>
      <c r="K693" s="860"/>
      <c r="L693" s="158">
        <v>8</v>
      </c>
      <c r="M693" s="859" t="str">
        <f t="shared" si="66"/>
        <v>NO APLICA</v>
      </c>
      <c r="N693" s="859"/>
    </row>
    <row r="694" spans="2:14">
      <c r="B694" s="151"/>
      <c r="C694" s="151"/>
      <c r="E694" s="152"/>
      <c r="F694" s="183" t="str">
        <f>IF(OR(D694="",E694=""),"",ROUND(D694/LOOKUP(E694,SMMLV!$A$2:$A$36,SMMLV!$D$2:$D$108),3))</f>
        <v/>
      </c>
      <c r="K694" s="860"/>
      <c r="L694" s="158">
        <v>9</v>
      </c>
      <c r="M694" s="859" t="str">
        <f t="shared" si="66"/>
        <v>NO APLICA</v>
      </c>
      <c r="N694" s="859"/>
    </row>
    <row r="695" spans="2:14">
      <c r="B695" s="151"/>
      <c r="C695" s="151"/>
      <c r="E695" s="152"/>
      <c r="F695" s="183" t="str">
        <f>IF(OR(D695="",E695=""),"",ROUND(D695/LOOKUP(E695,SMMLV!$A$2:$A$36,SMMLV!$D$2:$D$108),3))</f>
        <v/>
      </c>
      <c r="K695" s="860"/>
      <c r="L695" s="158">
        <v>10</v>
      </c>
      <c r="M695" s="859" t="str">
        <f t="shared" si="66"/>
        <v>NO APLICA</v>
      </c>
      <c r="N695" s="859"/>
    </row>
    <row r="696" spans="2:14">
      <c r="B696" s="151"/>
      <c r="C696" s="151"/>
      <c r="E696" s="152"/>
      <c r="F696" s="183" t="str">
        <f>IF(OR(D696="",E696=""),"",ROUND(D696/LOOKUP(E696,SMMLV!$A$2:$A$36,SMMLV!$D$2:$D$108),3))</f>
        <v/>
      </c>
      <c r="K696" s="860">
        <v>70</v>
      </c>
      <c r="L696" s="158">
        <v>1</v>
      </c>
      <c r="M696" s="859" t="str">
        <f t="shared" ref="M696:M705" si="67">IF(SUMIFS($F$5:$F$1200,$B$5:$B$1200,$K$696,$C$5:$C$1200,$L696)=0,"NO APLICA",ROUND(SUMIFS($F$5:$F$1200,$B$5:$B$1200,$K$696,$C$5:$C$1200,$L696),3))</f>
        <v>NO APLICA</v>
      </c>
      <c r="N696" s="859"/>
    </row>
    <row r="697" spans="2:14">
      <c r="B697" s="151"/>
      <c r="C697" s="151"/>
      <c r="E697" s="152"/>
      <c r="F697" s="183" t="str">
        <f>IF(OR(D697="",E697=""),"",ROUND(D697/LOOKUP(E697,SMMLV!$A$2:$A$36,SMMLV!$D$2:$D$108),3))</f>
        <v/>
      </c>
      <c r="K697" s="860"/>
      <c r="L697" s="158">
        <v>2</v>
      </c>
      <c r="M697" s="859" t="str">
        <f t="shared" si="67"/>
        <v>NO APLICA</v>
      </c>
      <c r="N697" s="859"/>
    </row>
    <row r="698" spans="2:14">
      <c r="B698" s="151"/>
      <c r="C698" s="151"/>
      <c r="E698" s="152"/>
      <c r="F698" s="183" t="str">
        <f>IF(OR(D698="",E698=""),"",ROUND(D698/LOOKUP(E698,SMMLV!$A$2:$A$36,SMMLV!$D$2:$D$108),3))</f>
        <v/>
      </c>
      <c r="K698" s="860"/>
      <c r="L698" s="158">
        <v>3</v>
      </c>
      <c r="M698" s="859" t="str">
        <f t="shared" si="67"/>
        <v>NO APLICA</v>
      </c>
      <c r="N698" s="859"/>
    </row>
    <row r="699" spans="2:14">
      <c r="B699" s="151"/>
      <c r="C699" s="151"/>
      <c r="E699" s="152"/>
      <c r="F699" s="183" t="str">
        <f>IF(OR(D699="",E699=""),"",ROUND(D699/LOOKUP(E699,SMMLV!$A$2:$A$36,SMMLV!$D$2:$D$108),3))</f>
        <v/>
      </c>
      <c r="K699" s="860"/>
      <c r="L699" s="158">
        <v>4</v>
      </c>
      <c r="M699" s="859" t="str">
        <f t="shared" si="67"/>
        <v>NO APLICA</v>
      </c>
      <c r="N699" s="859"/>
    </row>
    <row r="700" spans="2:14">
      <c r="B700" s="151"/>
      <c r="C700" s="151"/>
      <c r="E700" s="152"/>
      <c r="F700" s="183" t="str">
        <f>IF(OR(D700="",E700=""),"",ROUND(D700/LOOKUP(E700,SMMLV!$A$2:$A$36,SMMLV!$D$2:$D$108),3))</f>
        <v/>
      </c>
      <c r="K700" s="860"/>
      <c r="L700" s="158">
        <v>5</v>
      </c>
      <c r="M700" s="859" t="str">
        <f t="shared" si="67"/>
        <v>NO APLICA</v>
      </c>
      <c r="N700" s="859"/>
    </row>
    <row r="701" spans="2:14">
      <c r="B701" s="151"/>
      <c r="C701" s="151"/>
      <c r="E701" s="152"/>
      <c r="F701" s="183" t="str">
        <f>IF(OR(D701="",E701=""),"",ROUND(D701/LOOKUP(E701,SMMLV!$A$2:$A$36,SMMLV!$D$2:$D$108),3))</f>
        <v/>
      </c>
      <c r="K701" s="860"/>
      <c r="L701" s="158">
        <v>6</v>
      </c>
      <c r="M701" s="859" t="str">
        <f t="shared" si="67"/>
        <v>NO APLICA</v>
      </c>
      <c r="N701" s="859"/>
    </row>
    <row r="702" spans="2:14">
      <c r="B702" s="151"/>
      <c r="C702" s="151"/>
      <c r="E702" s="152"/>
      <c r="F702" s="183" t="str">
        <f>IF(OR(D702="",E702=""),"",ROUND(D702/LOOKUP(E702,SMMLV!$A$2:$A$36,SMMLV!$D$2:$D$108),3))</f>
        <v/>
      </c>
      <c r="K702" s="860"/>
      <c r="L702" s="158">
        <v>7</v>
      </c>
      <c r="M702" s="859" t="str">
        <f t="shared" si="67"/>
        <v>NO APLICA</v>
      </c>
      <c r="N702" s="859"/>
    </row>
    <row r="703" spans="2:14">
      <c r="B703" s="151"/>
      <c r="C703" s="151"/>
      <c r="E703" s="152"/>
      <c r="F703" s="183" t="str">
        <f>IF(OR(D703="",E703=""),"",ROUND(D703/LOOKUP(E703,SMMLV!$A$2:$A$36,SMMLV!$D$2:$D$108),3))</f>
        <v/>
      </c>
      <c r="K703" s="860"/>
      <c r="L703" s="158">
        <v>8</v>
      </c>
      <c r="M703" s="859" t="str">
        <f t="shared" si="67"/>
        <v>NO APLICA</v>
      </c>
      <c r="N703" s="859"/>
    </row>
    <row r="704" spans="2:14">
      <c r="B704" s="151"/>
      <c r="C704" s="151"/>
      <c r="E704" s="152"/>
      <c r="F704" s="183" t="str">
        <f>IF(OR(D704="",E704=""),"",ROUND(D704/LOOKUP(E704,SMMLV!$A$2:$A$36,SMMLV!$D$2:$D$108),3))</f>
        <v/>
      </c>
      <c r="K704" s="860"/>
      <c r="L704" s="158">
        <v>9</v>
      </c>
      <c r="M704" s="859" t="str">
        <f t="shared" si="67"/>
        <v>NO APLICA</v>
      </c>
      <c r="N704" s="859"/>
    </row>
    <row r="705" spans="2:14">
      <c r="B705" s="151"/>
      <c r="C705" s="151"/>
      <c r="E705" s="152"/>
      <c r="F705" s="183" t="str">
        <f>IF(OR(D705="",E705=""),"",ROUND(D705/LOOKUP(E705,SMMLV!$A$2:$A$36,SMMLV!$D$2:$D$108),3))</f>
        <v/>
      </c>
      <c r="K705" s="860"/>
      <c r="L705" s="158">
        <v>10</v>
      </c>
      <c r="M705" s="859" t="str">
        <f t="shared" si="67"/>
        <v>NO APLICA</v>
      </c>
      <c r="N705" s="859"/>
    </row>
    <row r="706" spans="2:14">
      <c r="B706" s="151"/>
      <c r="C706" s="151"/>
      <c r="E706" s="152"/>
      <c r="F706" s="183" t="str">
        <f>IF(OR(D706="",E706=""),"",ROUND(D706/LOOKUP(E706,SMMLV!$A$2:$A$36,SMMLV!$D$2:$D$108),3))</f>
        <v/>
      </c>
      <c r="K706" s="860">
        <v>71</v>
      </c>
      <c r="L706" s="158">
        <v>1</v>
      </c>
      <c r="M706" s="859" t="str">
        <f t="shared" ref="M706:M715" si="68">IF(SUMIFS($F$5:$F$1200,$B$5:$B$1200,$K$706,$C$5:$C$1200,$L706)=0,"NO APLICA",ROUND(SUMIFS($F$5:$F$1200,$B$5:$B$1200,$K$706,$C$5:$C$1200,$L706),3))</f>
        <v>NO APLICA</v>
      </c>
      <c r="N706" s="859"/>
    </row>
    <row r="707" spans="2:14">
      <c r="B707" s="151"/>
      <c r="C707" s="151"/>
      <c r="E707" s="152"/>
      <c r="F707" s="183" t="str">
        <f>IF(OR(D707="",E707=""),"",ROUND(D707/LOOKUP(E707,SMMLV!$A$2:$A$36,SMMLV!$D$2:$D$108),3))</f>
        <v/>
      </c>
      <c r="K707" s="860"/>
      <c r="L707" s="158">
        <v>2</v>
      </c>
      <c r="M707" s="859" t="str">
        <f t="shared" si="68"/>
        <v>NO APLICA</v>
      </c>
      <c r="N707" s="859"/>
    </row>
    <row r="708" spans="2:14">
      <c r="B708" s="151"/>
      <c r="C708" s="151"/>
      <c r="E708" s="152"/>
      <c r="F708" s="183" t="str">
        <f>IF(OR(D708="",E708=""),"",ROUND(D708/LOOKUP(E708,SMMLV!$A$2:$A$36,SMMLV!$D$2:$D$108),3))</f>
        <v/>
      </c>
      <c r="K708" s="860"/>
      <c r="L708" s="158">
        <v>3</v>
      </c>
      <c r="M708" s="859" t="str">
        <f t="shared" si="68"/>
        <v>NO APLICA</v>
      </c>
      <c r="N708" s="859"/>
    </row>
    <row r="709" spans="2:14">
      <c r="B709" s="151"/>
      <c r="C709" s="151"/>
      <c r="E709" s="152"/>
      <c r="F709" s="183" t="str">
        <f>IF(OR(D709="",E709=""),"",ROUND(D709/LOOKUP(E709,SMMLV!$A$2:$A$36,SMMLV!$D$2:$D$108),3))</f>
        <v/>
      </c>
      <c r="K709" s="860"/>
      <c r="L709" s="158">
        <v>4</v>
      </c>
      <c r="M709" s="859" t="str">
        <f t="shared" si="68"/>
        <v>NO APLICA</v>
      </c>
      <c r="N709" s="859"/>
    </row>
    <row r="710" spans="2:14">
      <c r="B710" s="151"/>
      <c r="C710" s="151"/>
      <c r="E710" s="152"/>
      <c r="F710" s="183" t="str">
        <f>IF(OR(D710="",E710=""),"",ROUND(D710/LOOKUP(E710,SMMLV!$A$2:$A$36,SMMLV!$D$2:$D$108),3))</f>
        <v/>
      </c>
      <c r="K710" s="860"/>
      <c r="L710" s="158">
        <v>5</v>
      </c>
      <c r="M710" s="859" t="str">
        <f t="shared" si="68"/>
        <v>NO APLICA</v>
      </c>
      <c r="N710" s="859"/>
    </row>
    <row r="711" spans="2:14">
      <c r="B711" s="151"/>
      <c r="C711" s="151"/>
      <c r="E711" s="152"/>
      <c r="F711" s="183" t="str">
        <f>IF(OR(D711="",E711=""),"",ROUND(D711/LOOKUP(E711,SMMLV!$A$2:$A$36,SMMLV!$D$2:$D$108),3))</f>
        <v/>
      </c>
      <c r="K711" s="860"/>
      <c r="L711" s="158">
        <v>6</v>
      </c>
      <c r="M711" s="859" t="str">
        <f t="shared" si="68"/>
        <v>NO APLICA</v>
      </c>
      <c r="N711" s="859"/>
    </row>
    <row r="712" spans="2:14">
      <c r="B712" s="151"/>
      <c r="C712" s="151"/>
      <c r="E712" s="152"/>
      <c r="F712" s="183" t="str">
        <f>IF(OR(D712="",E712=""),"",ROUND(D712/LOOKUP(E712,SMMLV!$A$2:$A$36,SMMLV!$D$2:$D$108),3))</f>
        <v/>
      </c>
      <c r="K712" s="860"/>
      <c r="L712" s="158">
        <v>7</v>
      </c>
      <c r="M712" s="859" t="str">
        <f t="shared" si="68"/>
        <v>NO APLICA</v>
      </c>
      <c r="N712" s="859"/>
    </row>
    <row r="713" spans="2:14">
      <c r="B713" s="151"/>
      <c r="C713" s="151"/>
      <c r="E713" s="152"/>
      <c r="F713" s="183" t="str">
        <f>IF(OR(D713="",E713=""),"",ROUND(D713/LOOKUP(E713,SMMLV!$A$2:$A$36,SMMLV!$D$2:$D$108),3))</f>
        <v/>
      </c>
      <c r="K713" s="860"/>
      <c r="L713" s="158">
        <v>8</v>
      </c>
      <c r="M713" s="859" t="str">
        <f t="shared" si="68"/>
        <v>NO APLICA</v>
      </c>
      <c r="N713" s="859"/>
    </row>
    <row r="714" spans="2:14">
      <c r="B714" s="151"/>
      <c r="C714" s="151"/>
      <c r="E714" s="152"/>
      <c r="F714" s="183" t="str">
        <f>IF(OR(D714="",E714=""),"",ROUND(D714/LOOKUP(E714,SMMLV!$A$2:$A$36,SMMLV!$D$2:$D$108),3))</f>
        <v/>
      </c>
      <c r="K714" s="860"/>
      <c r="L714" s="158">
        <v>9</v>
      </c>
      <c r="M714" s="859" t="str">
        <f t="shared" si="68"/>
        <v>NO APLICA</v>
      </c>
      <c r="N714" s="859"/>
    </row>
    <row r="715" spans="2:14">
      <c r="B715" s="151"/>
      <c r="C715" s="151"/>
      <c r="E715" s="152"/>
      <c r="F715" s="183" t="str">
        <f>IF(OR(D715="",E715=""),"",ROUND(D715/LOOKUP(E715,SMMLV!$A$2:$A$36,SMMLV!$D$2:$D$108),3))</f>
        <v/>
      </c>
      <c r="K715" s="860"/>
      <c r="L715" s="158">
        <v>10</v>
      </c>
      <c r="M715" s="859" t="str">
        <f t="shared" si="68"/>
        <v>NO APLICA</v>
      </c>
      <c r="N715" s="859"/>
    </row>
    <row r="716" spans="2:14">
      <c r="B716" s="151"/>
      <c r="C716" s="151"/>
      <c r="E716" s="152"/>
      <c r="F716" s="183" t="str">
        <f>IF(OR(D716="",E716=""),"",ROUND(D716/LOOKUP(E716,SMMLV!$A$2:$A$36,SMMLV!$D$2:$D$108),3))</f>
        <v/>
      </c>
      <c r="K716" s="860">
        <v>72</v>
      </c>
      <c r="L716" s="158">
        <v>1</v>
      </c>
      <c r="M716" s="859" t="str">
        <f t="shared" ref="M716:M725" si="69">IF(SUMIFS($F$5:$F$1200,$B$5:$B$1200,$K$716,$C$5:$C$1200,$L716)=0,"NO APLICA",ROUND(SUMIFS($F$5:$F$1200,$B$5:$B$1200,$K$716,$C$5:$C$1200,$L716),3))</f>
        <v>NO APLICA</v>
      </c>
      <c r="N716" s="859"/>
    </row>
    <row r="717" spans="2:14">
      <c r="B717" s="151"/>
      <c r="C717" s="151"/>
      <c r="E717" s="152"/>
      <c r="F717" s="183" t="str">
        <f>IF(OR(D717="",E717=""),"",ROUND(D717/LOOKUP(E717,SMMLV!$A$2:$A$36,SMMLV!$D$2:$D$108),3))</f>
        <v/>
      </c>
      <c r="K717" s="860"/>
      <c r="L717" s="158">
        <v>2</v>
      </c>
      <c r="M717" s="859" t="str">
        <f t="shared" si="69"/>
        <v>NO APLICA</v>
      </c>
      <c r="N717" s="859"/>
    </row>
    <row r="718" spans="2:14">
      <c r="B718" s="151"/>
      <c r="C718" s="151"/>
      <c r="E718" s="152"/>
      <c r="F718" s="183" t="str">
        <f>IF(OR(D718="",E718=""),"",ROUND(D718/LOOKUP(E718,SMMLV!$A$2:$A$36,SMMLV!$D$2:$D$108),3))</f>
        <v/>
      </c>
      <c r="K718" s="860"/>
      <c r="L718" s="158">
        <v>3</v>
      </c>
      <c r="M718" s="859" t="str">
        <f t="shared" si="69"/>
        <v>NO APLICA</v>
      </c>
      <c r="N718" s="859"/>
    </row>
    <row r="719" spans="2:14">
      <c r="B719" s="151"/>
      <c r="C719" s="151"/>
      <c r="E719" s="152"/>
      <c r="F719" s="183" t="str">
        <f>IF(OR(D719="",E719=""),"",ROUND(D719/LOOKUP(E719,SMMLV!$A$2:$A$36,SMMLV!$D$2:$D$108),3))</f>
        <v/>
      </c>
      <c r="K719" s="860"/>
      <c r="L719" s="158">
        <v>4</v>
      </c>
      <c r="M719" s="859" t="str">
        <f t="shared" si="69"/>
        <v>NO APLICA</v>
      </c>
      <c r="N719" s="859"/>
    </row>
    <row r="720" spans="2:14">
      <c r="B720" s="151"/>
      <c r="C720" s="151"/>
      <c r="E720" s="152"/>
      <c r="F720" s="183" t="str">
        <f>IF(OR(D720="",E720=""),"",ROUND(D720/LOOKUP(E720,SMMLV!$A$2:$A$36,SMMLV!$D$2:$D$108),3))</f>
        <v/>
      </c>
      <c r="K720" s="860"/>
      <c r="L720" s="158">
        <v>5</v>
      </c>
      <c r="M720" s="859" t="str">
        <f t="shared" si="69"/>
        <v>NO APLICA</v>
      </c>
      <c r="N720" s="859"/>
    </row>
    <row r="721" spans="2:14">
      <c r="B721" s="151"/>
      <c r="C721" s="151"/>
      <c r="E721" s="152"/>
      <c r="F721" s="183" t="str">
        <f>IF(OR(D721="",E721=""),"",ROUND(D721/LOOKUP(E721,SMMLV!$A$2:$A$36,SMMLV!$D$2:$D$108),3))</f>
        <v/>
      </c>
      <c r="K721" s="860"/>
      <c r="L721" s="158">
        <v>6</v>
      </c>
      <c r="M721" s="859" t="str">
        <f t="shared" si="69"/>
        <v>NO APLICA</v>
      </c>
      <c r="N721" s="859"/>
    </row>
    <row r="722" spans="2:14">
      <c r="B722" s="151"/>
      <c r="C722" s="151"/>
      <c r="E722" s="152"/>
      <c r="F722" s="183" t="str">
        <f>IF(OR(D722="",E722=""),"",ROUND(D722/LOOKUP(E722,SMMLV!$A$2:$A$36,SMMLV!$D$2:$D$108),3))</f>
        <v/>
      </c>
      <c r="K722" s="860"/>
      <c r="L722" s="158">
        <v>7</v>
      </c>
      <c r="M722" s="859" t="str">
        <f t="shared" si="69"/>
        <v>NO APLICA</v>
      </c>
      <c r="N722" s="859"/>
    </row>
    <row r="723" spans="2:14">
      <c r="B723" s="151"/>
      <c r="C723" s="151"/>
      <c r="E723" s="152"/>
      <c r="F723" s="183" t="str">
        <f>IF(OR(D723="",E723=""),"",ROUND(D723/LOOKUP(E723,SMMLV!$A$2:$A$36,SMMLV!$D$2:$D$108),3))</f>
        <v/>
      </c>
      <c r="K723" s="860"/>
      <c r="L723" s="158">
        <v>8</v>
      </c>
      <c r="M723" s="859" t="str">
        <f t="shared" si="69"/>
        <v>NO APLICA</v>
      </c>
      <c r="N723" s="859"/>
    </row>
    <row r="724" spans="2:14">
      <c r="B724" s="151"/>
      <c r="C724" s="151"/>
      <c r="E724" s="152"/>
      <c r="F724" s="183" t="str">
        <f>IF(OR(D724="",E724=""),"",ROUND(D724/LOOKUP(E724,SMMLV!$A$2:$A$36,SMMLV!$D$2:$D$108),3))</f>
        <v/>
      </c>
      <c r="K724" s="860"/>
      <c r="L724" s="158">
        <v>9</v>
      </c>
      <c r="M724" s="859" t="str">
        <f t="shared" si="69"/>
        <v>NO APLICA</v>
      </c>
      <c r="N724" s="859"/>
    </row>
    <row r="725" spans="2:14">
      <c r="B725" s="151"/>
      <c r="C725" s="151"/>
      <c r="E725" s="152"/>
      <c r="F725" s="183" t="str">
        <f>IF(OR(D725="",E725=""),"",ROUND(D725/LOOKUP(E725,SMMLV!$A$2:$A$36,SMMLV!$D$2:$D$108),3))</f>
        <v/>
      </c>
      <c r="K725" s="860"/>
      <c r="L725" s="158">
        <v>10</v>
      </c>
      <c r="M725" s="859" t="str">
        <f t="shared" si="69"/>
        <v>NO APLICA</v>
      </c>
      <c r="N725" s="859"/>
    </row>
    <row r="726" spans="2:14">
      <c r="B726" s="151"/>
      <c r="C726" s="151"/>
      <c r="E726" s="152"/>
      <c r="F726" s="183" t="str">
        <f>IF(OR(D726="",E726=""),"",ROUND(D726/LOOKUP(E726,SMMLV!$A$2:$A$36,SMMLV!$D$2:$D$108),3))</f>
        <v/>
      </c>
      <c r="K726" s="860">
        <v>73</v>
      </c>
      <c r="L726" s="158">
        <v>1</v>
      </c>
      <c r="M726" s="859" t="str">
        <f t="shared" ref="M726:M735" si="70">IF(SUMIFS($F$5:$F$1200,$B$5:$B$1200,$K$726,$C$5:$C$1200,$L726)=0,"NO APLICA",ROUND(SUMIFS($F$5:$F$1200,$B$5:$B$1200,$K$726,$C$5:$C$1200,$L726),3))</f>
        <v>NO APLICA</v>
      </c>
      <c r="N726" s="859"/>
    </row>
    <row r="727" spans="2:14">
      <c r="B727" s="151"/>
      <c r="C727" s="151"/>
      <c r="E727" s="152"/>
      <c r="F727" s="183" t="str">
        <f>IF(OR(D727="",E727=""),"",ROUND(D727/LOOKUP(E727,SMMLV!$A$2:$A$36,SMMLV!$D$2:$D$108),3))</f>
        <v/>
      </c>
      <c r="K727" s="860"/>
      <c r="L727" s="158">
        <v>2</v>
      </c>
      <c r="M727" s="859" t="str">
        <f t="shared" si="70"/>
        <v>NO APLICA</v>
      </c>
      <c r="N727" s="859"/>
    </row>
    <row r="728" spans="2:14">
      <c r="B728" s="151"/>
      <c r="C728" s="151"/>
      <c r="E728" s="152"/>
      <c r="F728" s="183" t="str">
        <f>IF(OR(D728="",E728=""),"",ROUND(D728/LOOKUP(E728,SMMLV!$A$2:$A$36,SMMLV!$D$2:$D$108),3))</f>
        <v/>
      </c>
      <c r="K728" s="860"/>
      <c r="L728" s="158">
        <v>3</v>
      </c>
      <c r="M728" s="859" t="str">
        <f t="shared" si="70"/>
        <v>NO APLICA</v>
      </c>
      <c r="N728" s="859"/>
    </row>
    <row r="729" spans="2:14">
      <c r="B729" s="151"/>
      <c r="C729" s="151"/>
      <c r="E729" s="152"/>
      <c r="F729" s="183" t="str">
        <f>IF(OR(D729="",E729=""),"",ROUND(D729/LOOKUP(E729,SMMLV!$A$2:$A$36,SMMLV!$D$2:$D$108),3))</f>
        <v/>
      </c>
      <c r="K729" s="860"/>
      <c r="L729" s="158">
        <v>4</v>
      </c>
      <c r="M729" s="859" t="str">
        <f t="shared" si="70"/>
        <v>NO APLICA</v>
      </c>
      <c r="N729" s="859"/>
    </row>
    <row r="730" spans="2:14">
      <c r="B730" s="151"/>
      <c r="C730" s="151"/>
      <c r="E730" s="152"/>
      <c r="F730" s="183" t="str">
        <f>IF(OR(D730="",E730=""),"",ROUND(D730/LOOKUP(E730,SMMLV!$A$2:$A$36,SMMLV!$D$2:$D$108),3))</f>
        <v/>
      </c>
      <c r="K730" s="860"/>
      <c r="L730" s="158">
        <v>5</v>
      </c>
      <c r="M730" s="859" t="str">
        <f t="shared" si="70"/>
        <v>NO APLICA</v>
      </c>
      <c r="N730" s="859"/>
    </row>
    <row r="731" spans="2:14">
      <c r="B731" s="151"/>
      <c r="C731" s="151"/>
      <c r="E731" s="152"/>
      <c r="F731" s="183" t="str">
        <f>IF(OR(D731="",E731=""),"",ROUND(D731/LOOKUP(E731,SMMLV!$A$2:$A$36,SMMLV!$D$2:$D$108),3))</f>
        <v/>
      </c>
      <c r="K731" s="860"/>
      <c r="L731" s="158">
        <v>6</v>
      </c>
      <c r="M731" s="859" t="str">
        <f t="shared" si="70"/>
        <v>NO APLICA</v>
      </c>
      <c r="N731" s="859"/>
    </row>
    <row r="732" spans="2:14">
      <c r="B732" s="151"/>
      <c r="C732" s="151"/>
      <c r="E732" s="152"/>
      <c r="F732" s="183" t="str">
        <f>IF(OR(D732="",E732=""),"",ROUND(D732/LOOKUP(E732,SMMLV!$A$2:$A$36,SMMLV!$D$2:$D$108),3))</f>
        <v/>
      </c>
      <c r="K732" s="860"/>
      <c r="L732" s="158">
        <v>7</v>
      </c>
      <c r="M732" s="859" t="str">
        <f t="shared" si="70"/>
        <v>NO APLICA</v>
      </c>
      <c r="N732" s="859"/>
    </row>
    <row r="733" spans="2:14">
      <c r="B733" s="151"/>
      <c r="C733" s="151"/>
      <c r="E733" s="152"/>
      <c r="F733" s="183" t="str">
        <f>IF(OR(D733="",E733=""),"",ROUND(D733/LOOKUP(E733,SMMLV!$A$2:$A$36,SMMLV!$D$2:$D$108),3))</f>
        <v/>
      </c>
      <c r="K733" s="860"/>
      <c r="L733" s="158">
        <v>8</v>
      </c>
      <c r="M733" s="859" t="str">
        <f t="shared" si="70"/>
        <v>NO APLICA</v>
      </c>
      <c r="N733" s="859"/>
    </row>
    <row r="734" spans="2:14">
      <c r="B734" s="151"/>
      <c r="C734" s="151"/>
      <c r="E734" s="152"/>
      <c r="F734" s="183" t="str">
        <f>IF(OR(D734="",E734=""),"",ROUND(D734/LOOKUP(E734,SMMLV!$A$2:$A$36,SMMLV!$D$2:$D$108),3))</f>
        <v/>
      </c>
      <c r="K734" s="860"/>
      <c r="L734" s="158">
        <v>9</v>
      </c>
      <c r="M734" s="859" t="str">
        <f t="shared" si="70"/>
        <v>NO APLICA</v>
      </c>
      <c r="N734" s="859"/>
    </row>
    <row r="735" spans="2:14">
      <c r="B735" s="151"/>
      <c r="C735" s="151"/>
      <c r="E735" s="152"/>
      <c r="F735" s="183" t="str">
        <f>IF(OR(D735="",E735=""),"",ROUND(D735/LOOKUP(E735,SMMLV!$A$2:$A$36,SMMLV!$D$2:$D$108),3))</f>
        <v/>
      </c>
      <c r="K735" s="860"/>
      <c r="L735" s="158">
        <v>10</v>
      </c>
      <c r="M735" s="859" t="str">
        <f t="shared" si="70"/>
        <v>NO APLICA</v>
      </c>
      <c r="N735" s="859"/>
    </row>
    <row r="736" spans="2:14">
      <c r="B736" s="151"/>
      <c r="C736" s="151"/>
      <c r="E736" s="152"/>
      <c r="F736" s="183" t="str">
        <f>IF(OR(D736="",E736=""),"",ROUND(D736/LOOKUP(E736,SMMLV!$A$2:$A$36,SMMLV!$D$2:$D$108),3))</f>
        <v/>
      </c>
      <c r="K736" s="860">
        <v>74</v>
      </c>
      <c r="L736" s="158">
        <v>1</v>
      </c>
      <c r="M736" s="859" t="str">
        <f t="shared" ref="M736:M745" si="71">IF(SUMIFS($F$5:$F$1200,$B$5:$B$1200,$K$736,$C$5:$C$1200,$L736)=0,"NO APLICA",ROUND(SUMIFS($F$5:$F$1200,$B$5:$B$1200,$K$736,$C$5:$C$1200,$L736),3))</f>
        <v>NO APLICA</v>
      </c>
      <c r="N736" s="859"/>
    </row>
    <row r="737" spans="2:14">
      <c r="B737" s="151"/>
      <c r="C737" s="151"/>
      <c r="E737" s="152"/>
      <c r="F737" s="183" t="str">
        <f>IF(OR(D737="",E737=""),"",ROUND(D737/LOOKUP(E737,SMMLV!$A$2:$A$36,SMMLV!$D$2:$D$108),3))</f>
        <v/>
      </c>
      <c r="K737" s="860"/>
      <c r="L737" s="158">
        <v>2</v>
      </c>
      <c r="M737" s="859" t="str">
        <f t="shared" si="71"/>
        <v>NO APLICA</v>
      </c>
      <c r="N737" s="859"/>
    </row>
    <row r="738" spans="2:14">
      <c r="B738" s="151"/>
      <c r="C738" s="151"/>
      <c r="E738" s="152"/>
      <c r="F738" s="183" t="str">
        <f>IF(OR(D738="",E738=""),"",ROUND(D738/LOOKUP(E738,SMMLV!$A$2:$A$36,SMMLV!$D$2:$D$108),3))</f>
        <v/>
      </c>
      <c r="K738" s="860"/>
      <c r="L738" s="158">
        <v>3</v>
      </c>
      <c r="M738" s="859" t="str">
        <f t="shared" si="71"/>
        <v>NO APLICA</v>
      </c>
      <c r="N738" s="859"/>
    </row>
    <row r="739" spans="2:14">
      <c r="B739" s="151"/>
      <c r="C739" s="151"/>
      <c r="E739" s="152"/>
      <c r="F739" s="183" t="str">
        <f>IF(OR(D739="",E739=""),"",ROUND(D739/LOOKUP(E739,SMMLV!$A$2:$A$36,SMMLV!$D$2:$D$108),3))</f>
        <v/>
      </c>
      <c r="K739" s="860"/>
      <c r="L739" s="158">
        <v>4</v>
      </c>
      <c r="M739" s="859" t="str">
        <f t="shared" si="71"/>
        <v>NO APLICA</v>
      </c>
      <c r="N739" s="859"/>
    </row>
    <row r="740" spans="2:14">
      <c r="B740" s="151"/>
      <c r="C740" s="151"/>
      <c r="E740" s="152"/>
      <c r="F740" s="183" t="str">
        <f>IF(OR(D740="",E740=""),"",ROUND(D740/LOOKUP(E740,SMMLV!$A$2:$A$36,SMMLV!$D$2:$D$108),3))</f>
        <v/>
      </c>
      <c r="K740" s="860"/>
      <c r="L740" s="158">
        <v>5</v>
      </c>
      <c r="M740" s="859" t="str">
        <f t="shared" si="71"/>
        <v>NO APLICA</v>
      </c>
      <c r="N740" s="859"/>
    </row>
    <row r="741" spans="2:14">
      <c r="B741" s="151"/>
      <c r="C741" s="151"/>
      <c r="E741" s="152"/>
      <c r="F741" s="183" t="str">
        <f>IF(OR(D741="",E741=""),"",ROUND(D741/LOOKUP(E741,SMMLV!$A$2:$A$36,SMMLV!$D$2:$D$108),3))</f>
        <v/>
      </c>
      <c r="K741" s="860"/>
      <c r="L741" s="158">
        <v>6</v>
      </c>
      <c r="M741" s="859" t="str">
        <f t="shared" si="71"/>
        <v>NO APLICA</v>
      </c>
      <c r="N741" s="859"/>
    </row>
    <row r="742" spans="2:14">
      <c r="B742" s="151"/>
      <c r="C742" s="151"/>
      <c r="E742" s="152"/>
      <c r="F742" s="183" t="str">
        <f>IF(OR(D742="",E742=""),"",ROUND(D742/LOOKUP(E742,SMMLV!$A$2:$A$36,SMMLV!$D$2:$D$108),3))</f>
        <v/>
      </c>
      <c r="K742" s="860"/>
      <c r="L742" s="158">
        <v>7</v>
      </c>
      <c r="M742" s="859" t="str">
        <f t="shared" si="71"/>
        <v>NO APLICA</v>
      </c>
      <c r="N742" s="859"/>
    </row>
    <row r="743" spans="2:14">
      <c r="B743" s="151"/>
      <c r="C743" s="151"/>
      <c r="E743" s="152"/>
      <c r="F743" s="183" t="str">
        <f>IF(OR(D743="",E743=""),"",ROUND(D743/LOOKUP(E743,SMMLV!$A$2:$A$36,SMMLV!$D$2:$D$108),3))</f>
        <v/>
      </c>
      <c r="K743" s="860"/>
      <c r="L743" s="158">
        <v>8</v>
      </c>
      <c r="M743" s="859" t="str">
        <f t="shared" si="71"/>
        <v>NO APLICA</v>
      </c>
      <c r="N743" s="859"/>
    </row>
    <row r="744" spans="2:14">
      <c r="B744" s="151"/>
      <c r="C744" s="151"/>
      <c r="E744" s="152"/>
      <c r="F744" s="183" t="str">
        <f>IF(OR(D744="",E744=""),"",ROUND(D744/LOOKUP(E744,SMMLV!$A$2:$A$36,SMMLV!$D$2:$D$108),3))</f>
        <v/>
      </c>
      <c r="K744" s="860"/>
      <c r="L744" s="158">
        <v>9</v>
      </c>
      <c r="M744" s="859" t="str">
        <f t="shared" si="71"/>
        <v>NO APLICA</v>
      </c>
      <c r="N744" s="859"/>
    </row>
    <row r="745" spans="2:14">
      <c r="B745" s="151"/>
      <c r="C745" s="151"/>
      <c r="E745" s="152"/>
      <c r="F745" s="183" t="str">
        <f>IF(OR(D745="",E745=""),"",ROUND(D745/LOOKUP(E745,SMMLV!$A$2:$A$36,SMMLV!$D$2:$D$108),3))</f>
        <v/>
      </c>
      <c r="K745" s="860"/>
      <c r="L745" s="158">
        <v>10</v>
      </c>
      <c r="M745" s="859" t="str">
        <f t="shared" si="71"/>
        <v>NO APLICA</v>
      </c>
      <c r="N745" s="859"/>
    </row>
    <row r="746" spans="2:14">
      <c r="B746" s="151"/>
      <c r="C746" s="151"/>
      <c r="E746" s="152"/>
      <c r="F746" s="183" t="str">
        <f>IF(OR(D746="",E746=""),"",ROUND(D746/LOOKUP(E746,SMMLV!$A$2:$A$36,SMMLV!$D$2:$D$108),3))</f>
        <v/>
      </c>
      <c r="K746" s="860">
        <v>75</v>
      </c>
      <c r="L746" s="158">
        <v>1</v>
      </c>
      <c r="M746" s="859" t="str">
        <f t="shared" ref="M746:M755" si="72">IF(SUMIFS($F$5:$F$1200,$B$5:$B$1200,$K$746,$C$5:$C$1200,$L746)=0,"NO APLICA",ROUND(SUMIFS($F$5:$F$1200,$B$5:$B$1200,$K$746,$C$5:$C$1200,$L746),3))</f>
        <v>NO APLICA</v>
      </c>
      <c r="N746" s="859"/>
    </row>
    <row r="747" spans="2:14">
      <c r="B747" s="151"/>
      <c r="C747" s="151"/>
      <c r="E747" s="152"/>
      <c r="F747" s="183" t="str">
        <f>IF(OR(D747="",E747=""),"",ROUND(D747/LOOKUP(E747,SMMLV!$A$2:$A$36,SMMLV!$D$2:$D$108),3))</f>
        <v/>
      </c>
      <c r="K747" s="860"/>
      <c r="L747" s="158">
        <v>2</v>
      </c>
      <c r="M747" s="859" t="str">
        <f t="shared" si="72"/>
        <v>NO APLICA</v>
      </c>
      <c r="N747" s="859"/>
    </row>
    <row r="748" spans="2:14">
      <c r="B748" s="151"/>
      <c r="C748" s="151"/>
      <c r="E748" s="152"/>
      <c r="F748" s="183" t="str">
        <f>IF(OR(D748="",E748=""),"",ROUND(D748/LOOKUP(E748,SMMLV!$A$2:$A$36,SMMLV!$D$2:$D$108),3))</f>
        <v/>
      </c>
      <c r="K748" s="860"/>
      <c r="L748" s="158">
        <v>3</v>
      </c>
      <c r="M748" s="859" t="str">
        <f t="shared" si="72"/>
        <v>NO APLICA</v>
      </c>
      <c r="N748" s="859"/>
    </row>
    <row r="749" spans="2:14">
      <c r="B749" s="151"/>
      <c r="C749" s="151"/>
      <c r="E749" s="152"/>
      <c r="F749" s="183" t="str">
        <f>IF(OR(D749="",E749=""),"",ROUND(D749/LOOKUP(E749,SMMLV!$A$2:$A$36,SMMLV!$D$2:$D$108),3))</f>
        <v/>
      </c>
      <c r="K749" s="860"/>
      <c r="L749" s="158">
        <v>4</v>
      </c>
      <c r="M749" s="859" t="str">
        <f t="shared" si="72"/>
        <v>NO APLICA</v>
      </c>
      <c r="N749" s="859"/>
    </row>
    <row r="750" spans="2:14">
      <c r="B750" s="151"/>
      <c r="C750" s="151"/>
      <c r="E750" s="152"/>
      <c r="F750" s="183" t="str">
        <f>IF(OR(D750="",E750=""),"",ROUND(D750/LOOKUP(E750,SMMLV!$A$2:$A$36,SMMLV!$D$2:$D$108),3))</f>
        <v/>
      </c>
      <c r="K750" s="860"/>
      <c r="L750" s="158">
        <v>5</v>
      </c>
      <c r="M750" s="859" t="str">
        <f t="shared" si="72"/>
        <v>NO APLICA</v>
      </c>
      <c r="N750" s="859"/>
    </row>
    <row r="751" spans="2:14">
      <c r="B751" s="151"/>
      <c r="C751" s="151"/>
      <c r="E751" s="152"/>
      <c r="F751" s="183" t="str">
        <f>IF(OR(D751="",E751=""),"",ROUND(D751/LOOKUP(E751,SMMLV!$A$2:$A$36,SMMLV!$D$2:$D$108),3))</f>
        <v/>
      </c>
      <c r="K751" s="860"/>
      <c r="L751" s="158">
        <v>6</v>
      </c>
      <c r="M751" s="859" t="str">
        <f t="shared" si="72"/>
        <v>NO APLICA</v>
      </c>
      <c r="N751" s="859"/>
    </row>
    <row r="752" spans="2:14">
      <c r="B752" s="151"/>
      <c r="C752" s="151"/>
      <c r="E752" s="152"/>
      <c r="F752" s="183" t="str">
        <f>IF(OR(D752="",E752=""),"",ROUND(D752/LOOKUP(E752,SMMLV!$A$2:$A$36,SMMLV!$D$2:$D$108),3))</f>
        <v/>
      </c>
      <c r="K752" s="860"/>
      <c r="L752" s="158">
        <v>7</v>
      </c>
      <c r="M752" s="859" t="str">
        <f t="shared" si="72"/>
        <v>NO APLICA</v>
      </c>
      <c r="N752" s="859"/>
    </row>
    <row r="753" spans="2:14">
      <c r="B753" s="151"/>
      <c r="C753" s="151"/>
      <c r="E753" s="152"/>
      <c r="F753" s="183" t="str">
        <f>IF(OR(D753="",E753=""),"",ROUND(D753/LOOKUP(E753,SMMLV!$A$2:$A$36,SMMLV!$D$2:$D$108),3))</f>
        <v/>
      </c>
      <c r="K753" s="860"/>
      <c r="L753" s="158">
        <v>8</v>
      </c>
      <c r="M753" s="859" t="str">
        <f t="shared" si="72"/>
        <v>NO APLICA</v>
      </c>
      <c r="N753" s="859"/>
    </row>
    <row r="754" spans="2:14">
      <c r="B754" s="151"/>
      <c r="C754" s="151"/>
      <c r="E754" s="152"/>
      <c r="F754" s="183" t="str">
        <f>IF(OR(D754="",E754=""),"",ROUND(D754/LOOKUP(E754,SMMLV!$A$2:$A$36,SMMLV!$D$2:$D$108),3))</f>
        <v/>
      </c>
      <c r="K754" s="860"/>
      <c r="L754" s="158">
        <v>9</v>
      </c>
      <c r="M754" s="859" t="str">
        <f t="shared" si="72"/>
        <v>NO APLICA</v>
      </c>
      <c r="N754" s="859"/>
    </row>
    <row r="755" spans="2:14">
      <c r="B755" s="151"/>
      <c r="C755" s="151"/>
      <c r="E755" s="152"/>
      <c r="F755" s="183" t="str">
        <f>IF(OR(D755="",E755=""),"",ROUND(D755/LOOKUP(E755,SMMLV!$A$2:$A$36,SMMLV!$D$2:$D$108),3))</f>
        <v/>
      </c>
      <c r="K755" s="860"/>
      <c r="L755" s="158">
        <v>10</v>
      </c>
      <c r="M755" s="859" t="str">
        <f t="shared" si="72"/>
        <v>NO APLICA</v>
      </c>
      <c r="N755" s="859"/>
    </row>
    <row r="756" spans="2:14">
      <c r="B756" s="151"/>
      <c r="C756" s="151"/>
      <c r="E756" s="152"/>
      <c r="F756" s="183" t="str">
        <f>IF(OR(D756="",E756=""),"",ROUND(D756/LOOKUP(E756,SMMLV!$A$2:$A$36,SMMLV!$D$2:$D$108),3))</f>
        <v/>
      </c>
      <c r="K756" s="860">
        <v>76</v>
      </c>
      <c r="L756" s="158">
        <v>1</v>
      </c>
      <c r="M756" s="859" t="str">
        <f t="shared" ref="M756:M765" si="73">IF(SUMIFS($F$5:$F$1200,$B$5:$B$1200,$K$756,$C$5:$C$1200,$L756)=0,"NO APLICA",ROUND(SUMIFS($F$5:$F$1200,$B$5:$B$1200,$K$756,$C$5:$C$1200,$L756),3))</f>
        <v>NO APLICA</v>
      </c>
      <c r="N756" s="859"/>
    </row>
    <row r="757" spans="2:14">
      <c r="B757" s="151"/>
      <c r="C757" s="151"/>
      <c r="E757" s="152"/>
      <c r="F757" s="183" t="str">
        <f>IF(OR(D757="",E757=""),"",ROUND(D757/LOOKUP(E757,SMMLV!$A$2:$A$36,SMMLV!$D$2:$D$108),3))</f>
        <v/>
      </c>
      <c r="K757" s="860"/>
      <c r="L757" s="158">
        <v>2</v>
      </c>
      <c r="M757" s="859" t="str">
        <f t="shared" si="73"/>
        <v>NO APLICA</v>
      </c>
      <c r="N757" s="859"/>
    </row>
    <row r="758" spans="2:14">
      <c r="B758" s="151"/>
      <c r="C758" s="151"/>
      <c r="E758" s="152"/>
      <c r="F758" s="183" t="str">
        <f>IF(OR(D758="",E758=""),"",ROUND(D758/LOOKUP(E758,SMMLV!$A$2:$A$36,SMMLV!$D$2:$D$108),3))</f>
        <v/>
      </c>
      <c r="K758" s="860"/>
      <c r="L758" s="158">
        <v>3</v>
      </c>
      <c r="M758" s="859" t="str">
        <f t="shared" si="73"/>
        <v>NO APLICA</v>
      </c>
      <c r="N758" s="859"/>
    </row>
    <row r="759" spans="2:14">
      <c r="B759" s="151"/>
      <c r="C759" s="151"/>
      <c r="E759" s="152"/>
      <c r="F759" s="183" t="str">
        <f>IF(OR(D759="",E759=""),"",ROUND(D759/LOOKUP(E759,SMMLV!$A$2:$A$36,SMMLV!$D$2:$D$108),3))</f>
        <v/>
      </c>
      <c r="K759" s="860"/>
      <c r="L759" s="158">
        <v>4</v>
      </c>
      <c r="M759" s="859" t="str">
        <f t="shared" si="73"/>
        <v>NO APLICA</v>
      </c>
      <c r="N759" s="859"/>
    </row>
    <row r="760" spans="2:14">
      <c r="B760" s="151"/>
      <c r="C760" s="151"/>
      <c r="E760" s="152"/>
      <c r="F760" s="183" t="str">
        <f>IF(OR(D760="",E760=""),"",ROUND(D760/LOOKUP(E760,SMMLV!$A$2:$A$36,SMMLV!$D$2:$D$108),3))</f>
        <v/>
      </c>
      <c r="K760" s="860"/>
      <c r="L760" s="158">
        <v>5</v>
      </c>
      <c r="M760" s="859" t="str">
        <f t="shared" si="73"/>
        <v>NO APLICA</v>
      </c>
      <c r="N760" s="859"/>
    </row>
    <row r="761" spans="2:14">
      <c r="B761" s="151"/>
      <c r="C761" s="151"/>
      <c r="E761" s="152"/>
      <c r="F761" s="183" t="str">
        <f>IF(OR(D761="",E761=""),"",ROUND(D761/LOOKUP(E761,SMMLV!$A$2:$A$36,SMMLV!$D$2:$D$108),3))</f>
        <v/>
      </c>
      <c r="K761" s="860"/>
      <c r="L761" s="158">
        <v>6</v>
      </c>
      <c r="M761" s="859" t="str">
        <f t="shared" si="73"/>
        <v>NO APLICA</v>
      </c>
      <c r="N761" s="859"/>
    </row>
    <row r="762" spans="2:14">
      <c r="B762" s="151"/>
      <c r="C762" s="151"/>
      <c r="E762" s="152"/>
      <c r="F762" s="183" t="str">
        <f>IF(OR(D762="",E762=""),"",ROUND(D762/LOOKUP(E762,SMMLV!$A$2:$A$36,SMMLV!$D$2:$D$108),3))</f>
        <v/>
      </c>
      <c r="K762" s="860"/>
      <c r="L762" s="158">
        <v>7</v>
      </c>
      <c r="M762" s="859" t="str">
        <f t="shared" si="73"/>
        <v>NO APLICA</v>
      </c>
      <c r="N762" s="859"/>
    </row>
    <row r="763" spans="2:14">
      <c r="B763" s="151"/>
      <c r="C763" s="151"/>
      <c r="E763" s="152"/>
      <c r="F763" s="183" t="str">
        <f>IF(OR(D763="",E763=""),"",ROUND(D763/LOOKUP(E763,SMMLV!$A$2:$A$36,SMMLV!$D$2:$D$108),3))</f>
        <v/>
      </c>
      <c r="K763" s="860"/>
      <c r="L763" s="158">
        <v>8</v>
      </c>
      <c r="M763" s="859" t="str">
        <f t="shared" si="73"/>
        <v>NO APLICA</v>
      </c>
      <c r="N763" s="859"/>
    </row>
    <row r="764" spans="2:14">
      <c r="B764" s="151"/>
      <c r="C764" s="151"/>
      <c r="E764" s="152"/>
      <c r="F764" s="183" t="str">
        <f>IF(OR(D764="",E764=""),"",ROUND(D764/LOOKUP(E764,SMMLV!$A$2:$A$36,SMMLV!$D$2:$D$108),3))</f>
        <v/>
      </c>
      <c r="K764" s="860"/>
      <c r="L764" s="158">
        <v>9</v>
      </c>
      <c r="M764" s="859" t="str">
        <f t="shared" si="73"/>
        <v>NO APLICA</v>
      </c>
      <c r="N764" s="859"/>
    </row>
    <row r="765" spans="2:14">
      <c r="B765" s="151"/>
      <c r="C765" s="151"/>
      <c r="E765" s="152"/>
      <c r="F765" s="183" t="str">
        <f>IF(OR(D765="",E765=""),"",ROUND(D765/LOOKUP(E765,SMMLV!$A$2:$A$36,SMMLV!$D$2:$D$108),3))</f>
        <v/>
      </c>
      <c r="K765" s="860"/>
      <c r="L765" s="158">
        <v>10</v>
      </c>
      <c r="M765" s="859" t="str">
        <f t="shared" si="73"/>
        <v>NO APLICA</v>
      </c>
      <c r="N765" s="859"/>
    </row>
    <row r="766" spans="2:14">
      <c r="B766" s="151"/>
      <c r="C766" s="151"/>
      <c r="E766" s="152"/>
      <c r="F766" s="183" t="str">
        <f>IF(OR(D766="",E766=""),"",ROUND(D766/LOOKUP(E766,SMMLV!$A$2:$A$36,SMMLV!$D$2:$D$108),3))</f>
        <v/>
      </c>
      <c r="K766" s="860">
        <v>77</v>
      </c>
      <c r="L766" s="158">
        <v>1</v>
      </c>
      <c r="M766" s="859" t="str">
        <f t="shared" ref="M766:M775" si="74">IF(SUMIFS($F$5:$F$1200,$B$5:$B$1200,$K$766,$C$5:$C$1200,$L766)=0,"NO APLICA",ROUND(SUMIFS($F$5:$F$1200,$B$5:$B$1200,$K$766,$C$5:$C$1200,$L766),3))</f>
        <v>NO APLICA</v>
      </c>
      <c r="N766" s="859"/>
    </row>
    <row r="767" spans="2:14">
      <c r="B767" s="151"/>
      <c r="C767" s="151"/>
      <c r="E767" s="152"/>
      <c r="F767" s="183" t="str">
        <f>IF(OR(D767="",E767=""),"",ROUND(D767/LOOKUP(E767,SMMLV!$A$2:$A$36,SMMLV!$D$2:$D$108),3))</f>
        <v/>
      </c>
      <c r="K767" s="860"/>
      <c r="L767" s="158">
        <v>2</v>
      </c>
      <c r="M767" s="859" t="str">
        <f t="shared" si="74"/>
        <v>NO APLICA</v>
      </c>
      <c r="N767" s="859"/>
    </row>
    <row r="768" spans="2:14">
      <c r="B768" s="151"/>
      <c r="C768" s="151"/>
      <c r="E768" s="152"/>
      <c r="F768" s="183" t="str">
        <f>IF(OR(D768="",E768=""),"",ROUND(D768/LOOKUP(E768,SMMLV!$A$2:$A$36,SMMLV!$D$2:$D$108),3))</f>
        <v/>
      </c>
      <c r="K768" s="860"/>
      <c r="L768" s="158">
        <v>3</v>
      </c>
      <c r="M768" s="859" t="str">
        <f t="shared" si="74"/>
        <v>NO APLICA</v>
      </c>
      <c r="N768" s="859"/>
    </row>
    <row r="769" spans="2:14">
      <c r="B769" s="151"/>
      <c r="C769" s="151"/>
      <c r="E769" s="152"/>
      <c r="F769" s="183" t="str">
        <f>IF(OR(D769="",E769=""),"",ROUND(D769/LOOKUP(E769,SMMLV!$A$2:$A$36,SMMLV!$D$2:$D$108),3))</f>
        <v/>
      </c>
      <c r="K769" s="860"/>
      <c r="L769" s="158">
        <v>4</v>
      </c>
      <c r="M769" s="859" t="str">
        <f t="shared" si="74"/>
        <v>NO APLICA</v>
      </c>
      <c r="N769" s="859"/>
    </row>
    <row r="770" spans="2:14">
      <c r="B770" s="151"/>
      <c r="C770" s="151"/>
      <c r="E770" s="152"/>
      <c r="F770" s="183" t="str">
        <f>IF(OR(D770="",E770=""),"",ROUND(D770/LOOKUP(E770,SMMLV!$A$2:$A$36,SMMLV!$D$2:$D$108),3))</f>
        <v/>
      </c>
      <c r="K770" s="860"/>
      <c r="L770" s="158">
        <v>5</v>
      </c>
      <c r="M770" s="859" t="str">
        <f t="shared" si="74"/>
        <v>NO APLICA</v>
      </c>
      <c r="N770" s="859"/>
    </row>
    <row r="771" spans="2:14">
      <c r="B771" s="151"/>
      <c r="C771" s="151"/>
      <c r="E771" s="152"/>
      <c r="F771" s="183" t="str">
        <f>IF(OR(D771="",E771=""),"",ROUND(D771/LOOKUP(E771,SMMLV!$A$2:$A$36,SMMLV!$D$2:$D$108),3))</f>
        <v/>
      </c>
      <c r="K771" s="860"/>
      <c r="L771" s="158">
        <v>6</v>
      </c>
      <c r="M771" s="859" t="str">
        <f t="shared" si="74"/>
        <v>NO APLICA</v>
      </c>
      <c r="N771" s="859"/>
    </row>
    <row r="772" spans="2:14">
      <c r="B772" s="151"/>
      <c r="C772" s="151"/>
      <c r="E772" s="152"/>
      <c r="F772" s="183" t="str">
        <f>IF(OR(D772="",E772=""),"",ROUND(D772/LOOKUP(E772,SMMLV!$A$2:$A$36,SMMLV!$D$2:$D$108),3))</f>
        <v/>
      </c>
      <c r="K772" s="860"/>
      <c r="L772" s="158">
        <v>7</v>
      </c>
      <c r="M772" s="859" t="str">
        <f t="shared" si="74"/>
        <v>NO APLICA</v>
      </c>
      <c r="N772" s="859"/>
    </row>
    <row r="773" spans="2:14">
      <c r="B773" s="151"/>
      <c r="C773" s="151"/>
      <c r="E773" s="152"/>
      <c r="F773" s="183" t="str">
        <f>IF(OR(D773="",E773=""),"",ROUND(D773/LOOKUP(E773,SMMLV!$A$2:$A$36,SMMLV!$D$2:$D$108),3))</f>
        <v/>
      </c>
      <c r="K773" s="860"/>
      <c r="L773" s="158">
        <v>8</v>
      </c>
      <c r="M773" s="859" t="str">
        <f t="shared" si="74"/>
        <v>NO APLICA</v>
      </c>
      <c r="N773" s="859"/>
    </row>
    <row r="774" spans="2:14">
      <c r="B774" s="151"/>
      <c r="C774" s="151"/>
      <c r="E774" s="152"/>
      <c r="F774" s="183" t="str">
        <f>IF(OR(D774="",E774=""),"",ROUND(D774/LOOKUP(E774,SMMLV!$A$2:$A$36,SMMLV!$D$2:$D$108),3))</f>
        <v/>
      </c>
      <c r="K774" s="860"/>
      <c r="L774" s="158">
        <v>9</v>
      </c>
      <c r="M774" s="859" t="str">
        <f t="shared" si="74"/>
        <v>NO APLICA</v>
      </c>
      <c r="N774" s="859"/>
    </row>
    <row r="775" spans="2:14">
      <c r="B775" s="151"/>
      <c r="C775" s="151"/>
      <c r="E775" s="152"/>
      <c r="F775" s="183" t="str">
        <f>IF(OR(D775="",E775=""),"",ROUND(D775/LOOKUP(E775,SMMLV!$A$2:$A$36,SMMLV!$D$2:$D$108),3))</f>
        <v/>
      </c>
      <c r="K775" s="860"/>
      <c r="L775" s="158">
        <v>10</v>
      </c>
      <c r="M775" s="859" t="str">
        <f t="shared" si="74"/>
        <v>NO APLICA</v>
      </c>
      <c r="N775" s="859"/>
    </row>
    <row r="776" spans="2:14">
      <c r="B776" s="151"/>
      <c r="C776" s="151"/>
      <c r="E776" s="152"/>
      <c r="F776" s="183" t="str">
        <f>IF(OR(D776="",E776=""),"",ROUND(D776/LOOKUP(E776,SMMLV!$A$2:$A$36,SMMLV!$D$2:$D$108),3))</f>
        <v/>
      </c>
      <c r="K776" s="860">
        <v>78</v>
      </c>
      <c r="L776" s="158">
        <v>1</v>
      </c>
      <c r="M776" s="859" t="str">
        <f t="shared" ref="M776:M785" si="75">IF(SUMIFS($F$5:$F$1200,$B$5:$B$1200,$K$776,$C$5:$C$1200,$L776)=0,"NO APLICA",ROUND(SUMIFS($F$5:$F$1200,$B$5:$B$1200,$K$776,$C$5:$C$1200,$L776),3))</f>
        <v>NO APLICA</v>
      </c>
      <c r="N776" s="859"/>
    </row>
    <row r="777" spans="2:14">
      <c r="B777" s="151"/>
      <c r="C777" s="151"/>
      <c r="E777" s="152"/>
      <c r="F777" s="183" t="str">
        <f>IF(OR(D777="",E777=""),"",ROUND(D777/LOOKUP(E777,SMMLV!$A$2:$A$36,SMMLV!$D$2:$D$108),3))</f>
        <v/>
      </c>
      <c r="K777" s="860"/>
      <c r="L777" s="158">
        <v>2</v>
      </c>
      <c r="M777" s="859" t="str">
        <f t="shared" si="75"/>
        <v>NO APLICA</v>
      </c>
      <c r="N777" s="859"/>
    </row>
    <row r="778" spans="2:14">
      <c r="B778" s="151"/>
      <c r="C778" s="151"/>
      <c r="E778" s="152"/>
      <c r="F778" s="183" t="str">
        <f>IF(OR(D778="",E778=""),"",ROUND(D778/LOOKUP(E778,SMMLV!$A$2:$A$36,SMMLV!$D$2:$D$108),3))</f>
        <v/>
      </c>
      <c r="K778" s="860"/>
      <c r="L778" s="158">
        <v>3</v>
      </c>
      <c r="M778" s="859" t="str">
        <f t="shared" si="75"/>
        <v>NO APLICA</v>
      </c>
      <c r="N778" s="859"/>
    </row>
    <row r="779" spans="2:14">
      <c r="B779" s="151"/>
      <c r="C779" s="151"/>
      <c r="E779" s="152"/>
      <c r="F779" s="183" t="str">
        <f>IF(OR(D779="",E779=""),"",ROUND(D779/LOOKUP(E779,SMMLV!$A$2:$A$36,SMMLV!$D$2:$D$108),3))</f>
        <v/>
      </c>
      <c r="K779" s="860"/>
      <c r="L779" s="158">
        <v>4</v>
      </c>
      <c r="M779" s="859" t="str">
        <f t="shared" si="75"/>
        <v>NO APLICA</v>
      </c>
      <c r="N779" s="859"/>
    </row>
    <row r="780" spans="2:14">
      <c r="B780" s="151"/>
      <c r="C780" s="151"/>
      <c r="E780" s="152"/>
      <c r="F780" s="183" t="str">
        <f>IF(OR(D780="",E780=""),"",ROUND(D780/LOOKUP(E780,SMMLV!$A$2:$A$36,SMMLV!$D$2:$D$108),3))</f>
        <v/>
      </c>
      <c r="K780" s="860"/>
      <c r="L780" s="158">
        <v>5</v>
      </c>
      <c r="M780" s="859" t="str">
        <f t="shared" si="75"/>
        <v>NO APLICA</v>
      </c>
      <c r="N780" s="859"/>
    </row>
    <row r="781" spans="2:14">
      <c r="B781" s="151"/>
      <c r="C781" s="151"/>
      <c r="E781" s="152"/>
      <c r="F781" s="183" t="str">
        <f>IF(OR(D781="",E781=""),"",ROUND(D781/LOOKUP(E781,SMMLV!$A$2:$A$36,SMMLV!$D$2:$D$108),3))</f>
        <v/>
      </c>
      <c r="K781" s="860"/>
      <c r="L781" s="158">
        <v>6</v>
      </c>
      <c r="M781" s="859" t="str">
        <f t="shared" si="75"/>
        <v>NO APLICA</v>
      </c>
      <c r="N781" s="859"/>
    </row>
    <row r="782" spans="2:14">
      <c r="B782" s="151"/>
      <c r="C782" s="151"/>
      <c r="E782" s="152"/>
      <c r="F782" s="183" t="str">
        <f>IF(OR(D782="",E782=""),"",ROUND(D782/LOOKUP(E782,SMMLV!$A$2:$A$36,SMMLV!$D$2:$D$108),3))</f>
        <v/>
      </c>
      <c r="K782" s="860"/>
      <c r="L782" s="158">
        <v>7</v>
      </c>
      <c r="M782" s="859" t="str">
        <f t="shared" si="75"/>
        <v>NO APLICA</v>
      </c>
      <c r="N782" s="859"/>
    </row>
    <row r="783" spans="2:14">
      <c r="B783" s="151"/>
      <c r="C783" s="151"/>
      <c r="E783" s="152"/>
      <c r="F783" s="183" t="str">
        <f>IF(OR(D783="",E783=""),"",ROUND(D783/LOOKUP(E783,SMMLV!$A$2:$A$36,SMMLV!$D$2:$D$108),3))</f>
        <v/>
      </c>
      <c r="K783" s="860"/>
      <c r="L783" s="158">
        <v>8</v>
      </c>
      <c r="M783" s="859" t="str">
        <f t="shared" si="75"/>
        <v>NO APLICA</v>
      </c>
      <c r="N783" s="859"/>
    </row>
    <row r="784" spans="2:14">
      <c r="B784" s="151"/>
      <c r="C784" s="151"/>
      <c r="E784" s="152"/>
      <c r="F784" s="183" t="str">
        <f>IF(OR(D784="",E784=""),"",ROUND(D784/LOOKUP(E784,SMMLV!$A$2:$A$36,SMMLV!$D$2:$D$108),3))</f>
        <v/>
      </c>
      <c r="K784" s="860"/>
      <c r="L784" s="158">
        <v>9</v>
      </c>
      <c r="M784" s="859" t="str">
        <f t="shared" si="75"/>
        <v>NO APLICA</v>
      </c>
      <c r="N784" s="859"/>
    </row>
    <row r="785" spans="2:14">
      <c r="B785" s="151"/>
      <c r="C785" s="151"/>
      <c r="E785" s="152"/>
      <c r="F785" s="183" t="str">
        <f>IF(OR(D785="",E785=""),"",ROUND(D785/LOOKUP(E785,SMMLV!$A$2:$A$36,SMMLV!$D$2:$D$108),3))</f>
        <v/>
      </c>
      <c r="K785" s="860"/>
      <c r="L785" s="158">
        <v>10</v>
      </c>
      <c r="M785" s="859" t="str">
        <f t="shared" si="75"/>
        <v>NO APLICA</v>
      </c>
      <c r="N785" s="859"/>
    </row>
    <row r="786" spans="2:14">
      <c r="B786" s="151"/>
      <c r="C786" s="151"/>
      <c r="E786" s="152"/>
      <c r="F786" s="183" t="str">
        <f>IF(OR(D786="",E786=""),"",ROUND(D786/LOOKUP(E786,SMMLV!$A$2:$A$36,SMMLV!$D$2:$D$108),3))</f>
        <v/>
      </c>
      <c r="K786" s="860">
        <v>79</v>
      </c>
      <c r="L786" s="158">
        <v>1</v>
      </c>
      <c r="M786" s="859" t="str">
        <f t="shared" ref="M786:M795" si="76">IF(SUMIFS($F$5:$F$1200,$B$5:$B$1200,$K$786,$C$5:$C$1200,$L786)=0,"NO APLICA",ROUND(SUMIFS($F$5:$F$1200,$B$5:$B$1200,$K$786,$C$5:$C$1200,$L786),3))</f>
        <v>NO APLICA</v>
      </c>
      <c r="N786" s="859"/>
    </row>
    <row r="787" spans="2:14">
      <c r="B787" s="151"/>
      <c r="C787" s="151"/>
      <c r="E787" s="152"/>
      <c r="F787" s="183" t="str">
        <f>IF(OR(D787="",E787=""),"",ROUND(D787/LOOKUP(E787,SMMLV!$A$2:$A$36,SMMLV!$D$2:$D$108),3))</f>
        <v/>
      </c>
      <c r="K787" s="860"/>
      <c r="L787" s="158">
        <v>2</v>
      </c>
      <c r="M787" s="859" t="str">
        <f t="shared" si="76"/>
        <v>NO APLICA</v>
      </c>
      <c r="N787" s="859"/>
    </row>
    <row r="788" spans="2:14">
      <c r="B788" s="151"/>
      <c r="C788" s="151"/>
      <c r="E788" s="152"/>
      <c r="F788" s="183" t="str">
        <f>IF(OR(D788="",E788=""),"",ROUND(D788/LOOKUP(E788,SMMLV!$A$2:$A$36,SMMLV!$D$2:$D$108),3))</f>
        <v/>
      </c>
      <c r="K788" s="860"/>
      <c r="L788" s="158">
        <v>3</v>
      </c>
      <c r="M788" s="859" t="str">
        <f t="shared" si="76"/>
        <v>NO APLICA</v>
      </c>
      <c r="N788" s="859"/>
    </row>
    <row r="789" spans="2:14">
      <c r="B789" s="151"/>
      <c r="C789" s="151"/>
      <c r="E789" s="152"/>
      <c r="F789" s="183" t="str">
        <f>IF(OR(D789="",E789=""),"",ROUND(D789/LOOKUP(E789,SMMLV!$A$2:$A$36,SMMLV!$D$2:$D$108),3))</f>
        <v/>
      </c>
      <c r="K789" s="860"/>
      <c r="L789" s="158">
        <v>4</v>
      </c>
      <c r="M789" s="859" t="str">
        <f t="shared" si="76"/>
        <v>NO APLICA</v>
      </c>
      <c r="N789" s="859"/>
    </row>
    <row r="790" spans="2:14">
      <c r="B790" s="151"/>
      <c r="C790" s="151"/>
      <c r="E790" s="152"/>
      <c r="F790" s="183" t="str">
        <f>IF(OR(D790="",E790=""),"",ROUND(D790/LOOKUP(E790,SMMLV!$A$2:$A$36,SMMLV!$D$2:$D$108),3))</f>
        <v/>
      </c>
      <c r="K790" s="860"/>
      <c r="L790" s="158">
        <v>5</v>
      </c>
      <c r="M790" s="859" t="str">
        <f t="shared" si="76"/>
        <v>NO APLICA</v>
      </c>
      <c r="N790" s="859"/>
    </row>
    <row r="791" spans="2:14">
      <c r="B791" s="151"/>
      <c r="C791" s="151"/>
      <c r="E791" s="152"/>
      <c r="F791" s="183" t="str">
        <f>IF(OR(D791="",E791=""),"",ROUND(D791/LOOKUP(E791,SMMLV!$A$2:$A$36,SMMLV!$D$2:$D$108),3))</f>
        <v/>
      </c>
      <c r="K791" s="860"/>
      <c r="L791" s="158">
        <v>6</v>
      </c>
      <c r="M791" s="859" t="str">
        <f t="shared" si="76"/>
        <v>NO APLICA</v>
      </c>
      <c r="N791" s="859"/>
    </row>
    <row r="792" spans="2:14">
      <c r="B792" s="151"/>
      <c r="C792" s="151"/>
      <c r="E792" s="152"/>
      <c r="F792" s="183" t="str">
        <f>IF(OR(D792="",E792=""),"",ROUND(D792/LOOKUP(E792,SMMLV!$A$2:$A$36,SMMLV!$D$2:$D$108),3))</f>
        <v/>
      </c>
      <c r="K792" s="860"/>
      <c r="L792" s="158">
        <v>7</v>
      </c>
      <c r="M792" s="859" t="str">
        <f t="shared" si="76"/>
        <v>NO APLICA</v>
      </c>
      <c r="N792" s="859"/>
    </row>
    <row r="793" spans="2:14">
      <c r="B793" s="151"/>
      <c r="C793" s="151"/>
      <c r="E793" s="152"/>
      <c r="F793" s="183" t="str">
        <f>IF(OR(D793="",E793=""),"",ROUND(D793/LOOKUP(E793,SMMLV!$A$2:$A$36,SMMLV!$D$2:$D$108),3))</f>
        <v/>
      </c>
      <c r="K793" s="860"/>
      <c r="L793" s="158">
        <v>8</v>
      </c>
      <c r="M793" s="859" t="str">
        <f t="shared" si="76"/>
        <v>NO APLICA</v>
      </c>
      <c r="N793" s="859"/>
    </row>
    <row r="794" spans="2:14">
      <c r="B794" s="151"/>
      <c r="C794" s="151"/>
      <c r="E794" s="152"/>
      <c r="F794" s="183" t="str">
        <f>IF(OR(D794="",E794=""),"",ROUND(D794/LOOKUP(E794,SMMLV!$A$2:$A$36,SMMLV!$D$2:$D$108),3))</f>
        <v/>
      </c>
      <c r="K794" s="860"/>
      <c r="L794" s="158">
        <v>9</v>
      </c>
      <c r="M794" s="859" t="str">
        <f t="shared" si="76"/>
        <v>NO APLICA</v>
      </c>
      <c r="N794" s="859"/>
    </row>
    <row r="795" spans="2:14">
      <c r="B795" s="151"/>
      <c r="C795" s="151"/>
      <c r="E795" s="152"/>
      <c r="F795" s="183" t="str">
        <f>IF(OR(D795="",E795=""),"",ROUND(D795/LOOKUP(E795,SMMLV!$A$2:$A$36,SMMLV!$D$2:$D$108),3))</f>
        <v/>
      </c>
      <c r="K795" s="860"/>
      <c r="L795" s="158">
        <v>10</v>
      </c>
      <c r="M795" s="859" t="str">
        <f t="shared" si="76"/>
        <v>NO APLICA</v>
      </c>
      <c r="N795" s="859"/>
    </row>
    <row r="796" spans="2:14">
      <c r="B796" s="151"/>
      <c r="C796" s="151"/>
      <c r="E796" s="152"/>
      <c r="F796" s="183" t="str">
        <f>IF(OR(D796="",E796=""),"",ROUND(D796/LOOKUP(E796,SMMLV!$A$2:$A$36,SMMLV!$D$2:$D$108),3))</f>
        <v/>
      </c>
      <c r="K796" s="860">
        <v>80</v>
      </c>
      <c r="L796" s="158">
        <v>1</v>
      </c>
      <c r="M796" s="859" t="str">
        <f t="shared" ref="M796:M805" si="77">IF(SUMIFS($F$5:$F$1200,$B$5:$B$1200,$K$796,$C$5:$C$1200,$L796)=0,"NO APLICA",ROUND(SUMIFS($F$5:$F$1200,$B$5:$B$1200,$K$796,$C$5:$C$1200,$L796),3))</f>
        <v>NO APLICA</v>
      </c>
      <c r="N796" s="859"/>
    </row>
    <row r="797" spans="2:14">
      <c r="B797" s="151"/>
      <c r="C797" s="151"/>
      <c r="E797" s="152"/>
      <c r="F797" s="183" t="str">
        <f>IF(OR(D797="",E797=""),"",ROUND(D797/LOOKUP(E797,SMMLV!$A$2:$A$36,SMMLV!$D$2:$D$108),3))</f>
        <v/>
      </c>
      <c r="K797" s="860"/>
      <c r="L797" s="158">
        <v>2</v>
      </c>
      <c r="M797" s="859" t="str">
        <f t="shared" si="77"/>
        <v>NO APLICA</v>
      </c>
      <c r="N797" s="859"/>
    </row>
    <row r="798" spans="2:14">
      <c r="B798" s="151"/>
      <c r="C798" s="151"/>
      <c r="E798" s="152"/>
      <c r="F798" s="183" t="str">
        <f>IF(OR(D798="",E798=""),"",ROUND(D798/LOOKUP(E798,SMMLV!$A$2:$A$36,SMMLV!$D$2:$D$108),3))</f>
        <v/>
      </c>
      <c r="K798" s="860"/>
      <c r="L798" s="158">
        <v>3</v>
      </c>
      <c r="M798" s="859" t="str">
        <f t="shared" si="77"/>
        <v>NO APLICA</v>
      </c>
      <c r="N798" s="859"/>
    </row>
    <row r="799" spans="2:14">
      <c r="B799" s="151"/>
      <c r="C799" s="151"/>
      <c r="E799" s="152"/>
      <c r="F799" s="183" t="str">
        <f>IF(OR(D799="",E799=""),"",ROUND(D799/LOOKUP(E799,SMMLV!$A$2:$A$36,SMMLV!$D$2:$D$108),3))</f>
        <v/>
      </c>
      <c r="K799" s="860"/>
      <c r="L799" s="158">
        <v>4</v>
      </c>
      <c r="M799" s="859" t="str">
        <f t="shared" si="77"/>
        <v>NO APLICA</v>
      </c>
      <c r="N799" s="859"/>
    </row>
    <row r="800" spans="2:14">
      <c r="B800" s="151"/>
      <c r="C800" s="151"/>
      <c r="E800" s="152"/>
      <c r="F800" s="183" t="str">
        <f>IF(OR(D800="",E800=""),"",ROUND(D800/LOOKUP(E800,SMMLV!$A$2:$A$36,SMMLV!$D$2:$D$108),3))</f>
        <v/>
      </c>
      <c r="K800" s="860"/>
      <c r="L800" s="158">
        <v>5</v>
      </c>
      <c r="M800" s="859" t="str">
        <f t="shared" si="77"/>
        <v>NO APLICA</v>
      </c>
      <c r="N800" s="859"/>
    </row>
    <row r="801" spans="2:14">
      <c r="B801" s="151"/>
      <c r="C801" s="151"/>
      <c r="E801" s="152"/>
      <c r="F801" s="183" t="str">
        <f>IF(OR(D801="",E801=""),"",ROUND(D801/LOOKUP(E801,SMMLV!$A$2:$A$36,SMMLV!$D$2:$D$108),3))</f>
        <v/>
      </c>
      <c r="K801" s="860"/>
      <c r="L801" s="158">
        <v>6</v>
      </c>
      <c r="M801" s="859" t="str">
        <f t="shared" si="77"/>
        <v>NO APLICA</v>
      </c>
      <c r="N801" s="859"/>
    </row>
    <row r="802" spans="2:14">
      <c r="B802" s="151"/>
      <c r="C802" s="151"/>
      <c r="E802" s="152"/>
      <c r="F802" s="183" t="str">
        <f>IF(OR(D802="",E802=""),"",ROUND(D802/LOOKUP(E802,SMMLV!$A$2:$A$36,SMMLV!$D$2:$D$108),3))</f>
        <v/>
      </c>
      <c r="K802" s="860"/>
      <c r="L802" s="158">
        <v>7</v>
      </c>
      <c r="M802" s="859" t="str">
        <f t="shared" si="77"/>
        <v>NO APLICA</v>
      </c>
      <c r="N802" s="859"/>
    </row>
    <row r="803" spans="2:14">
      <c r="B803" s="151"/>
      <c r="C803" s="151"/>
      <c r="E803" s="152"/>
      <c r="F803" s="183" t="str">
        <f>IF(OR(D803="",E803=""),"",ROUND(D803/LOOKUP(E803,SMMLV!$A$2:$A$36,SMMLV!$D$2:$D$108),3))</f>
        <v/>
      </c>
      <c r="K803" s="860"/>
      <c r="L803" s="158">
        <v>8</v>
      </c>
      <c r="M803" s="859" t="str">
        <f t="shared" si="77"/>
        <v>NO APLICA</v>
      </c>
      <c r="N803" s="859"/>
    </row>
    <row r="804" spans="2:14">
      <c r="B804" s="151"/>
      <c r="C804" s="151"/>
      <c r="E804" s="152"/>
      <c r="F804" s="183" t="str">
        <f>IF(OR(D804="",E804=""),"",ROUND(D804/LOOKUP(E804,SMMLV!$A$2:$A$36,SMMLV!$D$2:$D$108),3))</f>
        <v/>
      </c>
      <c r="K804" s="860"/>
      <c r="L804" s="158">
        <v>9</v>
      </c>
      <c r="M804" s="859" t="str">
        <f t="shared" si="77"/>
        <v>NO APLICA</v>
      </c>
      <c r="N804" s="859"/>
    </row>
    <row r="805" spans="2:14">
      <c r="B805" s="151"/>
      <c r="C805" s="151"/>
      <c r="E805" s="152"/>
      <c r="F805" s="183" t="str">
        <f>IF(OR(D805="",E805=""),"",ROUND(D805/LOOKUP(E805,SMMLV!$A$2:$A$36,SMMLV!$D$2:$D$108),3))</f>
        <v/>
      </c>
      <c r="K805" s="860"/>
      <c r="L805" s="158">
        <v>10</v>
      </c>
      <c r="M805" s="859" t="str">
        <f t="shared" si="77"/>
        <v>NO APLICA</v>
      </c>
      <c r="N805" s="859"/>
    </row>
    <row r="806" spans="2:14">
      <c r="B806" s="151"/>
      <c r="C806" s="151"/>
      <c r="E806" s="152"/>
      <c r="F806" s="183" t="str">
        <f>IF(OR(D806="",E806=""),"",ROUND(D806/LOOKUP(E806,SMMLV!$A$2:$A$36,SMMLV!$D$2:$D$108),3))</f>
        <v/>
      </c>
      <c r="K806" s="860">
        <v>81</v>
      </c>
      <c r="L806" s="158">
        <v>1</v>
      </c>
      <c r="M806" s="859" t="str">
        <f t="shared" ref="M806:M815" si="78">IF(SUMIFS($F$5:$F$1200,$B$5:$B$1200,$K$806,$C$5:$C$1200,$L806)=0,"NO APLICA",ROUND(SUMIFS($F$5:$F$1200,$B$5:$B$1200,$K$806,$C$5:$C$1200,$L806),3))</f>
        <v>NO APLICA</v>
      </c>
      <c r="N806" s="859"/>
    </row>
    <row r="807" spans="2:14">
      <c r="B807" s="151"/>
      <c r="C807" s="151"/>
      <c r="E807" s="152"/>
      <c r="F807" s="183" t="str">
        <f>IF(OR(D807="",E807=""),"",ROUND(D807/LOOKUP(E807,SMMLV!$A$2:$A$36,SMMLV!$D$2:$D$108),3))</f>
        <v/>
      </c>
      <c r="K807" s="860"/>
      <c r="L807" s="158">
        <v>2</v>
      </c>
      <c r="M807" s="859" t="str">
        <f t="shared" si="78"/>
        <v>NO APLICA</v>
      </c>
      <c r="N807" s="859"/>
    </row>
    <row r="808" spans="2:14">
      <c r="B808" s="151"/>
      <c r="C808" s="151"/>
      <c r="E808" s="152"/>
      <c r="F808" s="183" t="str">
        <f>IF(OR(D808="",E808=""),"",ROUND(D808/LOOKUP(E808,SMMLV!$A$2:$A$36,SMMLV!$D$2:$D$108),3))</f>
        <v/>
      </c>
      <c r="K808" s="860"/>
      <c r="L808" s="158">
        <v>3</v>
      </c>
      <c r="M808" s="859" t="str">
        <f t="shared" si="78"/>
        <v>NO APLICA</v>
      </c>
      <c r="N808" s="859"/>
    </row>
    <row r="809" spans="2:14">
      <c r="B809" s="151"/>
      <c r="C809" s="151"/>
      <c r="E809" s="152"/>
      <c r="F809" s="183" t="str">
        <f>IF(OR(D809="",E809=""),"",ROUND(D809/LOOKUP(E809,SMMLV!$A$2:$A$36,SMMLV!$D$2:$D$108),3))</f>
        <v/>
      </c>
      <c r="K809" s="860"/>
      <c r="L809" s="158">
        <v>4</v>
      </c>
      <c r="M809" s="859" t="str">
        <f t="shared" si="78"/>
        <v>NO APLICA</v>
      </c>
      <c r="N809" s="859"/>
    </row>
    <row r="810" spans="2:14">
      <c r="B810" s="151"/>
      <c r="C810" s="151"/>
      <c r="E810" s="152"/>
      <c r="F810" s="183" t="str">
        <f>IF(OR(D810="",E810=""),"",ROUND(D810/LOOKUP(E810,SMMLV!$A$2:$A$36,SMMLV!$D$2:$D$108),3))</f>
        <v/>
      </c>
      <c r="K810" s="860"/>
      <c r="L810" s="158">
        <v>5</v>
      </c>
      <c r="M810" s="859" t="str">
        <f t="shared" si="78"/>
        <v>NO APLICA</v>
      </c>
      <c r="N810" s="859"/>
    </row>
    <row r="811" spans="2:14">
      <c r="B811" s="151"/>
      <c r="C811" s="151"/>
      <c r="E811" s="152"/>
      <c r="F811" s="183" t="str">
        <f>IF(OR(D811="",E811=""),"",ROUND(D811/LOOKUP(E811,SMMLV!$A$2:$A$36,SMMLV!$D$2:$D$108),3))</f>
        <v/>
      </c>
      <c r="K811" s="860"/>
      <c r="L811" s="158">
        <v>6</v>
      </c>
      <c r="M811" s="859" t="str">
        <f t="shared" si="78"/>
        <v>NO APLICA</v>
      </c>
      <c r="N811" s="859"/>
    </row>
    <row r="812" spans="2:14">
      <c r="B812" s="151"/>
      <c r="C812" s="151"/>
      <c r="E812" s="152"/>
      <c r="F812" s="183" t="str">
        <f>IF(OR(D812="",E812=""),"",ROUND(D812/LOOKUP(E812,SMMLV!$A$2:$A$36,SMMLV!$D$2:$D$108),3))</f>
        <v/>
      </c>
      <c r="K812" s="860"/>
      <c r="L812" s="158">
        <v>7</v>
      </c>
      <c r="M812" s="859" t="str">
        <f t="shared" si="78"/>
        <v>NO APLICA</v>
      </c>
      <c r="N812" s="859"/>
    </row>
    <row r="813" spans="2:14">
      <c r="B813" s="151"/>
      <c r="C813" s="151"/>
      <c r="E813" s="152"/>
      <c r="F813" s="183" t="str">
        <f>IF(OR(D813="",E813=""),"",ROUND(D813/LOOKUP(E813,SMMLV!$A$2:$A$36,SMMLV!$D$2:$D$108),3))</f>
        <v/>
      </c>
      <c r="K813" s="860"/>
      <c r="L813" s="158">
        <v>8</v>
      </c>
      <c r="M813" s="859" t="str">
        <f t="shared" si="78"/>
        <v>NO APLICA</v>
      </c>
      <c r="N813" s="859"/>
    </row>
    <row r="814" spans="2:14">
      <c r="B814" s="151"/>
      <c r="C814" s="151"/>
      <c r="E814" s="152"/>
      <c r="F814" s="183" t="str">
        <f>IF(OR(D814="",E814=""),"",ROUND(D814/LOOKUP(E814,SMMLV!$A$2:$A$36,SMMLV!$D$2:$D$108),3))</f>
        <v/>
      </c>
      <c r="K814" s="860"/>
      <c r="L814" s="158">
        <v>9</v>
      </c>
      <c r="M814" s="859" t="str">
        <f t="shared" si="78"/>
        <v>NO APLICA</v>
      </c>
      <c r="N814" s="859"/>
    </row>
    <row r="815" spans="2:14">
      <c r="B815" s="151"/>
      <c r="C815" s="151"/>
      <c r="E815" s="152"/>
      <c r="F815" s="183" t="str">
        <f>IF(OR(D815="",E815=""),"",ROUND(D815/LOOKUP(E815,SMMLV!$A$2:$A$36,SMMLV!$D$2:$D$108),3))</f>
        <v/>
      </c>
      <c r="K815" s="860"/>
      <c r="L815" s="158">
        <v>10</v>
      </c>
      <c r="M815" s="859" t="str">
        <f t="shared" si="78"/>
        <v>NO APLICA</v>
      </c>
      <c r="N815" s="859"/>
    </row>
    <row r="816" spans="2:14">
      <c r="B816" s="151"/>
      <c r="C816" s="151"/>
      <c r="E816" s="152"/>
      <c r="F816" s="183" t="str">
        <f>IF(OR(D816="",E816=""),"",ROUND(D816/LOOKUP(E816,SMMLV!$A$2:$A$36,SMMLV!$D$2:$D$108),3))</f>
        <v/>
      </c>
      <c r="K816" s="860">
        <v>82</v>
      </c>
      <c r="L816" s="158">
        <v>1</v>
      </c>
      <c r="M816" s="859" t="str">
        <f t="shared" ref="M816:M825" si="79">IF(SUMIFS($F$5:$F$1200,$B$5:$B$1200,$K$816,$C$5:$C$1200,$L816)=0,"NO APLICA",ROUND(SUMIFS($F$5:$F$1200,$B$5:$B$1200,$K$816,$C$5:$C$1200,$L816),3))</f>
        <v>NO APLICA</v>
      </c>
      <c r="N816" s="859"/>
    </row>
    <row r="817" spans="2:14">
      <c r="B817" s="151"/>
      <c r="C817" s="151"/>
      <c r="E817" s="152"/>
      <c r="F817" s="183" t="str">
        <f>IF(OR(D817="",E817=""),"",ROUND(D817/LOOKUP(E817,SMMLV!$A$2:$A$36,SMMLV!$D$2:$D$108),3))</f>
        <v/>
      </c>
      <c r="K817" s="860"/>
      <c r="L817" s="158">
        <v>2</v>
      </c>
      <c r="M817" s="859" t="str">
        <f t="shared" si="79"/>
        <v>NO APLICA</v>
      </c>
      <c r="N817" s="859"/>
    </row>
    <row r="818" spans="2:14">
      <c r="B818" s="151"/>
      <c r="C818" s="151"/>
      <c r="E818" s="152"/>
      <c r="F818" s="183" t="str">
        <f>IF(OR(D818="",E818=""),"",ROUND(D818/LOOKUP(E818,SMMLV!$A$2:$A$36,SMMLV!$D$2:$D$108),3))</f>
        <v/>
      </c>
      <c r="K818" s="860"/>
      <c r="L818" s="158">
        <v>3</v>
      </c>
      <c r="M818" s="859" t="str">
        <f t="shared" si="79"/>
        <v>NO APLICA</v>
      </c>
      <c r="N818" s="859"/>
    </row>
    <row r="819" spans="2:14">
      <c r="B819" s="151"/>
      <c r="C819" s="151"/>
      <c r="E819" s="152"/>
      <c r="F819" s="183" t="str">
        <f>IF(OR(D819="",E819=""),"",ROUND(D819/LOOKUP(E819,SMMLV!$A$2:$A$36,SMMLV!$D$2:$D$108),3))</f>
        <v/>
      </c>
      <c r="K819" s="860"/>
      <c r="L819" s="158">
        <v>4</v>
      </c>
      <c r="M819" s="859" t="str">
        <f t="shared" si="79"/>
        <v>NO APLICA</v>
      </c>
      <c r="N819" s="859"/>
    </row>
    <row r="820" spans="2:14">
      <c r="B820" s="151"/>
      <c r="C820" s="151"/>
      <c r="E820" s="152"/>
      <c r="F820" s="183" t="str">
        <f>IF(OR(D820="",E820=""),"",ROUND(D820/LOOKUP(E820,SMMLV!$A$2:$A$36,SMMLV!$D$2:$D$108),3))</f>
        <v/>
      </c>
      <c r="K820" s="860"/>
      <c r="L820" s="158">
        <v>5</v>
      </c>
      <c r="M820" s="859" t="str">
        <f t="shared" si="79"/>
        <v>NO APLICA</v>
      </c>
      <c r="N820" s="859"/>
    </row>
    <row r="821" spans="2:14">
      <c r="B821" s="151"/>
      <c r="C821" s="151"/>
      <c r="E821" s="152"/>
      <c r="F821" s="183" t="str">
        <f>IF(OR(D821="",E821=""),"",ROUND(D821/LOOKUP(E821,SMMLV!$A$2:$A$36,SMMLV!$D$2:$D$108),3))</f>
        <v/>
      </c>
      <c r="K821" s="860"/>
      <c r="L821" s="158">
        <v>6</v>
      </c>
      <c r="M821" s="859" t="str">
        <f t="shared" si="79"/>
        <v>NO APLICA</v>
      </c>
      <c r="N821" s="859"/>
    </row>
    <row r="822" spans="2:14">
      <c r="B822" s="151"/>
      <c r="C822" s="151"/>
      <c r="E822" s="152"/>
      <c r="F822" s="183" t="str">
        <f>IF(OR(D822="",E822=""),"",ROUND(D822/LOOKUP(E822,SMMLV!$A$2:$A$36,SMMLV!$D$2:$D$108),3))</f>
        <v/>
      </c>
      <c r="K822" s="860"/>
      <c r="L822" s="158">
        <v>7</v>
      </c>
      <c r="M822" s="859" t="str">
        <f t="shared" si="79"/>
        <v>NO APLICA</v>
      </c>
      <c r="N822" s="859"/>
    </row>
    <row r="823" spans="2:14">
      <c r="B823" s="151"/>
      <c r="C823" s="151"/>
      <c r="E823" s="152"/>
      <c r="F823" s="183" t="str">
        <f>IF(OR(D823="",E823=""),"",ROUND(D823/LOOKUP(E823,SMMLV!$A$2:$A$36,SMMLV!$D$2:$D$108),3))</f>
        <v/>
      </c>
      <c r="K823" s="860"/>
      <c r="L823" s="158">
        <v>8</v>
      </c>
      <c r="M823" s="859" t="str">
        <f t="shared" si="79"/>
        <v>NO APLICA</v>
      </c>
      <c r="N823" s="859"/>
    </row>
    <row r="824" spans="2:14">
      <c r="B824" s="151"/>
      <c r="C824" s="151"/>
      <c r="E824" s="152"/>
      <c r="F824" s="183" t="str">
        <f>IF(OR(D824="",E824=""),"",ROUND(D824/LOOKUP(E824,SMMLV!$A$2:$A$36,SMMLV!$D$2:$D$108),3))</f>
        <v/>
      </c>
      <c r="K824" s="860"/>
      <c r="L824" s="158">
        <v>9</v>
      </c>
      <c r="M824" s="859" t="str">
        <f t="shared" si="79"/>
        <v>NO APLICA</v>
      </c>
      <c r="N824" s="859"/>
    </row>
    <row r="825" spans="2:14">
      <c r="B825" s="151"/>
      <c r="C825" s="151"/>
      <c r="E825" s="152"/>
      <c r="F825" s="183" t="str">
        <f>IF(OR(D825="",E825=""),"",ROUND(D825/LOOKUP(E825,SMMLV!$A$2:$A$36,SMMLV!$D$2:$D$108),3))</f>
        <v/>
      </c>
      <c r="K825" s="860"/>
      <c r="L825" s="158">
        <v>10</v>
      </c>
      <c r="M825" s="859" t="str">
        <f t="shared" si="79"/>
        <v>NO APLICA</v>
      </c>
      <c r="N825" s="859"/>
    </row>
    <row r="826" spans="2:14">
      <c r="B826" s="151"/>
      <c r="C826" s="151"/>
      <c r="E826" s="152"/>
      <c r="F826" s="183" t="str">
        <f>IF(OR(D826="",E826=""),"",ROUND(D826/LOOKUP(E826,SMMLV!$A$2:$A$36,SMMLV!$D$2:$D$108),3))</f>
        <v/>
      </c>
      <c r="K826" s="860">
        <v>83</v>
      </c>
      <c r="L826" s="158">
        <v>1</v>
      </c>
      <c r="M826" s="859" t="str">
        <f t="shared" ref="M826:M835" si="80">IF(SUMIFS($F$5:$F$1200,$B$5:$B$1200,$K$826,$C$5:$C$1200,$L826)=0,"NO APLICA",ROUND(SUMIFS($F$5:$F$1200,$B$5:$B$1200,$K$826,$C$5:$C$1200,$L826),3))</f>
        <v>NO APLICA</v>
      </c>
      <c r="N826" s="859"/>
    </row>
    <row r="827" spans="2:14">
      <c r="B827" s="151"/>
      <c r="C827" s="151"/>
      <c r="E827" s="152"/>
      <c r="F827" s="183" t="str">
        <f>IF(OR(D827="",E827=""),"",ROUND(D827/LOOKUP(E827,SMMLV!$A$2:$A$36,SMMLV!$D$2:$D$108),3))</f>
        <v/>
      </c>
      <c r="K827" s="860"/>
      <c r="L827" s="158">
        <v>2</v>
      </c>
      <c r="M827" s="859" t="str">
        <f t="shared" si="80"/>
        <v>NO APLICA</v>
      </c>
      <c r="N827" s="859"/>
    </row>
    <row r="828" spans="2:14">
      <c r="B828" s="151"/>
      <c r="C828" s="151"/>
      <c r="E828" s="152"/>
      <c r="F828" s="183" t="str">
        <f>IF(OR(D828="",E828=""),"",ROUND(D828/LOOKUP(E828,SMMLV!$A$2:$A$36,SMMLV!$D$2:$D$108),3))</f>
        <v/>
      </c>
      <c r="K828" s="860"/>
      <c r="L828" s="158">
        <v>3</v>
      </c>
      <c r="M828" s="859" t="str">
        <f t="shared" si="80"/>
        <v>NO APLICA</v>
      </c>
      <c r="N828" s="859"/>
    </row>
    <row r="829" spans="2:14">
      <c r="B829" s="151"/>
      <c r="C829" s="151"/>
      <c r="E829" s="152"/>
      <c r="F829" s="183" t="str">
        <f>IF(OR(D829="",E829=""),"",ROUND(D829/LOOKUP(E829,SMMLV!$A$2:$A$36,SMMLV!$D$2:$D$108),3))</f>
        <v/>
      </c>
      <c r="K829" s="860"/>
      <c r="L829" s="158">
        <v>4</v>
      </c>
      <c r="M829" s="859" t="str">
        <f t="shared" si="80"/>
        <v>NO APLICA</v>
      </c>
      <c r="N829" s="859"/>
    </row>
    <row r="830" spans="2:14">
      <c r="B830" s="151"/>
      <c r="C830" s="151"/>
      <c r="E830" s="152"/>
      <c r="F830" s="183" t="str">
        <f>IF(OR(D830="",E830=""),"",ROUND(D830/LOOKUP(E830,SMMLV!$A$2:$A$36,SMMLV!$D$2:$D$108),3))</f>
        <v/>
      </c>
      <c r="K830" s="860"/>
      <c r="L830" s="158">
        <v>5</v>
      </c>
      <c r="M830" s="859" t="str">
        <f t="shared" si="80"/>
        <v>NO APLICA</v>
      </c>
      <c r="N830" s="859"/>
    </row>
    <row r="831" spans="2:14">
      <c r="B831" s="151"/>
      <c r="C831" s="151"/>
      <c r="E831" s="152"/>
      <c r="F831" s="183" t="str">
        <f>IF(OR(D831="",E831=""),"",ROUND(D831/LOOKUP(E831,SMMLV!$A$2:$A$36,SMMLV!$D$2:$D$108),3))</f>
        <v/>
      </c>
      <c r="K831" s="860"/>
      <c r="L831" s="158">
        <v>6</v>
      </c>
      <c r="M831" s="859" t="str">
        <f t="shared" si="80"/>
        <v>NO APLICA</v>
      </c>
      <c r="N831" s="859"/>
    </row>
    <row r="832" spans="2:14">
      <c r="B832" s="151"/>
      <c r="C832" s="151"/>
      <c r="E832" s="152"/>
      <c r="F832" s="183" t="str">
        <f>IF(OR(D832="",E832=""),"",ROUND(D832/LOOKUP(E832,SMMLV!$A$2:$A$36,SMMLV!$D$2:$D$108),3))</f>
        <v/>
      </c>
      <c r="K832" s="860"/>
      <c r="L832" s="158">
        <v>7</v>
      </c>
      <c r="M832" s="859" t="str">
        <f t="shared" si="80"/>
        <v>NO APLICA</v>
      </c>
      <c r="N832" s="859"/>
    </row>
    <row r="833" spans="2:14">
      <c r="B833" s="151"/>
      <c r="C833" s="151"/>
      <c r="E833" s="152"/>
      <c r="F833" s="183" t="str">
        <f>IF(OR(D833="",E833=""),"",ROUND(D833/LOOKUP(E833,SMMLV!$A$2:$A$36,SMMLV!$D$2:$D$108),3))</f>
        <v/>
      </c>
      <c r="K833" s="860"/>
      <c r="L833" s="158">
        <v>8</v>
      </c>
      <c r="M833" s="859" t="str">
        <f t="shared" si="80"/>
        <v>NO APLICA</v>
      </c>
      <c r="N833" s="859"/>
    </row>
    <row r="834" spans="2:14">
      <c r="B834" s="151"/>
      <c r="C834" s="151"/>
      <c r="E834" s="152"/>
      <c r="F834" s="183" t="str">
        <f>IF(OR(D834="",E834=""),"",ROUND(D834/LOOKUP(E834,SMMLV!$A$2:$A$36,SMMLV!$D$2:$D$108),3))</f>
        <v/>
      </c>
      <c r="K834" s="860"/>
      <c r="L834" s="158">
        <v>9</v>
      </c>
      <c r="M834" s="859" t="str">
        <f t="shared" si="80"/>
        <v>NO APLICA</v>
      </c>
      <c r="N834" s="859"/>
    </row>
    <row r="835" spans="2:14">
      <c r="B835" s="151"/>
      <c r="C835" s="151"/>
      <c r="E835" s="152"/>
      <c r="F835" s="183" t="str">
        <f>IF(OR(D835="",E835=""),"",ROUND(D835/LOOKUP(E835,SMMLV!$A$2:$A$36,SMMLV!$D$2:$D$108),3))</f>
        <v/>
      </c>
      <c r="K835" s="860"/>
      <c r="L835" s="158">
        <v>10</v>
      </c>
      <c r="M835" s="859" t="str">
        <f t="shared" si="80"/>
        <v>NO APLICA</v>
      </c>
      <c r="N835" s="859"/>
    </row>
    <row r="836" spans="2:14">
      <c r="B836" s="151"/>
      <c r="C836" s="151"/>
      <c r="E836" s="152"/>
      <c r="F836" s="183" t="str">
        <f>IF(OR(D836="",E836=""),"",ROUND(D836/LOOKUP(E836,SMMLV!$A$2:$A$36,SMMLV!$D$2:$D$108),3))</f>
        <v/>
      </c>
      <c r="K836" s="860">
        <v>84</v>
      </c>
      <c r="L836" s="158">
        <v>1</v>
      </c>
      <c r="M836" s="859" t="str">
        <f t="shared" ref="M836:M845" si="81">IF(SUMIFS($F$5:$F$1200,$B$5:$B$1200,$K$836,$C$5:$C$1200,$L836)=0,"NO APLICA",ROUND(SUMIFS($F$5:$F$1200,$B$5:$B$1200,$K$836,$C$5:$C$1200,$L836),3))</f>
        <v>NO APLICA</v>
      </c>
      <c r="N836" s="859"/>
    </row>
    <row r="837" spans="2:14">
      <c r="B837" s="151"/>
      <c r="C837" s="151"/>
      <c r="E837" s="152"/>
      <c r="F837" s="183" t="str">
        <f>IF(OR(D837="",E837=""),"",ROUND(D837/LOOKUP(E837,SMMLV!$A$2:$A$36,SMMLV!$D$2:$D$108),3))</f>
        <v/>
      </c>
      <c r="K837" s="860"/>
      <c r="L837" s="158">
        <v>2</v>
      </c>
      <c r="M837" s="859" t="str">
        <f t="shared" si="81"/>
        <v>NO APLICA</v>
      </c>
      <c r="N837" s="859"/>
    </row>
    <row r="838" spans="2:14">
      <c r="B838" s="151"/>
      <c r="C838" s="151"/>
      <c r="E838" s="152"/>
      <c r="F838" s="183" t="str">
        <f>IF(OR(D838="",E838=""),"",ROUND(D838/LOOKUP(E838,SMMLV!$A$2:$A$36,SMMLV!$D$2:$D$108),3))</f>
        <v/>
      </c>
      <c r="K838" s="860"/>
      <c r="L838" s="158">
        <v>3</v>
      </c>
      <c r="M838" s="859" t="str">
        <f t="shared" si="81"/>
        <v>NO APLICA</v>
      </c>
      <c r="N838" s="859"/>
    </row>
    <row r="839" spans="2:14">
      <c r="B839" s="151"/>
      <c r="C839" s="151"/>
      <c r="E839" s="152"/>
      <c r="F839" s="183" t="str">
        <f>IF(OR(D839="",E839=""),"",ROUND(D839/LOOKUP(E839,SMMLV!$A$2:$A$36,SMMLV!$D$2:$D$108),3))</f>
        <v/>
      </c>
      <c r="K839" s="860"/>
      <c r="L839" s="158">
        <v>4</v>
      </c>
      <c r="M839" s="859" t="str">
        <f t="shared" si="81"/>
        <v>NO APLICA</v>
      </c>
      <c r="N839" s="859"/>
    </row>
    <row r="840" spans="2:14">
      <c r="B840" s="151"/>
      <c r="C840" s="151"/>
      <c r="E840" s="152"/>
      <c r="F840" s="183" t="str">
        <f>IF(OR(D840="",E840=""),"",ROUND(D840/LOOKUP(E840,SMMLV!$A$2:$A$36,SMMLV!$D$2:$D$108),3))</f>
        <v/>
      </c>
      <c r="K840" s="860"/>
      <c r="L840" s="158">
        <v>5</v>
      </c>
      <c r="M840" s="859" t="str">
        <f t="shared" si="81"/>
        <v>NO APLICA</v>
      </c>
      <c r="N840" s="859"/>
    </row>
    <row r="841" spans="2:14">
      <c r="B841" s="151"/>
      <c r="C841" s="151"/>
      <c r="E841" s="152"/>
      <c r="F841" s="183" t="str">
        <f>IF(OR(D841="",E841=""),"",ROUND(D841/LOOKUP(E841,SMMLV!$A$2:$A$36,SMMLV!$D$2:$D$108),3))</f>
        <v/>
      </c>
      <c r="K841" s="860"/>
      <c r="L841" s="158">
        <v>6</v>
      </c>
      <c r="M841" s="859" t="str">
        <f t="shared" si="81"/>
        <v>NO APLICA</v>
      </c>
      <c r="N841" s="859"/>
    </row>
    <row r="842" spans="2:14">
      <c r="B842" s="151"/>
      <c r="C842" s="151"/>
      <c r="E842" s="152"/>
      <c r="F842" s="183" t="str">
        <f>IF(OR(D842="",E842=""),"",ROUND(D842/LOOKUP(E842,SMMLV!$A$2:$A$36,SMMLV!$D$2:$D$108),3))</f>
        <v/>
      </c>
      <c r="K842" s="860"/>
      <c r="L842" s="158">
        <v>7</v>
      </c>
      <c r="M842" s="859" t="str">
        <f t="shared" si="81"/>
        <v>NO APLICA</v>
      </c>
      <c r="N842" s="859"/>
    </row>
    <row r="843" spans="2:14">
      <c r="B843" s="151"/>
      <c r="C843" s="151"/>
      <c r="E843" s="152"/>
      <c r="F843" s="183" t="str">
        <f>IF(OR(D843="",E843=""),"",ROUND(D843/LOOKUP(E843,SMMLV!$A$2:$A$36,SMMLV!$D$2:$D$108),3))</f>
        <v/>
      </c>
      <c r="K843" s="860"/>
      <c r="L843" s="158">
        <v>8</v>
      </c>
      <c r="M843" s="859" t="str">
        <f t="shared" si="81"/>
        <v>NO APLICA</v>
      </c>
      <c r="N843" s="859"/>
    </row>
    <row r="844" spans="2:14">
      <c r="B844" s="151"/>
      <c r="C844" s="151"/>
      <c r="E844" s="152"/>
      <c r="F844" s="183" t="str">
        <f>IF(OR(D844="",E844=""),"",ROUND(D844/LOOKUP(E844,SMMLV!$A$2:$A$36,SMMLV!$D$2:$D$108),3))</f>
        <v/>
      </c>
      <c r="K844" s="860"/>
      <c r="L844" s="158">
        <v>9</v>
      </c>
      <c r="M844" s="859" t="str">
        <f t="shared" si="81"/>
        <v>NO APLICA</v>
      </c>
      <c r="N844" s="859"/>
    </row>
    <row r="845" spans="2:14">
      <c r="B845" s="151"/>
      <c r="C845" s="151"/>
      <c r="E845" s="152"/>
      <c r="F845" s="183" t="str">
        <f>IF(OR(D845="",E845=""),"",ROUND(D845/LOOKUP(E845,SMMLV!$A$2:$A$36,SMMLV!$D$2:$D$108),3))</f>
        <v/>
      </c>
      <c r="K845" s="860"/>
      <c r="L845" s="158">
        <v>10</v>
      </c>
      <c r="M845" s="859" t="str">
        <f t="shared" si="81"/>
        <v>NO APLICA</v>
      </c>
      <c r="N845" s="859"/>
    </row>
    <row r="846" spans="2:14">
      <c r="B846" s="151"/>
      <c r="C846" s="151"/>
      <c r="E846" s="152"/>
      <c r="F846" s="183" t="str">
        <f>IF(OR(D846="",E846=""),"",ROUND(D846/LOOKUP(E846,SMMLV!$A$2:$A$36,SMMLV!$D$2:$D$108),3))</f>
        <v/>
      </c>
      <c r="K846" s="860">
        <v>85</v>
      </c>
      <c r="L846" s="158">
        <v>1</v>
      </c>
      <c r="M846" s="859" t="str">
        <f t="shared" ref="M846:M855" si="82">IF(SUMIFS($F$5:$F$1200,$B$5:$B$1200,$K$846,$C$5:$C$1200,$L846)=0,"NO APLICA",ROUND(SUMIFS($F$5:$F$1200,$B$5:$B$1200,$K$846,$C$5:$C$1200,$L846),3))</f>
        <v>NO APLICA</v>
      </c>
      <c r="N846" s="859"/>
    </row>
    <row r="847" spans="2:14">
      <c r="B847" s="151"/>
      <c r="C847" s="151"/>
      <c r="E847" s="152"/>
      <c r="F847" s="183" t="str">
        <f>IF(OR(D847="",E847=""),"",ROUND(D847/LOOKUP(E847,SMMLV!$A$2:$A$36,SMMLV!$D$2:$D$108),3))</f>
        <v/>
      </c>
      <c r="K847" s="860"/>
      <c r="L847" s="158">
        <v>2</v>
      </c>
      <c r="M847" s="859" t="str">
        <f t="shared" si="82"/>
        <v>NO APLICA</v>
      </c>
      <c r="N847" s="859"/>
    </row>
    <row r="848" spans="2:14">
      <c r="B848" s="151"/>
      <c r="C848" s="151"/>
      <c r="E848" s="152"/>
      <c r="F848" s="183" t="str">
        <f>IF(OR(D848="",E848=""),"",ROUND(D848/LOOKUP(E848,SMMLV!$A$2:$A$36,SMMLV!$D$2:$D$108),3))</f>
        <v/>
      </c>
      <c r="K848" s="860"/>
      <c r="L848" s="158">
        <v>3</v>
      </c>
      <c r="M848" s="859" t="str">
        <f t="shared" si="82"/>
        <v>NO APLICA</v>
      </c>
      <c r="N848" s="859"/>
    </row>
    <row r="849" spans="2:14">
      <c r="B849" s="151"/>
      <c r="C849" s="151"/>
      <c r="E849" s="152"/>
      <c r="F849" s="183" t="str">
        <f>IF(OR(D849="",E849=""),"",ROUND(D849/LOOKUP(E849,SMMLV!$A$2:$A$36,SMMLV!$D$2:$D$108),3))</f>
        <v/>
      </c>
      <c r="K849" s="860"/>
      <c r="L849" s="158">
        <v>4</v>
      </c>
      <c r="M849" s="859" t="str">
        <f t="shared" si="82"/>
        <v>NO APLICA</v>
      </c>
      <c r="N849" s="859"/>
    </row>
    <row r="850" spans="2:14">
      <c r="B850" s="151"/>
      <c r="C850" s="151"/>
      <c r="E850" s="152"/>
      <c r="F850" s="183" t="str">
        <f>IF(OR(D850="",E850=""),"",ROUND(D850/LOOKUP(E850,SMMLV!$A$2:$A$36,SMMLV!$D$2:$D$108),3))</f>
        <v/>
      </c>
      <c r="K850" s="860"/>
      <c r="L850" s="158">
        <v>5</v>
      </c>
      <c r="M850" s="859" t="str">
        <f t="shared" si="82"/>
        <v>NO APLICA</v>
      </c>
      <c r="N850" s="859"/>
    </row>
    <row r="851" spans="2:14">
      <c r="B851" s="151"/>
      <c r="C851" s="151"/>
      <c r="E851" s="152"/>
      <c r="F851" s="183" t="str">
        <f>IF(OR(D851="",E851=""),"",ROUND(D851/LOOKUP(E851,SMMLV!$A$2:$A$36,SMMLV!$D$2:$D$108),3))</f>
        <v/>
      </c>
      <c r="K851" s="860"/>
      <c r="L851" s="158">
        <v>6</v>
      </c>
      <c r="M851" s="859" t="str">
        <f t="shared" si="82"/>
        <v>NO APLICA</v>
      </c>
      <c r="N851" s="859"/>
    </row>
    <row r="852" spans="2:14">
      <c r="B852" s="151"/>
      <c r="C852" s="151"/>
      <c r="E852" s="152"/>
      <c r="F852" s="183" t="str">
        <f>IF(OR(D852="",E852=""),"",ROUND(D852/LOOKUP(E852,SMMLV!$A$2:$A$36,SMMLV!$D$2:$D$108),3))</f>
        <v/>
      </c>
      <c r="K852" s="860"/>
      <c r="L852" s="158">
        <v>7</v>
      </c>
      <c r="M852" s="859" t="str">
        <f t="shared" si="82"/>
        <v>NO APLICA</v>
      </c>
      <c r="N852" s="859"/>
    </row>
    <row r="853" spans="2:14">
      <c r="B853" s="151"/>
      <c r="C853" s="151"/>
      <c r="E853" s="152"/>
      <c r="F853" s="183" t="str">
        <f>IF(OR(D853="",E853=""),"",ROUND(D853/LOOKUP(E853,SMMLV!$A$2:$A$36,SMMLV!$D$2:$D$108),3))</f>
        <v/>
      </c>
      <c r="K853" s="860"/>
      <c r="L853" s="158">
        <v>8</v>
      </c>
      <c r="M853" s="859" t="str">
        <f t="shared" si="82"/>
        <v>NO APLICA</v>
      </c>
      <c r="N853" s="859"/>
    </row>
    <row r="854" spans="2:14">
      <c r="B854" s="151"/>
      <c r="C854" s="151"/>
      <c r="E854" s="152"/>
      <c r="F854" s="183" t="str">
        <f>IF(OR(D854="",E854=""),"",ROUND(D854/LOOKUP(E854,SMMLV!$A$2:$A$36,SMMLV!$D$2:$D$108),3))</f>
        <v/>
      </c>
      <c r="K854" s="860"/>
      <c r="L854" s="158">
        <v>9</v>
      </c>
      <c r="M854" s="859" t="str">
        <f t="shared" si="82"/>
        <v>NO APLICA</v>
      </c>
      <c r="N854" s="859"/>
    </row>
    <row r="855" spans="2:14">
      <c r="B855" s="151"/>
      <c r="C855" s="151"/>
      <c r="E855" s="152"/>
      <c r="F855" s="183" t="str">
        <f>IF(OR(D855="",E855=""),"",ROUND(D855/LOOKUP(E855,SMMLV!$A$2:$A$36,SMMLV!$D$2:$D$108),3))</f>
        <v/>
      </c>
      <c r="K855" s="860"/>
      <c r="L855" s="158">
        <v>10</v>
      </c>
      <c r="M855" s="859" t="str">
        <f t="shared" si="82"/>
        <v>NO APLICA</v>
      </c>
      <c r="N855" s="859"/>
    </row>
    <row r="856" spans="2:14">
      <c r="B856" s="151"/>
      <c r="C856" s="151"/>
      <c r="E856" s="152"/>
      <c r="F856" s="183" t="str">
        <f>IF(OR(D856="",E856=""),"",ROUND(D856/LOOKUP(E856,SMMLV!$A$2:$A$36,SMMLV!$D$2:$D$108),3))</f>
        <v/>
      </c>
      <c r="K856" s="860">
        <v>86</v>
      </c>
      <c r="L856" s="158">
        <v>1</v>
      </c>
      <c r="M856" s="859" t="str">
        <f t="shared" ref="M856:M865" si="83">IF(SUMIFS($F$5:$F$1200,$B$5:$B$1200,$K$856,$C$5:$C$1200,$L856)=0,"NO APLICA",ROUND(SUMIFS($F$5:$F$1200,$B$5:$B$1200,$K$856,$C$5:$C$1200,$L856),3))</f>
        <v>NO APLICA</v>
      </c>
      <c r="N856" s="859"/>
    </row>
    <row r="857" spans="2:14">
      <c r="B857" s="151"/>
      <c r="C857" s="151"/>
      <c r="E857" s="152"/>
      <c r="F857" s="183" t="str">
        <f>IF(OR(D857="",E857=""),"",ROUND(D857/LOOKUP(E857,SMMLV!$A$2:$A$36,SMMLV!$D$2:$D$108),3))</f>
        <v/>
      </c>
      <c r="K857" s="860"/>
      <c r="L857" s="158">
        <v>2</v>
      </c>
      <c r="M857" s="859" t="str">
        <f t="shared" si="83"/>
        <v>NO APLICA</v>
      </c>
      <c r="N857" s="859"/>
    </row>
    <row r="858" spans="2:14">
      <c r="B858" s="151"/>
      <c r="C858" s="151"/>
      <c r="E858" s="152"/>
      <c r="F858" s="183" t="str">
        <f>IF(OR(D858="",E858=""),"",ROUND(D858/LOOKUP(E858,SMMLV!$A$2:$A$36,SMMLV!$D$2:$D$108),3))</f>
        <v/>
      </c>
      <c r="K858" s="860"/>
      <c r="L858" s="158">
        <v>3</v>
      </c>
      <c r="M858" s="859" t="str">
        <f t="shared" si="83"/>
        <v>NO APLICA</v>
      </c>
      <c r="N858" s="859"/>
    </row>
    <row r="859" spans="2:14">
      <c r="B859" s="151"/>
      <c r="C859" s="151"/>
      <c r="E859" s="152"/>
      <c r="F859" s="183" t="str">
        <f>IF(OR(D859="",E859=""),"",ROUND(D859/LOOKUP(E859,SMMLV!$A$2:$A$36,SMMLV!$D$2:$D$108),3))</f>
        <v/>
      </c>
      <c r="K859" s="860"/>
      <c r="L859" s="158">
        <v>4</v>
      </c>
      <c r="M859" s="859" t="str">
        <f t="shared" si="83"/>
        <v>NO APLICA</v>
      </c>
      <c r="N859" s="859"/>
    </row>
    <row r="860" spans="2:14">
      <c r="B860" s="151"/>
      <c r="C860" s="151"/>
      <c r="E860" s="152"/>
      <c r="F860" s="183" t="str">
        <f>IF(OR(D860="",E860=""),"",ROUND(D860/LOOKUP(E860,SMMLV!$A$2:$A$36,SMMLV!$D$2:$D$108),3))</f>
        <v/>
      </c>
      <c r="K860" s="860"/>
      <c r="L860" s="158">
        <v>5</v>
      </c>
      <c r="M860" s="859" t="str">
        <f t="shared" si="83"/>
        <v>NO APLICA</v>
      </c>
      <c r="N860" s="859"/>
    </row>
    <row r="861" spans="2:14">
      <c r="B861" s="151"/>
      <c r="C861" s="151"/>
      <c r="E861" s="152"/>
      <c r="F861" s="183" t="str">
        <f>IF(OR(D861="",E861=""),"",ROUND(D861/LOOKUP(E861,SMMLV!$A$2:$A$36,SMMLV!$D$2:$D$108),3))</f>
        <v/>
      </c>
      <c r="K861" s="860"/>
      <c r="L861" s="158">
        <v>6</v>
      </c>
      <c r="M861" s="859" t="str">
        <f t="shared" si="83"/>
        <v>NO APLICA</v>
      </c>
      <c r="N861" s="859"/>
    </row>
    <row r="862" spans="2:14">
      <c r="B862" s="151"/>
      <c r="C862" s="151"/>
      <c r="E862" s="152"/>
      <c r="F862" s="183" t="str">
        <f>IF(OR(D862="",E862=""),"",ROUND(D862/LOOKUP(E862,SMMLV!$A$2:$A$36,SMMLV!$D$2:$D$108),3))</f>
        <v/>
      </c>
      <c r="K862" s="860"/>
      <c r="L862" s="158">
        <v>7</v>
      </c>
      <c r="M862" s="859" t="str">
        <f t="shared" si="83"/>
        <v>NO APLICA</v>
      </c>
      <c r="N862" s="859"/>
    </row>
    <row r="863" spans="2:14">
      <c r="B863" s="151"/>
      <c r="C863" s="151"/>
      <c r="E863" s="152"/>
      <c r="F863" s="183" t="str">
        <f>IF(OR(D863="",E863=""),"",ROUND(D863/LOOKUP(E863,SMMLV!$A$2:$A$36,SMMLV!$D$2:$D$108),3))</f>
        <v/>
      </c>
      <c r="K863" s="860"/>
      <c r="L863" s="158">
        <v>8</v>
      </c>
      <c r="M863" s="859" t="str">
        <f t="shared" si="83"/>
        <v>NO APLICA</v>
      </c>
      <c r="N863" s="859"/>
    </row>
    <row r="864" spans="2:14">
      <c r="B864" s="151"/>
      <c r="C864" s="151"/>
      <c r="E864" s="152"/>
      <c r="F864" s="183" t="str">
        <f>IF(OR(D864="",E864=""),"",ROUND(D864/LOOKUP(E864,SMMLV!$A$2:$A$36,SMMLV!$D$2:$D$108),3))</f>
        <v/>
      </c>
      <c r="K864" s="860"/>
      <c r="L864" s="158">
        <v>9</v>
      </c>
      <c r="M864" s="859" t="str">
        <f t="shared" si="83"/>
        <v>NO APLICA</v>
      </c>
      <c r="N864" s="859"/>
    </row>
    <row r="865" spans="2:14">
      <c r="B865" s="151"/>
      <c r="C865" s="151"/>
      <c r="E865" s="152"/>
      <c r="F865" s="183" t="str">
        <f>IF(OR(D865="",E865=""),"",ROUND(D865/LOOKUP(E865,SMMLV!$A$2:$A$36,SMMLV!$D$2:$D$108),3))</f>
        <v/>
      </c>
      <c r="K865" s="860"/>
      <c r="L865" s="158">
        <v>10</v>
      </c>
      <c r="M865" s="859" t="str">
        <f t="shared" si="83"/>
        <v>NO APLICA</v>
      </c>
      <c r="N865" s="859"/>
    </row>
    <row r="866" spans="2:14">
      <c r="B866" s="151"/>
      <c r="C866" s="151"/>
      <c r="E866" s="152"/>
      <c r="F866" s="183" t="str">
        <f>IF(OR(D866="",E866=""),"",ROUND(D866/LOOKUP(E866,SMMLV!$A$2:$A$36,SMMLV!$D$2:$D$108),3))</f>
        <v/>
      </c>
      <c r="K866" s="860">
        <v>87</v>
      </c>
      <c r="L866" s="158">
        <v>1</v>
      </c>
      <c r="M866" s="859" t="str">
        <f t="shared" ref="M866:M875" si="84">IF(SUMIFS($F$5:$F$1200,$B$5:$B$1200,$K$866,$C$5:$C$1200,$L866)=0,"NO APLICA",ROUND(SUMIFS($F$5:$F$1200,$B$5:$B$1200,$K$866,$C$5:$C$1200,$L866),3))</f>
        <v>NO APLICA</v>
      </c>
      <c r="N866" s="859"/>
    </row>
    <row r="867" spans="2:14">
      <c r="B867" s="151"/>
      <c r="C867" s="151"/>
      <c r="E867" s="152"/>
      <c r="F867" s="183" t="str">
        <f>IF(OR(D867="",E867=""),"",ROUND(D867/LOOKUP(E867,SMMLV!$A$2:$A$36,SMMLV!$D$2:$D$108),3))</f>
        <v/>
      </c>
      <c r="K867" s="860"/>
      <c r="L867" s="158">
        <v>2</v>
      </c>
      <c r="M867" s="859" t="str">
        <f t="shared" si="84"/>
        <v>NO APLICA</v>
      </c>
      <c r="N867" s="859"/>
    </row>
    <row r="868" spans="2:14">
      <c r="B868" s="151"/>
      <c r="C868" s="151"/>
      <c r="E868" s="152"/>
      <c r="F868" s="183" t="str">
        <f>IF(OR(D868="",E868=""),"",ROUND(D868/LOOKUP(E868,SMMLV!$A$2:$A$36,SMMLV!$D$2:$D$108),3))</f>
        <v/>
      </c>
      <c r="K868" s="860"/>
      <c r="L868" s="158">
        <v>3</v>
      </c>
      <c r="M868" s="859" t="str">
        <f t="shared" si="84"/>
        <v>NO APLICA</v>
      </c>
      <c r="N868" s="859"/>
    </row>
    <row r="869" spans="2:14">
      <c r="B869" s="151"/>
      <c r="C869" s="151"/>
      <c r="E869" s="152"/>
      <c r="F869" s="183" t="str">
        <f>IF(OR(D869="",E869=""),"",ROUND(D869/LOOKUP(E869,SMMLV!$A$2:$A$36,SMMLV!$D$2:$D$108),3))</f>
        <v/>
      </c>
      <c r="K869" s="860"/>
      <c r="L869" s="158">
        <v>4</v>
      </c>
      <c r="M869" s="859" t="str">
        <f t="shared" si="84"/>
        <v>NO APLICA</v>
      </c>
      <c r="N869" s="859"/>
    </row>
    <row r="870" spans="2:14">
      <c r="B870" s="151"/>
      <c r="C870" s="151"/>
      <c r="E870" s="152"/>
      <c r="F870" s="183" t="str">
        <f>IF(OR(D870="",E870=""),"",ROUND(D870/LOOKUP(E870,SMMLV!$A$2:$A$36,SMMLV!$D$2:$D$108),3))</f>
        <v/>
      </c>
      <c r="K870" s="860"/>
      <c r="L870" s="158">
        <v>5</v>
      </c>
      <c r="M870" s="859" t="str">
        <f t="shared" si="84"/>
        <v>NO APLICA</v>
      </c>
      <c r="N870" s="859"/>
    </row>
    <row r="871" spans="2:14">
      <c r="B871" s="151"/>
      <c r="C871" s="151"/>
      <c r="E871" s="152"/>
      <c r="F871" s="183" t="str">
        <f>IF(OR(D871="",E871=""),"",ROUND(D871/LOOKUP(E871,SMMLV!$A$2:$A$36,SMMLV!$D$2:$D$108),3))</f>
        <v/>
      </c>
      <c r="K871" s="860"/>
      <c r="L871" s="158">
        <v>6</v>
      </c>
      <c r="M871" s="859" t="str">
        <f t="shared" si="84"/>
        <v>NO APLICA</v>
      </c>
      <c r="N871" s="859"/>
    </row>
    <row r="872" spans="2:14">
      <c r="B872" s="151"/>
      <c r="C872" s="151"/>
      <c r="E872" s="152"/>
      <c r="F872" s="183" t="str">
        <f>IF(OR(D872="",E872=""),"",ROUND(D872/LOOKUP(E872,SMMLV!$A$2:$A$36,SMMLV!$D$2:$D$108),3))</f>
        <v/>
      </c>
      <c r="K872" s="860"/>
      <c r="L872" s="158">
        <v>7</v>
      </c>
      <c r="M872" s="859" t="str">
        <f t="shared" si="84"/>
        <v>NO APLICA</v>
      </c>
      <c r="N872" s="859"/>
    </row>
    <row r="873" spans="2:14">
      <c r="B873" s="151"/>
      <c r="C873" s="151"/>
      <c r="E873" s="152"/>
      <c r="F873" s="183" t="str">
        <f>IF(OR(D873="",E873=""),"",ROUND(D873/LOOKUP(E873,SMMLV!$A$2:$A$36,SMMLV!$D$2:$D$108),3))</f>
        <v/>
      </c>
      <c r="K873" s="860"/>
      <c r="L873" s="158">
        <v>8</v>
      </c>
      <c r="M873" s="859" t="str">
        <f t="shared" si="84"/>
        <v>NO APLICA</v>
      </c>
      <c r="N873" s="859"/>
    </row>
    <row r="874" spans="2:14">
      <c r="B874" s="151"/>
      <c r="C874" s="151"/>
      <c r="E874" s="152"/>
      <c r="F874" s="183" t="str">
        <f>IF(OR(D874="",E874=""),"",ROUND(D874/LOOKUP(E874,SMMLV!$A$2:$A$36,SMMLV!$D$2:$D$108),3))</f>
        <v/>
      </c>
      <c r="K874" s="860"/>
      <c r="L874" s="158">
        <v>9</v>
      </c>
      <c r="M874" s="859" t="str">
        <f t="shared" si="84"/>
        <v>NO APLICA</v>
      </c>
      <c r="N874" s="859"/>
    </row>
    <row r="875" spans="2:14">
      <c r="B875" s="151"/>
      <c r="C875" s="151"/>
      <c r="E875" s="152"/>
      <c r="F875" s="183" t="str">
        <f>IF(OR(D875="",E875=""),"",ROUND(D875/LOOKUP(E875,SMMLV!$A$2:$A$36,SMMLV!$D$2:$D$108),3))</f>
        <v/>
      </c>
      <c r="K875" s="860"/>
      <c r="L875" s="158">
        <v>10</v>
      </c>
      <c r="M875" s="859" t="str">
        <f t="shared" si="84"/>
        <v>NO APLICA</v>
      </c>
      <c r="N875" s="859"/>
    </row>
    <row r="876" spans="2:14">
      <c r="B876" s="151"/>
      <c r="C876" s="151"/>
      <c r="E876" s="152"/>
      <c r="F876" s="183" t="str">
        <f>IF(OR(D876="",E876=""),"",ROUND(D876/LOOKUP(E876,SMMLV!$A$2:$A$36,SMMLV!$D$2:$D$108),3))</f>
        <v/>
      </c>
      <c r="K876" s="860">
        <v>88</v>
      </c>
      <c r="L876" s="158">
        <v>1</v>
      </c>
      <c r="M876" s="859" t="str">
        <f t="shared" ref="M876:M885" si="85">IF(SUMIFS($F$5:$F$1200,$B$5:$B$1200,$K$876,$C$5:$C$1200,$L876)=0,"NO APLICA",ROUND(SUMIFS($F$5:$F$1200,$B$5:$B$1200,$K$876,$C$5:$C$1200,$L876),3))</f>
        <v>NO APLICA</v>
      </c>
      <c r="N876" s="859"/>
    </row>
    <row r="877" spans="2:14">
      <c r="B877" s="151"/>
      <c r="C877" s="151"/>
      <c r="E877" s="152"/>
      <c r="F877" s="183" t="str">
        <f>IF(OR(D877="",E877=""),"",ROUND(D877/LOOKUP(E877,SMMLV!$A$2:$A$36,SMMLV!$D$2:$D$108),3))</f>
        <v/>
      </c>
      <c r="K877" s="860"/>
      <c r="L877" s="158">
        <v>2</v>
      </c>
      <c r="M877" s="859" t="str">
        <f t="shared" si="85"/>
        <v>NO APLICA</v>
      </c>
      <c r="N877" s="859"/>
    </row>
    <row r="878" spans="2:14">
      <c r="B878" s="151"/>
      <c r="C878" s="151"/>
      <c r="E878" s="152"/>
      <c r="F878" s="183" t="str">
        <f>IF(OR(D878="",E878=""),"",ROUND(D878/LOOKUP(E878,SMMLV!$A$2:$A$36,SMMLV!$D$2:$D$108),3))</f>
        <v/>
      </c>
      <c r="K878" s="860"/>
      <c r="L878" s="158">
        <v>3</v>
      </c>
      <c r="M878" s="859" t="str">
        <f t="shared" si="85"/>
        <v>NO APLICA</v>
      </c>
      <c r="N878" s="859"/>
    </row>
    <row r="879" spans="2:14">
      <c r="B879" s="151"/>
      <c r="C879" s="151"/>
      <c r="E879" s="152"/>
      <c r="F879" s="183" t="str">
        <f>IF(OR(D879="",E879=""),"",ROUND(D879/LOOKUP(E879,SMMLV!$A$2:$A$36,SMMLV!$D$2:$D$108),3))</f>
        <v/>
      </c>
      <c r="K879" s="860"/>
      <c r="L879" s="158">
        <v>4</v>
      </c>
      <c r="M879" s="859" t="str">
        <f t="shared" si="85"/>
        <v>NO APLICA</v>
      </c>
      <c r="N879" s="859"/>
    </row>
    <row r="880" spans="2:14">
      <c r="B880" s="151"/>
      <c r="C880" s="151"/>
      <c r="E880" s="152"/>
      <c r="F880" s="183" t="str">
        <f>IF(OR(D880="",E880=""),"",ROUND(D880/LOOKUP(E880,SMMLV!$A$2:$A$36,SMMLV!$D$2:$D$108),3))</f>
        <v/>
      </c>
      <c r="K880" s="860"/>
      <c r="L880" s="158">
        <v>5</v>
      </c>
      <c r="M880" s="859" t="str">
        <f t="shared" si="85"/>
        <v>NO APLICA</v>
      </c>
      <c r="N880" s="859"/>
    </row>
    <row r="881" spans="2:14">
      <c r="B881" s="151"/>
      <c r="C881" s="151"/>
      <c r="E881" s="152"/>
      <c r="F881" s="183" t="str">
        <f>IF(OR(D881="",E881=""),"",ROUND(D881/LOOKUP(E881,SMMLV!$A$2:$A$36,SMMLV!$D$2:$D$108),3))</f>
        <v/>
      </c>
      <c r="K881" s="860"/>
      <c r="L881" s="158">
        <v>6</v>
      </c>
      <c r="M881" s="859" t="str">
        <f t="shared" si="85"/>
        <v>NO APLICA</v>
      </c>
      <c r="N881" s="859"/>
    </row>
    <row r="882" spans="2:14">
      <c r="B882" s="151"/>
      <c r="C882" s="151"/>
      <c r="E882" s="152"/>
      <c r="F882" s="183" t="str">
        <f>IF(OR(D882="",E882=""),"",ROUND(D882/LOOKUP(E882,SMMLV!$A$2:$A$36,SMMLV!$D$2:$D$108),3))</f>
        <v/>
      </c>
      <c r="K882" s="860"/>
      <c r="L882" s="158">
        <v>7</v>
      </c>
      <c r="M882" s="859" t="str">
        <f t="shared" si="85"/>
        <v>NO APLICA</v>
      </c>
      <c r="N882" s="859"/>
    </row>
    <row r="883" spans="2:14">
      <c r="B883" s="151"/>
      <c r="C883" s="151"/>
      <c r="E883" s="152"/>
      <c r="F883" s="183" t="str">
        <f>IF(OR(D883="",E883=""),"",ROUND(D883/LOOKUP(E883,SMMLV!$A$2:$A$36,SMMLV!$D$2:$D$108),3))</f>
        <v/>
      </c>
      <c r="K883" s="860"/>
      <c r="L883" s="158">
        <v>8</v>
      </c>
      <c r="M883" s="859" t="str">
        <f t="shared" si="85"/>
        <v>NO APLICA</v>
      </c>
      <c r="N883" s="859"/>
    </row>
    <row r="884" spans="2:14">
      <c r="B884" s="151"/>
      <c r="C884" s="151"/>
      <c r="E884" s="152"/>
      <c r="F884" s="183" t="str">
        <f>IF(OR(D884="",E884=""),"",ROUND(D884/LOOKUP(E884,SMMLV!$A$2:$A$36,SMMLV!$D$2:$D$108),3))</f>
        <v/>
      </c>
      <c r="K884" s="860"/>
      <c r="L884" s="158">
        <v>9</v>
      </c>
      <c r="M884" s="859" t="str">
        <f t="shared" si="85"/>
        <v>NO APLICA</v>
      </c>
      <c r="N884" s="859"/>
    </row>
    <row r="885" spans="2:14">
      <c r="B885" s="151"/>
      <c r="C885" s="151"/>
      <c r="E885" s="152"/>
      <c r="F885" s="183" t="str">
        <f>IF(OR(D885="",E885=""),"",ROUND(D885/LOOKUP(E885,SMMLV!$A$2:$A$36,SMMLV!$D$2:$D$108),3))</f>
        <v/>
      </c>
      <c r="K885" s="860"/>
      <c r="L885" s="158">
        <v>10</v>
      </c>
      <c r="M885" s="859" t="str">
        <f t="shared" si="85"/>
        <v>NO APLICA</v>
      </c>
      <c r="N885" s="859"/>
    </row>
    <row r="886" spans="2:14">
      <c r="B886" s="151"/>
      <c r="C886" s="151"/>
      <c r="E886" s="152"/>
      <c r="F886" s="183" t="str">
        <f>IF(OR(D886="",E886=""),"",ROUND(D886/LOOKUP(E886,SMMLV!$A$2:$A$36,SMMLV!$D$2:$D$108),3))</f>
        <v/>
      </c>
      <c r="K886" s="860">
        <v>89</v>
      </c>
      <c r="L886" s="158">
        <v>1</v>
      </c>
      <c r="M886" s="859" t="str">
        <f t="shared" ref="M886:M895" si="86">IF(SUMIFS($F$5:$F$1200,$B$5:$B$1200,$K$886,$C$5:$C$1200,$L886)=0,"NO APLICA",ROUND(SUMIFS($F$5:$F$1200,$B$5:$B$1200,$K$886,$C$5:$C$1200,$L886),3))</f>
        <v>NO APLICA</v>
      </c>
      <c r="N886" s="859"/>
    </row>
    <row r="887" spans="2:14">
      <c r="B887" s="151"/>
      <c r="C887" s="151"/>
      <c r="E887" s="152"/>
      <c r="F887" s="183" t="str">
        <f>IF(OR(D887="",E887=""),"",ROUND(D887/LOOKUP(E887,SMMLV!$A$2:$A$36,SMMLV!$D$2:$D$108),3))</f>
        <v/>
      </c>
      <c r="K887" s="860"/>
      <c r="L887" s="158">
        <v>2</v>
      </c>
      <c r="M887" s="859" t="str">
        <f t="shared" si="86"/>
        <v>NO APLICA</v>
      </c>
      <c r="N887" s="859"/>
    </row>
    <row r="888" spans="2:14">
      <c r="B888" s="151"/>
      <c r="C888" s="151"/>
      <c r="E888" s="152"/>
      <c r="F888" s="183" t="str">
        <f>IF(OR(D888="",E888=""),"",ROUND(D888/LOOKUP(E888,SMMLV!$A$2:$A$36,SMMLV!$D$2:$D$108),3))</f>
        <v/>
      </c>
      <c r="K888" s="860"/>
      <c r="L888" s="158">
        <v>3</v>
      </c>
      <c r="M888" s="859" t="str">
        <f t="shared" si="86"/>
        <v>NO APLICA</v>
      </c>
      <c r="N888" s="859"/>
    </row>
    <row r="889" spans="2:14">
      <c r="B889" s="151"/>
      <c r="C889" s="151"/>
      <c r="E889" s="152"/>
      <c r="F889" s="183" t="str">
        <f>IF(OR(D889="",E889=""),"",ROUND(D889/LOOKUP(E889,SMMLV!$A$2:$A$36,SMMLV!$D$2:$D$108),3))</f>
        <v/>
      </c>
      <c r="K889" s="860"/>
      <c r="L889" s="158">
        <v>4</v>
      </c>
      <c r="M889" s="859" t="str">
        <f t="shared" si="86"/>
        <v>NO APLICA</v>
      </c>
      <c r="N889" s="859"/>
    </row>
    <row r="890" spans="2:14">
      <c r="B890" s="151"/>
      <c r="C890" s="151"/>
      <c r="E890" s="152"/>
      <c r="F890" s="183" t="str">
        <f>IF(OR(D890="",E890=""),"",ROUND(D890/LOOKUP(E890,SMMLV!$A$2:$A$36,SMMLV!$D$2:$D$108),3))</f>
        <v/>
      </c>
      <c r="K890" s="860"/>
      <c r="L890" s="158">
        <v>5</v>
      </c>
      <c r="M890" s="859" t="str">
        <f t="shared" si="86"/>
        <v>NO APLICA</v>
      </c>
      <c r="N890" s="859"/>
    </row>
    <row r="891" spans="2:14">
      <c r="B891" s="151"/>
      <c r="C891" s="151"/>
      <c r="E891" s="152"/>
      <c r="F891" s="183" t="str">
        <f>IF(OR(D891="",E891=""),"",ROUND(D891/LOOKUP(E891,SMMLV!$A$2:$A$36,SMMLV!$D$2:$D$108),3))</f>
        <v/>
      </c>
      <c r="K891" s="860"/>
      <c r="L891" s="158">
        <v>6</v>
      </c>
      <c r="M891" s="859" t="str">
        <f t="shared" si="86"/>
        <v>NO APLICA</v>
      </c>
      <c r="N891" s="859"/>
    </row>
    <row r="892" spans="2:14">
      <c r="B892" s="151"/>
      <c r="C892" s="151"/>
      <c r="E892" s="152"/>
      <c r="F892" s="183" t="str">
        <f>IF(OR(D892="",E892=""),"",ROUND(D892/LOOKUP(E892,SMMLV!$A$2:$A$36,SMMLV!$D$2:$D$108),3))</f>
        <v/>
      </c>
      <c r="K892" s="860"/>
      <c r="L892" s="158">
        <v>7</v>
      </c>
      <c r="M892" s="859" t="str">
        <f t="shared" si="86"/>
        <v>NO APLICA</v>
      </c>
      <c r="N892" s="859"/>
    </row>
    <row r="893" spans="2:14">
      <c r="B893" s="151"/>
      <c r="C893" s="151"/>
      <c r="E893" s="152"/>
      <c r="F893" s="183" t="str">
        <f>IF(OR(D893="",E893=""),"",ROUND(D893/LOOKUP(E893,SMMLV!$A$2:$A$36,SMMLV!$D$2:$D$108),3))</f>
        <v/>
      </c>
      <c r="K893" s="860"/>
      <c r="L893" s="158">
        <v>8</v>
      </c>
      <c r="M893" s="859" t="str">
        <f t="shared" si="86"/>
        <v>NO APLICA</v>
      </c>
      <c r="N893" s="859"/>
    </row>
    <row r="894" spans="2:14">
      <c r="B894" s="151"/>
      <c r="C894" s="151"/>
      <c r="E894" s="152"/>
      <c r="F894" s="183" t="str">
        <f>IF(OR(D894="",E894=""),"",ROUND(D894/LOOKUP(E894,SMMLV!$A$2:$A$36,SMMLV!$D$2:$D$108),3))</f>
        <v/>
      </c>
      <c r="K894" s="860"/>
      <c r="L894" s="158">
        <v>9</v>
      </c>
      <c r="M894" s="859" t="str">
        <f t="shared" si="86"/>
        <v>NO APLICA</v>
      </c>
      <c r="N894" s="859"/>
    </row>
    <row r="895" spans="2:14">
      <c r="B895" s="151"/>
      <c r="C895" s="151"/>
      <c r="E895" s="152"/>
      <c r="F895" s="183" t="str">
        <f>IF(OR(D895="",E895=""),"",ROUND(D895/LOOKUP(E895,SMMLV!$A$2:$A$36,SMMLV!$D$2:$D$108),3))</f>
        <v/>
      </c>
      <c r="K895" s="860"/>
      <c r="L895" s="158">
        <v>10</v>
      </c>
      <c r="M895" s="859" t="str">
        <f t="shared" si="86"/>
        <v>NO APLICA</v>
      </c>
      <c r="N895" s="859"/>
    </row>
    <row r="896" spans="2:14">
      <c r="B896" s="151"/>
      <c r="C896" s="151"/>
      <c r="E896" s="152"/>
      <c r="F896" s="183" t="str">
        <f>IF(OR(D896="",E896=""),"",ROUND(D896/LOOKUP(E896,SMMLV!$A$2:$A$36,SMMLV!$D$2:$D$108),3))</f>
        <v/>
      </c>
      <c r="K896" s="860">
        <v>90</v>
      </c>
      <c r="L896" s="158">
        <v>1</v>
      </c>
      <c r="M896" s="859" t="str">
        <f t="shared" ref="M896:M905" si="87">IF(SUMIFS($F$5:$F$1200,$B$5:$B$1200,$K$896,$C$5:$C$1200,$L896)=0,"NO APLICA",ROUND(SUMIFS($F$5:$F$1200,$B$5:$B$1200,$K$896,$C$5:$C$1200,$L896),3))</f>
        <v>NO APLICA</v>
      </c>
      <c r="N896" s="859"/>
    </row>
    <row r="897" spans="2:14">
      <c r="B897" s="151"/>
      <c r="C897" s="151"/>
      <c r="E897" s="152"/>
      <c r="F897" s="183" t="str">
        <f>IF(OR(D897="",E897=""),"",ROUND(D897/LOOKUP(E897,SMMLV!$A$2:$A$36,SMMLV!$D$2:$D$108),3))</f>
        <v/>
      </c>
      <c r="K897" s="860"/>
      <c r="L897" s="158">
        <v>2</v>
      </c>
      <c r="M897" s="859" t="str">
        <f t="shared" si="87"/>
        <v>NO APLICA</v>
      </c>
      <c r="N897" s="859"/>
    </row>
    <row r="898" spans="2:14">
      <c r="B898" s="151"/>
      <c r="C898" s="151"/>
      <c r="E898" s="152"/>
      <c r="F898" s="183" t="str">
        <f>IF(OR(D898="",E898=""),"",ROUND(D898/LOOKUP(E898,SMMLV!$A$2:$A$36,SMMLV!$D$2:$D$108),3))</f>
        <v/>
      </c>
      <c r="K898" s="860"/>
      <c r="L898" s="158">
        <v>3</v>
      </c>
      <c r="M898" s="859" t="str">
        <f t="shared" si="87"/>
        <v>NO APLICA</v>
      </c>
      <c r="N898" s="859"/>
    </row>
    <row r="899" spans="2:14">
      <c r="B899" s="151"/>
      <c r="C899" s="151"/>
      <c r="E899" s="152"/>
      <c r="F899" s="183" t="str">
        <f>IF(OR(D899="",E899=""),"",ROUND(D899/LOOKUP(E899,SMMLV!$A$2:$A$36,SMMLV!$D$2:$D$108),3))</f>
        <v/>
      </c>
      <c r="K899" s="860"/>
      <c r="L899" s="158">
        <v>4</v>
      </c>
      <c r="M899" s="859" t="str">
        <f t="shared" si="87"/>
        <v>NO APLICA</v>
      </c>
      <c r="N899" s="859"/>
    </row>
    <row r="900" spans="2:14">
      <c r="B900" s="151"/>
      <c r="C900" s="151"/>
      <c r="E900" s="152"/>
      <c r="F900" s="183" t="str">
        <f>IF(OR(D900="",E900=""),"",ROUND(D900/LOOKUP(E900,SMMLV!$A$2:$A$36,SMMLV!$D$2:$D$108),3))</f>
        <v/>
      </c>
      <c r="K900" s="860"/>
      <c r="L900" s="158">
        <v>5</v>
      </c>
      <c r="M900" s="859" t="str">
        <f t="shared" si="87"/>
        <v>NO APLICA</v>
      </c>
      <c r="N900" s="859"/>
    </row>
    <row r="901" spans="2:14">
      <c r="B901" s="151"/>
      <c r="C901" s="151"/>
      <c r="E901" s="152"/>
      <c r="F901" s="183" t="str">
        <f>IF(OR(D901="",E901=""),"",ROUND(D901/LOOKUP(E901,SMMLV!$A$2:$A$36,SMMLV!$D$2:$D$108),3))</f>
        <v/>
      </c>
      <c r="K901" s="860"/>
      <c r="L901" s="158">
        <v>6</v>
      </c>
      <c r="M901" s="859" t="str">
        <f t="shared" si="87"/>
        <v>NO APLICA</v>
      </c>
      <c r="N901" s="859"/>
    </row>
    <row r="902" spans="2:14">
      <c r="B902" s="151"/>
      <c r="C902" s="151"/>
      <c r="E902" s="152"/>
      <c r="F902" s="183" t="str">
        <f>IF(OR(D902="",E902=""),"",ROUND(D902/LOOKUP(E902,SMMLV!$A$2:$A$36,SMMLV!$D$2:$D$108),3))</f>
        <v/>
      </c>
      <c r="K902" s="860"/>
      <c r="L902" s="158">
        <v>7</v>
      </c>
      <c r="M902" s="859" t="str">
        <f t="shared" si="87"/>
        <v>NO APLICA</v>
      </c>
      <c r="N902" s="859"/>
    </row>
    <row r="903" spans="2:14">
      <c r="B903" s="151"/>
      <c r="C903" s="151"/>
      <c r="E903" s="152"/>
      <c r="F903" s="183" t="str">
        <f>IF(OR(D903="",E903=""),"",ROUND(D903/LOOKUP(E903,SMMLV!$A$2:$A$36,SMMLV!$D$2:$D$108),3))</f>
        <v/>
      </c>
      <c r="K903" s="860"/>
      <c r="L903" s="158">
        <v>8</v>
      </c>
      <c r="M903" s="859" t="str">
        <f t="shared" si="87"/>
        <v>NO APLICA</v>
      </c>
      <c r="N903" s="859"/>
    </row>
    <row r="904" spans="2:14">
      <c r="B904" s="151"/>
      <c r="C904" s="151"/>
      <c r="E904" s="152"/>
      <c r="F904" s="183" t="str">
        <f>IF(OR(D904="",E904=""),"",ROUND(D904/LOOKUP(E904,SMMLV!$A$2:$A$36,SMMLV!$D$2:$D$108),3))</f>
        <v/>
      </c>
      <c r="K904" s="860"/>
      <c r="L904" s="158">
        <v>9</v>
      </c>
      <c r="M904" s="859" t="str">
        <f t="shared" si="87"/>
        <v>NO APLICA</v>
      </c>
      <c r="N904" s="859"/>
    </row>
    <row r="905" spans="2:14">
      <c r="B905" s="151"/>
      <c r="C905" s="151"/>
      <c r="E905" s="152"/>
      <c r="F905" s="183" t="str">
        <f>IF(OR(D905="",E905=""),"",ROUND(D905/LOOKUP(E905,SMMLV!$A$2:$A$36,SMMLV!$D$2:$D$108),3))</f>
        <v/>
      </c>
      <c r="K905" s="860"/>
      <c r="L905" s="158">
        <v>10</v>
      </c>
      <c r="M905" s="859" t="str">
        <f t="shared" si="87"/>
        <v>NO APLICA</v>
      </c>
      <c r="N905" s="859"/>
    </row>
    <row r="906" spans="2:14">
      <c r="B906" s="151"/>
      <c r="C906" s="151"/>
      <c r="E906" s="152"/>
      <c r="F906" s="183" t="str">
        <f>IF(OR(D906="",E906=""),"",ROUND(D906/LOOKUP(E906,SMMLV!$A$2:$A$36,SMMLV!$D$2:$D$108),3))</f>
        <v/>
      </c>
      <c r="K906" s="860">
        <v>91</v>
      </c>
      <c r="L906" s="158">
        <v>1</v>
      </c>
      <c r="M906" s="859" t="str">
        <f t="shared" ref="M906:M915" si="88">IF(SUMIFS($F$5:$F$1200,$B$5:$B$1200,$K$906,$C$5:$C$1200,$L906)=0,"NO APLICA",ROUND(SUMIFS($F$5:$F$1200,$B$5:$B$1200,$K$906,$C$5:$C$1200,$L906),3))</f>
        <v>NO APLICA</v>
      </c>
      <c r="N906" s="859"/>
    </row>
    <row r="907" spans="2:14">
      <c r="B907" s="151"/>
      <c r="C907" s="151"/>
      <c r="E907" s="152"/>
      <c r="F907" s="183" t="str">
        <f>IF(OR(D907="",E907=""),"",ROUND(D907/LOOKUP(E907,SMMLV!$A$2:$A$36,SMMLV!$D$2:$D$108),3))</f>
        <v/>
      </c>
      <c r="K907" s="860"/>
      <c r="L907" s="158">
        <v>2</v>
      </c>
      <c r="M907" s="859" t="str">
        <f t="shared" si="88"/>
        <v>NO APLICA</v>
      </c>
      <c r="N907" s="859"/>
    </row>
    <row r="908" spans="2:14">
      <c r="B908" s="151"/>
      <c r="C908" s="151"/>
      <c r="E908" s="152"/>
      <c r="F908" s="183" t="str">
        <f>IF(OR(D908="",E908=""),"",ROUND(D908/LOOKUP(E908,SMMLV!$A$2:$A$36,SMMLV!$D$2:$D$108),3))</f>
        <v/>
      </c>
      <c r="K908" s="860"/>
      <c r="L908" s="158">
        <v>3</v>
      </c>
      <c r="M908" s="859" t="str">
        <f t="shared" si="88"/>
        <v>NO APLICA</v>
      </c>
      <c r="N908" s="859"/>
    </row>
    <row r="909" spans="2:14">
      <c r="B909" s="151"/>
      <c r="C909" s="151"/>
      <c r="E909" s="152"/>
      <c r="F909" s="183" t="str">
        <f>IF(OR(D909="",E909=""),"",ROUND(D909/LOOKUP(E909,SMMLV!$A$2:$A$36,SMMLV!$D$2:$D$108),3))</f>
        <v/>
      </c>
      <c r="K909" s="860"/>
      <c r="L909" s="158">
        <v>4</v>
      </c>
      <c r="M909" s="859" t="str">
        <f t="shared" si="88"/>
        <v>NO APLICA</v>
      </c>
      <c r="N909" s="859"/>
    </row>
    <row r="910" spans="2:14">
      <c r="B910" s="151"/>
      <c r="C910" s="151"/>
      <c r="E910" s="152"/>
      <c r="F910" s="183" t="str">
        <f>IF(OR(D910="",E910=""),"",ROUND(D910/LOOKUP(E910,SMMLV!$A$2:$A$36,SMMLV!$D$2:$D$108),3))</f>
        <v/>
      </c>
      <c r="K910" s="860"/>
      <c r="L910" s="158">
        <v>5</v>
      </c>
      <c r="M910" s="859" t="str">
        <f t="shared" si="88"/>
        <v>NO APLICA</v>
      </c>
      <c r="N910" s="859"/>
    </row>
    <row r="911" spans="2:14">
      <c r="B911" s="151"/>
      <c r="C911" s="151"/>
      <c r="E911" s="152"/>
      <c r="F911" s="183" t="str">
        <f>IF(OR(D911="",E911=""),"",ROUND(D911/LOOKUP(E911,SMMLV!$A$2:$A$36,SMMLV!$D$2:$D$108),3))</f>
        <v/>
      </c>
      <c r="K911" s="860"/>
      <c r="L911" s="158">
        <v>6</v>
      </c>
      <c r="M911" s="859" t="str">
        <f t="shared" si="88"/>
        <v>NO APLICA</v>
      </c>
      <c r="N911" s="859"/>
    </row>
    <row r="912" spans="2:14">
      <c r="B912" s="151"/>
      <c r="C912" s="151"/>
      <c r="E912" s="152"/>
      <c r="F912" s="183" t="str">
        <f>IF(OR(D912="",E912=""),"",ROUND(D912/LOOKUP(E912,SMMLV!$A$2:$A$36,SMMLV!$D$2:$D$108),3))</f>
        <v/>
      </c>
      <c r="K912" s="860"/>
      <c r="L912" s="158">
        <v>7</v>
      </c>
      <c r="M912" s="859" t="str">
        <f t="shared" si="88"/>
        <v>NO APLICA</v>
      </c>
      <c r="N912" s="859"/>
    </row>
    <row r="913" spans="2:14">
      <c r="B913" s="151"/>
      <c r="C913" s="151"/>
      <c r="E913" s="152"/>
      <c r="F913" s="183" t="str">
        <f>IF(OR(D913="",E913=""),"",ROUND(D913/LOOKUP(E913,SMMLV!$A$2:$A$36,SMMLV!$D$2:$D$108),3))</f>
        <v/>
      </c>
      <c r="K913" s="860"/>
      <c r="L913" s="158">
        <v>8</v>
      </c>
      <c r="M913" s="859" t="str">
        <f t="shared" si="88"/>
        <v>NO APLICA</v>
      </c>
      <c r="N913" s="859"/>
    </row>
    <row r="914" spans="2:14">
      <c r="B914" s="151"/>
      <c r="C914" s="151"/>
      <c r="E914" s="152"/>
      <c r="F914" s="183" t="str">
        <f>IF(OR(D914="",E914=""),"",ROUND(D914/LOOKUP(E914,SMMLV!$A$2:$A$36,SMMLV!$D$2:$D$108),3))</f>
        <v/>
      </c>
      <c r="K914" s="860"/>
      <c r="L914" s="158">
        <v>9</v>
      </c>
      <c r="M914" s="859" t="str">
        <f t="shared" si="88"/>
        <v>NO APLICA</v>
      </c>
      <c r="N914" s="859"/>
    </row>
    <row r="915" spans="2:14">
      <c r="B915" s="151"/>
      <c r="C915" s="151"/>
      <c r="E915" s="152"/>
      <c r="F915" s="183" t="str">
        <f>IF(OR(D915="",E915=""),"",ROUND(D915/LOOKUP(E915,SMMLV!$A$2:$A$36,SMMLV!$D$2:$D$108),3))</f>
        <v/>
      </c>
      <c r="K915" s="860"/>
      <c r="L915" s="158">
        <v>10</v>
      </c>
      <c r="M915" s="859" t="str">
        <f t="shared" si="88"/>
        <v>NO APLICA</v>
      </c>
      <c r="N915" s="859"/>
    </row>
    <row r="916" spans="2:14">
      <c r="B916" s="151"/>
      <c r="C916" s="151"/>
      <c r="E916" s="152"/>
      <c r="F916" s="183" t="str">
        <f>IF(OR(D916="",E916=""),"",ROUND(D916/LOOKUP(E916,SMMLV!$A$2:$A$36,SMMLV!$D$2:$D$108),3))</f>
        <v/>
      </c>
      <c r="K916" s="860">
        <v>92</v>
      </c>
      <c r="L916" s="158">
        <v>1</v>
      </c>
      <c r="M916" s="859" t="str">
        <f t="shared" ref="M916:M925" si="89">IF(SUMIFS($F$5:$F$1200,$B$5:$B$1200,$K$916,$C$5:$C$1200,$L916)=0,"NO APLICA",ROUND(SUMIFS($F$5:$F$1200,$B$5:$B$1200,$K$916,$C$5:$C$1200,$L916),3))</f>
        <v>NO APLICA</v>
      </c>
      <c r="N916" s="859"/>
    </row>
    <row r="917" spans="2:14">
      <c r="B917" s="151"/>
      <c r="C917" s="151"/>
      <c r="E917" s="152"/>
      <c r="F917" s="183" t="str">
        <f>IF(OR(D917="",E917=""),"",ROUND(D917/LOOKUP(E917,SMMLV!$A$2:$A$36,SMMLV!$D$2:$D$108),3))</f>
        <v/>
      </c>
      <c r="K917" s="860"/>
      <c r="L917" s="158">
        <v>2</v>
      </c>
      <c r="M917" s="859" t="str">
        <f t="shared" si="89"/>
        <v>NO APLICA</v>
      </c>
      <c r="N917" s="859"/>
    </row>
    <row r="918" spans="2:14">
      <c r="B918" s="151"/>
      <c r="C918" s="151"/>
      <c r="E918" s="152"/>
      <c r="F918" s="183" t="str">
        <f>IF(OR(D918="",E918=""),"",ROUND(D918/LOOKUP(E918,SMMLV!$A$2:$A$36,SMMLV!$D$2:$D$108),3))</f>
        <v/>
      </c>
      <c r="K918" s="860"/>
      <c r="L918" s="158">
        <v>3</v>
      </c>
      <c r="M918" s="859" t="str">
        <f t="shared" si="89"/>
        <v>NO APLICA</v>
      </c>
      <c r="N918" s="859"/>
    </row>
    <row r="919" spans="2:14">
      <c r="B919" s="151"/>
      <c r="C919" s="151"/>
      <c r="E919" s="152"/>
      <c r="F919" s="183" t="str">
        <f>IF(OR(D919="",E919=""),"",ROUND(D919/LOOKUP(E919,SMMLV!$A$2:$A$36,SMMLV!$D$2:$D$108),3))</f>
        <v/>
      </c>
      <c r="K919" s="860"/>
      <c r="L919" s="158">
        <v>4</v>
      </c>
      <c r="M919" s="859" t="str">
        <f t="shared" si="89"/>
        <v>NO APLICA</v>
      </c>
      <c r="N919" s="859"/>
    </row>
    <row r="920" spans="2:14">
      <c r="B920" s="151"/>
      <c r="C920" s="151"/>
      <c r="E920" s="152"/>
      <c r="F920" s="183" t="str">
        <f>IF(OR(D920="",E920=""),"",ROUND(D920/LOOKUP(E920,SMMLV!$A$2:$A$36,SMMLV!$D$2:$D$108),3))</f>
        <v/>
      </c>
      <c r="K920" s="860"/>
      <c r="L920" s="158">
        <v>5</v>
      </c>
      <c r="M920" s="859" t="str">
        <f t="shared" si="89"/>
        <v>NO APLICA</v>
      </c>
      <c r="N920" s="859"/>
    </row>
    <row r="921" spans="2:14">
      <c r="B921" s="151"/>
      <c r="C921" s="151"/>
      <c r="E921" s="152"/>
      <c r="F921" s="183" t="str">
        <f>IF(OR(D921="",E921=""),"",ROUND(D921/LOOKUP(E921,SMMLV!$A$2:$A$36,SMMLV!$D$2:$D$108),3))</f>
        <v/>
      </c>
      <c r="K921" s="860"/>
      <c r="L921" s="158">
        <v>6</v>
      </c>
      <c r="M921" s="859" t="str">
        <f t="shared" si="89"/>
        <v>NO APLICA</v>
      </c>
      <c r="N921" s="859"/>
    </row>
    <row r="922" spans="2:14">
      <c r="B922" s="151"/>
      <c r="C922" s="151"/>
      <c r="E922" s="152"/>
      <c r="F922" s="183" t="str">
        <f>IF(OR(D922="",E922=""),"",ROUND(D922/LOOKUP(E922,SMMLV!$A$2:$A$36,SMMLV!$D$2:$D$108),3))</f>
        <v/>
      </c>
      <c r="K922" s="860"/>
      <c r="L922" s="158">
        <v>7</v>
      </c>
      <c r="M922" s="859" t="str">
        <f t="shared" si="89"/>
        <v>NO APLICA</v>
      </c>
      <c r="N922" s="859"/>
    </row>
    <row r="923" spans="2:14">
      <c r="B923" s="151"/>
      <c r="C923" s="151"/>
      <c r="E923" s="152"/>
      <c r="F923" s="183" t="str">
        <f>IF(OR(D923="",E923=""),"",ROUND(D923/LOOKUP(E923,SMMLV!$A$2:$A$36,SMMLV!$D$2:$D$108),3))</f>
        <v/>
      </c>
      <c r="K923" s="860"/>
      <c r="L923" s="158">
        <v>8</v>
      </c>
      <c r="M923" s="859" t="str">
        <f t="shared" si="89"/>
        <v>NO APLICA</v>
      </c>
      <c r="N923" s="859"/>
    </row>
    <row r="924" spans="2:14">
      <c r="B924" s="151"/>
      <c r="C924" s="151"/>
      <c r="E924" s="152"/>
      <c r="F924" s="183" t="str">
        <f>IF(OR(D924="",E924=""),"",ROUND(D924/LOOKUP(E924,SMMLV!$A$2:$A$36,SMMLV!$D$2:$D$108),3))</f>
        <v/>
      </c>
      <c r="K924" s="860"/>
      <c r="L924" s="158">
        <v>9</v>
      </c>
      <c r="M924" s="859" t="str">
        <f t="shared" si="89"/>
        <v>NO APLICA</v>
      </c>
      <c r="N924" s="859"/>
    </row>
    <row r="925" spans="2:14">
      <c r="B925" s="151"/>
      <c r="C925" s="151"/>
      <c r="E925" s="152"/>
      <c r="F925" s="183" t="str">
        <f>IF(OR(D925="",E925=""),"",ROUND(D925/LOOKUP(E925,SMMLV!$A$2:$A$36,SMMLV!$D$2:$D$108),3))</f>
        <v/>
      </c>
      <c r="K925" s="860"/>
      <c r="L925" s="158">
        <v>10</v>
      </c>
      <c r="M925" s="859" t="str">
        <f t="shared" si="89"/>
        <v>NO APLICA</v>
      </c>
      <c r="N925" s="859"/>
    </row>
    <row r="926" spans="2:14">
      <c r="B926" s="151"/>
      <c r="C926" s="151"/>
      <c r="E926" s="152"/>
      <c r="F926" s="183" t="str">
        <f>IF(OR(D926="",E926=""),"",ROUND(D926/LOOKUP(E926,SMMLV!$A$2:$A$36,SMMLV!$D$2:$D$108),3))</f>
        <v/>
      </c>
      <c r="K926" s="860">
        <v>93</v>
      </c>
      <c r="L926" s="158">
        <v>1</v>
      </c>
      <c r="M926" s="859" t="str">
        <f t="shared" ref="M926:M935" si="90">IF(SUMIFS($F$5:$F$1200,$B$5:$B$1200,$K$926,$C$5:$C$1200,$L926)=0,"NO APLICA",ROUND(SUMIFS($F$5:$F$1200,$B$5:$B$1200,$K$926,$C$5:$C$1200,$L926),3))</f>
        <v>NO APLICA</v>
      </c>
      <c r="N926" s="859"/>
    </row>
    <row r="927" spans="2:14">
      <c r="B927" s="151"/>
      <c r="C927" s="151"/>
      <c r="E927" s="152"/>
      <c r="F927" s="183" t="str">
        <f>IF(OR(D927="",E927=""),"",ROUND(D927/LOOKUP(E927,SMMLV!$A$2:$A$36,SMMLV!$D$2:$D$108),3))</f>
        <v/>
      </c>
      <c r="K927" s="860"/>
      <c r="L927" s="158">
        <v>2</v>
      </c>
      <c r="M927" s="859" t="str">
        <f t="shared" si="90"/>
        <v>NO APLICA</v>
      </c>
      <c r="N927" s="859"/>
    </row>
    <row r="928" spans="2:14">
      <c r="B928" s="151"/>
      <c r="C928" s="151"/>
      <c r="E928" s="152"/>
      <c r="F928" s="183" t="str">
        <f>IF(OR(D928="",E928=""),"",ROUND(D928/LOOKUP(E928,SMMLV!$A$2:$A$36,SMMLV!$D$2:$D$108),3))</f>
        <v/>
      </c>
      <c r="K928" s="860"/>
      <c r="L928" s="158">
        <v>3</v>
      </c>
      <c r="M928" s="859" t="str">
        <f t="shared" si="90"/>
        <v>NO APLICA</v>
      </c>
      <c r="N928" s="859"/>
    </row>
    <row r="929" spans="2:14">
      <c r="B929" s="151"/>
      <c r="C929" s="151"/>
      <c r="E929" s="152"/>
      <c r="F929" s="183" t="str">
        <f>IF(OR(D929="",E929=""),"",ROUND(D929/LOOKUP(E929,SMMLV!$A$2:$A$36,SMMLV!$D$2:$D$108),3))</f>
        <v/>
      </c>
      <c r="K929" s="860"/>
      <c r="L929" s="158">
        <v>4</v>
      </c>
      <c r="M929" s="859" t="str">
        <f t="shared" si="90"/>
        <v>NO APLICA</v>
      </c>
      <c r="N929" s="859"/>
    </row>
    <row r="930" spans="2:14">
      <c r="B930" s="151"/>
      <c r="C930" s="151"/>
      <c r="E930" s="152"/>
      <c r="F930" s="183" t="str">
        <f>IF(OR(D930="",E930=""),"",ROUND(D930/LOOKUP(E930,SMMLV!$A$2:$A$36,SMMLV!$D$2:$D$108),3))</f>
        <v/>
      </c>
      <c r="K930" s="860"/>
      <c r="L930" s="158">
        <v>5</v>
      </c>
      <c r="M930" s="859" t="str">
        <f t="shared" si="90"/>
        <v>NO APLICA</v>
      </c>
      <c r="N930" s="859"/>
    </row>
    <row r="931" spans="2:14">
      <c r="B931" s="151"/>
      <c r="C931" s="151"/>
      <c r="E931" s="152"/>
      <c r="F931" s="183" t="str">
        <f>IF(OR(D931="",E931=""),"",ROUND(D931/LOOKUP(E931,SMMLV!$A$2:$A$36,SMMLV!$D$2:$D$108),3))</f>
        <v/>
      </c>
      <c r="K931" s="860"/>
      <c r="L931" s="158">
        <v>6</v>
      </c>
      <c r="M931" s="859" t="str">
        <f t="shared" si="90"/>
        <v>NO APLICA</v>
      </c>
      <c r="N931" s="859"/>
    </row>
    <row r="932" spans="2:14">
      <c r="B932" s="151"/>
      <c r="C932" s="151"/>
      <c r="E932" s="152"/>
      <c r="F932" s="183" t="str">
        <f>IF(OR(D932="",E932=""),"",ROUND(D932/LOOKUP(E932,SMMLV!$A$2:$A$36,SMMLV!$D$2:$D$108),3))</f>
        <v/>
      </c>
      <c r="K932" s="860"/>
      <c r="L932" s="158">
        <v>7</v>
      </c>
      <c r="M932" s="859" t="str">
        <f t="shared" si="90"/>
        <v>NO APLICA</v>
      </c>
      <c r="N932" s="859"/>
    </row>
    <row r="933" spans="2:14">
      <c r="B933" s="151"/>
      <c r="C933" s="151"/>
      <c r="E933" s="152"/>
      <c r="F933" s="183" t="str">
        <f>IF(OR(D933="",E933=""),"",ROUND(D933/LOOKUP(E933,SMMLV!$A$2:$A$36,SMMLV!$D$2:$D$108),3))</f>
        <v/>
      </c>
      <c r="K933" s="860"/>
      <c r="L933" s="158">
        <v>8</v>
      </c>
      <c r="M933" s="859" t="str">
        <f t="shared" si="90"/>
        <v>NO APLICA</v>
      </c>
      <c r="N933" s="859"/>
    </row>
    <row r="934" spans="2:14">
      <c r="B934" s="151"/>
      <c r="C934" s="151"/>
      <c r="E934" s="152"/>
      <c r="F934" s="183" t="str">
        <f>IF(OR(D934="",E934=""),"",ROUND(D934/LOOKUP(E934,SMMLV!$A$2:$A$36,SMMLV!$D$2:$D$108),3))</f>
        <v/>
      </c>
      <c r="K934" s="860"/>
      <c r="L934" s="158">
        <v>9</v>
      </c>
      <c r="M934" s="859" t="str">
        <f t="shared" si="90"/>
        <v>NO APLICA</v>
      </c>
      <c r="N934" s="859"/>
    </row>
    <row r="935" spans="2:14">
      <c r="B935" s="151"/>
      <c r="C935" s="151"/>
      <c r="E935" s="152"/>
      <c r="F935" s="183" t="str">
        <f>IF(OR(D935="",E935=""),"",ROUND(D935/LOOKUP(E935,SMMLV!$A$2:$A$36,SMMLV!$D$2:$D$108),3))</f>
        <v/>
      </c>
      <c r="K935" s="860"/>
      <c r="L935" s="158">
        <v>10</v>
      </c>
      <c r="M935" s="859" t="str">
        <f t="shared" si="90"/>
        <v>NO APLICA</v>
      </c>
      <c r="N935" s="859"/>
    </row>
    <row r="936" spans="2:14">
      <c r="B936" s="151"/>
      <c r="C936" s="151"/>
      <c r="E936" s="152"/>
      <c r="F936" s="183" t="str">
        <f>IF(OR(D936="",E936=""),"",ROUND(D936/LOOKUP(E936,SMMLV!$A$2:$A$36,SMMLV!$D$2:$D$108),3))</f>
        <v/>
      </c>
      <c r="K936" s="860">
        <v>94</v>
      </c>
      <c r="L936" s="158">
        <v>1</v>
      </c>
      <c r="M936" s="859" t="str">
        <f t="shared" ref="M936:M945" si="91">IF(SUMIFS($F$5:$F$1200,$B$5:$B$1200,$K$936,$C$5:$C$1200,$L936)=0,"NO APLICA",ROUND(SUMIFS($F$5:$F$1200,$B$5:$B$1200,$K$936,$C$5:$C$1200,$L936),3))</f>
        <v>NO APLICA</v>
      </c>
      <c r="N936" s="859"/>
    </row>
    <row r="937" spans="2:14">
      <c r="B937" s="151"/>
      <c r="C937" s="151"/>
      <c r="E937" s="152"/>
      <c r="F937" s="183" t="str">
        <f>IF(OR(D937="",E937=""),"",ROUND(D937/LOOKUP(E937,SMMLV!$A$2:$A$36,SMMLV!$D$2:$D$108),3))</f>
        <v/>
      </c>
      <c r="K937" s="860"/>
      <c r="L937" s="158">
        <v>2</v>
      </c>
      <c r="M937" s="859" t="str">
        <f t="shared" si="91"/>
        <v>NO APLICA</v>
      </c>
      <c r="N937" s="859"/>
    </row>
    <row r="938" spans="2:14">
      <c r="B938" s="151"/>
      <c r="C938" s="151"/>
      <c r="E938" s="152"/>
      <c r="F938" s="183" t="str">
        <f>IF(OR(D938="",E938=""),"",ROUND(D938/LOOKUP(E938,SMMLV!$A$2:$A$36,SMMLV!$D$2:$D$108),3))</f>
        <v/>
      </c>
      <c r="K938" s="860"/>
      <c r="L938" s="158">
        <v>3</v>
      </c>
      <c r="M938" s="859" t="str">
        <f t="shared" si="91"/>
        <v>NO APLICA</v>
      </c>
      <c r="N938" s="859"/>
    </row>
    <row r="939" spans="2:14">
      <c r="B939" s="151"/>
      <c r="C939" s="151"/>
      <c r="E939" s="152"/>
      <c r="F939" s="183" t="str">
        <f>IF(OR(D939="",E939=""),"",ROUND(D939/LOOKUP(E939,SMMLV!$A$2:$A$36,SMMLV!$D$2:$D$108),3))</f>
        <v/>
      </c>
      <c r="K939" s="860"/>
      <c r="L939" s="158">
        <v>4</v>
      </c>
      <c r="M939" s="859" t="str">
        <f t="shared" si="91"/>
        <v>NO APLICA</v>
      </c>
      <c r="N939" s="859"/>
    </row>
    <row r="940" spans="2:14">
      <c r="B940" s="151"/>
      <c r="C940" s="151"/>
      <c r="E940" s="152"/>
      <c r="F940" s="183" t="str">
        <f>IF(OR(D940="",E940=""),"",ROUND(D940/LOOKUP(E940,SMMLV!$A$2:$A$36,SMMLV!$D$2:$D$108),3))</f>
        <v/>
      </c>
      <c r="K940" s="860"/>
      <c r="L940" s="158">
        <v>5</v>
      </c>
      <c r="M940" s="859" t="str">
        <f t="shared" si="91"/>
        <v>NO APLICA</v>
      </c>
      <c r="N940" s="859"/>
    </row>
    <row r="941" spans="2:14">
      <c r="B941" s="151"/>
      <c r="C941" s="151"/>
      <c r="E941" s="152"/>
      <c r="F941" s="183" t="str">
        <f>IF(OR(D941="",E941=""),"",ROUND(D941/LOOKUP(E941,SMMLV!$A$2:$A$36,SMMLV!$D$2:$D$108),3))</f>
        <v/>
      </c>
      <c r="K941" s="860"/>
      <c r="L941" s="158">
        <v>6</v>
      </c>
      <c r="M941" s="859" t="str">
        <f t="shared" si="91"/>
        <v>NO APLICA</v>
      </c>
      <c r="N941" s="859"/>
    </row>
    <row r="942" spans="2:14">
      <c r="B942" s="151"/>
      <c r="C942" s="151"/>
      <c r="E942" s="152"/>
      <c r="F942" s="183" t="str">
        <f>IF(OR(D942="",E942=""),"",ROUND(D942/LOOKUP(E942,SMMLV!$A$2:$A$36,SMMLV!$D$2:$D$108),3))</f>
        <v/>
      </c>
      <c r="K942" s="860"/>
      <c r="L942" s="158">
        <v>7</v>
      </c>
      <c r="M942" s="859" t="str">
        <f t="shared" si="91"/>
        <v>NO APLICA</v>
      </c>
      <c r="N942" s="859"/>
    </row>
    <row r="943" spans="2:14">
      <c r="B943" s="151"/>
      <c r="C943" s="151"/>
      <c r="E943" s="152"/>
      <c r="F943" s="183" t="str">
        <f>IF(OR(D943="",E943=""),"",ROUND(D943/LOOKUP(E943,SMMLV!$A$2:$A$36,SMMLV!$D$2:$D$108),3))</f>
        <v/>
      </c>
      <c r="K943" s="860"/>
      <c r="L943" s="158">
        <v>8</v>
      </c>
      <c r="M943" s="859" t="str">
        <f t="shared" si="91"/>
        <v>NO APLICA</v>
      </c>
      <c r="N943" s="859"/>
    </row>
    <row r="944" spans="2:14">
      <c r="B944" s="151"/>
      <c r="C944" s="151"/>
      <c r="E944" s="152"/>
      <c r="F944" s="183" t="str">
        <f>IF(OR(D944="",E944=""),"",ROUND(D944/LOOKUP(E944,SMMLV!$A$2:$A$36,SMMLV!$D$2:$D$108),3))</f>
        <v/>
      </c>
      <c r="K944" s="860"/>
      <c r="L944" s="158">
        <v>9</v>
      </c>
      <c r="M944" s="859" t="str">
        <f t="shared" si="91"/>
        <v>NO APLICA</v>
      </c>
      <c r="N944" s="859"/>
    </row>
    <row r="945" spans="2:14">
      <c r="B945" s="151"/>
      <c r="C945" s="151"/>
      <c r="E945" s="152"/>
      <c r="F945" s="183" t="str">
        <f>IF(OR(D945="",E945=""),"",ROUND(D945/LOOKUP(E945,SMMLV!$A$2:$A$36,SMMLV!$D$2:$D$108),3))</f>
        <v/>
      </c>
      <c r="K945" s="860"/>
      <c r="L945" s="158">
        <v>10</v>
      </c>
      <c r="M945" s="859" t="str">
        <f t="shared" si="91"/>
        <v>NO APLICA</v>
      </c>
      <c r="N945" s="859"/>
    </row>
    <row r="946" spans="2:14">
      <c r="B946" s="151"/>
      <c r="C946" s="151"/>
      <c r="E946" s="152"/>
      <c r="F946" s="183" t="str">
        <f>IF(OR(D946="",E946=""),"",ROUND(D946/LOOKUP(E946,SMMLV!$A$2:$A$36,SMMLV!$D$2:$D$108),3))</f>
        <v/>
      </c>
      <c r="K946" s="860">
        <v>95</v>
      </c>
      <c r="L946" s="158">
        <v>1</v>
      </c>
      <c r="M946" s="859" t="str">
        <f t="shared" ref="M946:M955" si="92">IF(SUMIFS($F$5:$F$1200,$B$5:$B$1200,$K$946,$C$5:$C$1200,$L946)=0,"NO APLICA",ROUND(SUMIFS($F$5:$F$1200,$B$5:$B$1200,$K$946,$C$5:$C$1200,$L946),3))</f>
        <v>NO APLICA</v>
      </c>
      <c r="N946" s="859"/>
    </row>
    <row r="947" spans="2:14">
      <c r="B947" s="151"/>
      <c r="C947" s="151"/>
      <c r="E947" s="152"/>
      <c r="F947" s="183" t="str">
        <f>IF(OR(D947="",E947=""),"",ROUND(D947/LOOKUP(E947,SMMLV!$A$2:$A$36,SMMLV!$D$2:$D$108),3))</f>
        <v/>
      </c>
      <c r="K947" s="860"/>
      <c r="L947" s="158">
        <v>2</v>
      </c>
      <c r="M947" s="859" t="str">
        <f t="shared" si="92"/>
        <v>NO APLICA</v>
      </c>
      <c r="N947" s="859"/>
    </row>
    <row r="948" spans="2:14">
      <c r="B948" s="151"/>
      <c r="C948" s="151"/>
      <c r="E948" s="152"/>
      <c r="F948" s="183" t="str">
        <f>IF(OR(D948="",E948=""),"",ROUND(D948/LOOKUP(E948,SMMLV!$A$2:$A$36,SMMLV!$D$2:$D$108),3))</f>
        <v/>
      </c>
      <c r="K948" s="860"/>
      <c r="L948" s="158">
        <v>3</v>
      </c>
      <c r="M948" s="859" t="str">
        <f t="shared" si="92"/>
        <v>NO APLICA</v>
      </c>
      <c r="N948" s="859"/>
    </row>
    <row r="949" spans="2:14">
      <c r="B949" s="151"/>
      <c r="C949" s="151"/>
      <c r="E949" s="152"/>
      <c r="F949" s="183" t="str">
        <f>IF(OR(D949="",E949=""),"",ROUND(D949/LOOKUP(E949,SMMLV!$A$2:$A$36,SMMLV!$D$2:$D$108),3))</f>
        <v/>
      </c>
      <c r="K949" s="860"/>
      <c r="L949" s="158">
        <v>4</v>
      </c>
      <c r="M949" s="859" t="str">
        <f t="shared" si="92"/>
        <v>NO APLICA</v>
      </c>
      <c r="N949" s="859"/>
    </row>
    <row r="950" spans="2:14">
      <c r="B950" s="151"/>
      <c r="C950" s="151"/>
      <c r="E950" s="152"/>
      <c r="F950" s="183" t="str">
        <f>IF(OR(D950="",E950=""),"",ROUND(D950/LOOKUP(E950,SMMLV!$A$2:$A$36,SMMLV!$D$2:$D$108),3))</f>
        <v/>
      </c>
      <c r="K950" s="860"/>
      <c r="L950" s="158">
        <v>5</v>
      </c>
      <c r="M950" s="859" t="str">
        <f t="shared" si="92"/>
        <v>NO APLICA</v>
      </c>
      <c r="N950" s="859"/>
    </row>
    <row r="951" spans="2:14">
      <c r="B951" s="151"/>
      <c r="C951" s="151"/>
      <c r="E951" s="152"/>
      <c r="F951" s="183" t="str">
        <f>IF(OR(D951="",E951=""),"",ROUND(D951/LOOKUP(E951,SMMLV!$A$2:$A$36,SMMLV!$D$2:$D$108),3))</f>
        <v/>
      </c>
      <c r="K951" s="860"/>
      <c r="L951" s="158">
        <v>6</v>
      </c>
      <c r="M951" s="859" t="str">
        <f t="shared" si="92"/>
        <v>NO APLICA</v>
      </c>
      <c r="N951" s="859"/>
    </row>
    <row r="952" spans="2:14">
      <c r="B952" s="151"/>
      <c r="C952" s="151"/>
      <c r="E952" s="152"/>
      <c r="F952" s="183" t="str">
        <f>IF(OR(D952="",E952=""),"",ROUND(D952/LOOKUP(E952,SMMLV!$A$2:$A$36,SMMLV!$D$2:$D$108),3))</f>
        <v/>
      </c>
      <c r="K952" s="860"/>
      <c r="L952" s="158">
        <v>7</v>
      </c>
      <c r="M952" s="859" t="str">
        <f t="shared" si="92"/>
        <v>NO APLICA</v>
      </c>
      <c r="N952" s="859"/>
    </row>
    <row r="953" spans="2:14">
      <c r="B953" s="151"/>
      <c r="C953" s="151"/>
      <c r="E953" s="152"/>
      <c r="F953" s="183" t="str">
        <f>IF(OR(D953="",E953=""),"",ROUND(D953/LOOKUP(E953,SMMLV!$A$2:$A$36,SMMLV!$D$2:$D$108),3))</f>
        <v/>
      </c>
      <c r="K953" s="860"/>
      <c r="L953" s="158">
        <v>8</v>
      </c>
      <c r="M953" s="859" t="str">
        <f t="shared" si="92"/>
        <v>NO APLICA</v>
      </c>
      <c r="N953" s="859"/>
    </row>
    <row r="954" spans="2:14">
      <c r="B954" s="151"/>
      <c r="C954" s="151"/>
      <c r="E954" s="152"/>
      <c r="F954" s="183" t="str">
        <f>IF(OR(D954="",E954=""),"",ROUND(D954/LOOKUP(E954,SMMLV!$A$2:$A$36,SMMLV!$D$2:$D$108),3))</f>
        <v/>
      </c>
      <c r="K954" s="860"/>
      <c r="L954" s="158">
        <v>9</v>
      </c>
      <c r="M954" s="859" t="str">
        <f t="shared" si="92"/>
        <v>NO APLICA</v>
      </c>
      <c r="N954" s="859"/>
    </row>
    <row r="955" spans="2:14">
      <c r="B955" s="151"/>
      <c r="C955" s="151"/>
      <c r="E955" s="152"/>
      <c r="F955" s="183" t="str">
        <f>IF(OR(D955="",E955=""),"",ROUND(D955/LOOKUP(E955,SMMLV!$A$2:$A$36,SMMLV!$D$2:$D$108),3))</f>
        <v/>
      </c>
      <c r="K955" s="860"/>
      <c r="L955" s="158">
        <v>10</v>
      </c>
      <c r="M955" s="859" t="str">
        <f t="shared" si="92"/>
        <v>NO APLICA</v>
      </c>
      <c r="N955" s="859"/>
    </row>
    <row r="956" spans="2:14">
      <c r="B956" s="151"/>
      <c r="C956" s="151"/>
      <c r="E956" s="152"/>
      <c r="F956" s="183" t="str">
        <f>IF(OR(D956="",E956=""),"",ROUND(D956/LOOKUP(E956,SMMLV!$A$2:$A$36,SMMLV!$D$2:$D$108),3))</f>
        <v/>
      </c>
      <c r="K956" s="860">
        <v>96</v>
      </c>
      <c r="L956" s="158">
        <v>1</v>
      </c>
      <c r="M956" s="859" t="str">
        <f t="shared" ref="M956:M965" si="93">IF(SUMIFS($F$5:$F$1200,$B$5:$B$1200,$K$956,$C$5:$C$1200,$L956)=0,"NO APLICA",ROUND(SUMIFS($F$5:$F$1200,$B$5:$B$1200,$K$956,$C$5:$C$1200,$L956),3))</f>
        <v>NO APLICA</v>
      </c>
      <c r="N956" s="859"/>
    </row>
    <row r="957" spans="2:14">
      <c r="B957" s="151"/>
      <c r="C957" s="151"/>
      <c r="E957" s="152"/>
      <c r="F957" s="183" t="str">
        <f>IF(OR(D957="",E957=""),"",ROUND(D957/LOOKUP(E957,SMMLV!$A$2:$A$36,SMMLV!$D$2:$D$108),3))</f>
        <v/>
      </c>
      <c r="K957" s="860"/>
      <c r="L957" s="158">
        <v>2</v>
      </c>
      <c r="M957" s="859" t="str">
        <f t="shared" si="93"/>
        <v>NO APLICA</v>
      </c>
      <c r="N957" s="859"/>
    </row>
    <row r="958" spans="2:14">
      <c r="B958" s="151"/>
      <c r="C958" s="151"/>
      <c r="E958" s="152"/>
      <c r="F958" s="183" t="str">
        <f>IF(OR(D958="",E958=""),"",ROUND(D958/LOOKUP(E958,SMMLV!$A$2:$A$36,SMMLV!$D$2:$D$108),3))</f>
        <v/>
      </c>
      <c r="K958" s="860"/>
      <c r="L958" s="158">
        <v>3</v>
      </c>
      <c r="M958" s="859" t="str">
        <f t="shared" si="93"/>
        <v>NO APLICA</v>
      </c>
      <c r="N958" s="859"/>
    </row>
    <row r="959" spans="2:14">
      <c r="B959" s="151"/>
      <c r="C959" s="151"/>
      <c r="E959" s="152"/>
      <c r="F959" s="183" t="str">
        <f>IF(OR(D959="",E959=""),"",ROUND(D959/LOOKUP(E959,SMMLV!$A$2:$A$36,SMMLV!$D$2:$D$108),3))</f>
        <v/>
      </c>
      <c r="K959" s="860"/>
      <c r="L959" s="158">
        <v>4</v>
      </c>
      <c r="M959" s="859" t="str">
        <f t="shared" si="93"/>
        <v>NO APLICA</v>
      </c>
      <c r="N959" s="859"/>
    </row>
    <row r="960" spans="2:14">
      <c r="B960" s="151"/>
      <c r="C960" s="151"/>
      <c r="E960" s="152"/>
      <c r="F960" s="183" t="str">
        <f>IF(OR(D960="",E960=""),"",ROUND(D960/LOOKUP(E960,SMMLV!$A$2:$A$36,SMMLV!$D$2:$D$108),3))</f>
        <v/>
      </c>
      <c r="K960" s="860"/>
      <c r="L960" s="158">
        <v>5</v>
      </c>
      <c r="M960" s="859" t="str">
        <f t="shared" si="93"/>
        <v>NO APLICA</v>
      </c>
      <c r="N960" s="859"/>
    </row>
    <row r="961" spans="2:14">
      <c r="B961" s="151"/>
      <c r="C961" s="151"/>
      <c r="E961" s="152"/>
      <c r="F961" s="183" t="str">
        <f>IF(OR(D961="",E961=""),"",ROUND(D961/LOOKUP(E961,SMMLV!$A$2:$A$36,SMMLV!$D$2:$D$108),3))</f>
        <v/>
      </c>
      <c r="K961" s="860"/>
      <c r="L961" s="158">
        <v>6</v>
      </c>
      <c r="M961" s="859" t="str">
        <f t="shared" si="93"/>
        <v>NO APLICA</v>
      </c>
      <c r="N961" s="859"/>
    </row>
    <row r="962" spans="2:14">
      <c r="B962" s="151"/>
      <c r="C962" s="151"/>
      <c r="E962" s="152"/>
      <c r="F962" s="183" t="str">
        <f>IF(OR(D962="",E962=""),"",ROUND(D962/LOOKUP(E962,SMMLV!$A$2:$A$36,SMMLV!$D$2:$D$108),3))</f>
        <v/>
      </c>
      <c r="K962" s="860"/>
      <c r="L962" s="158">
        <v>7</v>
      </c>
      <c r="M962" s="859" t="str">
        <f t="shared" si="93"/>
        <v>NO APLICA</v>
      </c>
      <c r="N962" s="859"/>
    </row>
    <row r="963" spans="2:14">
      <c r="B963" s="151"/>
      <c r="C963" s="151"/>
      <c r="E963" s="152"/>
      <c r="F963" s="183" t="str">
        <f>IF(OR(D963="",E963=""),"",ROUND(D963/LOOKUP(E963,SMMLV!$A$2:$A$36,SMMLV!$D$2:$D$108),3))</f>
        <v/>
      </c>
      <c r="K963" s="860"/>
      <c r="L963" s="158">
        <v>8</v>
      </c>
      <c r="M963" s="859" t="str">
        <f t="shared" si="93"/>
        <v>NO APLICA</v>
      </c>
      <c r="N963" s="859"/>
    </row>
    <row r="964" spans="2:14">
      <c r="B964" s="151"/>
      <c r="C964" s="151"/>
      <c r="E964" s="152"/>
      <c r="F964" s="183" t="str">
        <f>IF(OR(D964="",E964=""),"",ROUND(D964/LOOKUP(E964,SMMLV!$A$2:$A$36,SMMLV!$D$2:$D$108),3))</f>
        <v/>
      </c>
      <c r="K964" s="860"/>
      <c r="L964" s="158">
        <v>9</v>
      </c>
      <c r="M964" s="859" t="str">
        <f t="shared" si="93"/>
        <v>NO APLICA</v>
      </c>
      <c r="N964" s="859"/>
    </row>
    <row r="965" spans="2:14">
      <c r="B965" s="151"/>
      <c r="C965" s="151"/>
      <c r="E965" s="152"/>
      <c r="F965" s="183" t="str">
        <f>IF(OR(D965="",E965=""),"",ROUND(D965/LOOKUP(E965,SMMLV!$A$2:$A$36,SMMLV!$D$2:$D$108),3))</f>
        <v/>
      </c>
      <c r="K965" s="860"/>
      <c r="L965" s="158">
        <v>10</v>
      </c>
      <c r="M965" s="859" t="str">
        <f t="shared" si="93"/>
        <v>NO APLICA</v>
      </c>
      <c r="N965" s="859"/>
    </row>
    <row r="966" spans="2:14">
      <c r="B966" s="151"/>
      <c r="C966" s="151"/>
      <c r="E966" s="152"/>
      <c r="F966" s="183" t="str">
        <f>IF(OR(D966="",E966=""),"",ROUND(D966/LOOKUP(E966,SMMLV!$A$2:$A$36,SMMLV!$D$2:$D$108),3))</f>
        <v/>
      </c>
      <c r="K966" s="860">
        <v>97</v>
      </c>
      <c r="L966" s="158">
        <v>1</v>
      </c>
      <c r="M966" s="859" t="str">
        <f t="shared" ref="M966:M975" si="94">IF(SUMIFS($F$5:$F$1200,$B$5:$B$1200,$K$966,$C$5:$C$1200,$L966)=0,"NO APLICA",ROUND(SUMIFS($F$5:$F$1200,$B$5:$B$1200,$K$966,$C$5:$C$1200,$L966),3))</f>
        <v>NO APLICA</v>
      </c>
      <c r="N966" s="859"/>
    </row>
    <row r="967" spans="2:14">
      <c r="B967" s="151"/>
      <c r="C967" s="151"/>
      <c r="E967" s="152"/>
      <c r="F967" s="183" t="str">
        <f>IF(OR(D967="",E967=""),"",ROUND(D967/LOOKUP(E967,SMMLV!$A$2:$A$36,SMMLV!$D$2:$D$108),3))</f>
        <v/>
      </c>
      <c r="K967" s="860"/>
      <c r="L967" s="158">
        <v>2</v>
      </c>
      <c r="M967" s="859" t="str">
        <f t="shared" si="94"/>
        <v>NO APLICA</v>
      </c>
      <c r="N967" s="859"/>
    </row>
    <row r="968" spans="2:14">
      <c r="B968" s="151"/>
      <c r="C968" s="151"/>
      <c r="E968" s="152"/>
      <c r="F968" s="183" t="str">
        <f>IF(OR(D968="",E968=""),"",ROUND(D968/LOOKUP(E968,SMMLV!$A$2:$A$36,SMMLV!$D$2:$D$108),3))</f>
        <v/>
      </c>
      <c r="K968" s="860"/>
      <c r="L968" s="158">
        <v>3</v>
      </c>
      <c r="M968" s="859" t="str">
        <f t="shared" si="94"/>
        <v>NO APLICA</v>
      </c>
      <c r="N968" s="859"/>
    </row>
    <row r="969" spans="2:14">
      <c r="B969" s="151"/>
      <c r="C969" s="151"/>
      <c r="E969" s="152"/>
      <c r="F969" s="183" t="str">
        <f>IF(OR(D969="",E969=""),"",ROUND(D969/LOOKUP(E969,SMMLV!$A$2:$A$36,SMMLV!$D$2:$D$108),3))</f>
        <v/>
      </c>
      <c r="K969" s="860"/>
      <c r="L969" s="158">
        <v>4</v>
      </c>
      <c r="M969" s="859" t="str">
        <f t="shared" si="94"/>
        <v>NO APLICA</v>
      </c>
      <c r="N969" s="859"/>
    </row>
    <row r="970" spans="2:14">
      <c r="B970" s="151"/>
      <c r="C970" s="151"/>
      <c r="E970" s="152"/>
      <c r="F970" s="183" t="str">
        <f>IF(OR(D970="",E970=""),"",ROUND(D970/LOOKUP(E970,SMMLV!$A$2:$A$36,SMMLV!$D$2:$D$108),3))</f>
        <v/>
      </c>
      <c r="K970" s="860"/>
      <c r="L970" s="158">
        <v>5</v>
      </c>
      <c r="M970" s="859" t="str">
        <f t="shared" si="94"/>
        <v>NO APLICA</v>
      </c>
      <c r="N970" s="859"/>
    </row>
    <row r="971" spans="2:14">
      <c r="B971" s="151"/>
      <c r="C971" s="151"/>
      <c r="E971" s="152"/>
      <c r="F971" s="183" t="str">
        <f>IF(OR(D971="",E971=""),"",ROUND(D971/LOOKUP(E971,SMMLV!$A$2:$A$36,SMMLV!$D$2:$D$108),3))</f>
        <v/>
      </c>
      <c r="K971" s="860"/>
      <c r="L971" s="158">
        <v>6</v>
      </c>
      <c r="M971" s="859" t="str">
        <f t="shared" si="94"/>
        <v>NO APLICA</v>
      </c>
      <c r="N971" s="859"/>
    </row>
    <row r="972" spans="2:14">
      <c r="B972" s="151"/>
      <c r="C972" s="151"/>
      <c r="E972" s="152"/>
      <c r="F972" s="183" t="str">
        <f>IF(OR(D972="",E972=""),"",ROUND(D972/LOOKUP(E972,SMMLV!$A$2:$A$36,SMMLV!$D$2:$D$108),3))</f>
        <v/>
      </c>
      <c r="K972" s="860"/>
      <c r="L972" s="158">
        <v>7</v>
      </c>
      <c r="M972" s="859" t="str">
        <f t="shared" si="94"/>
        <v>NO APLICA</v>
      </c>
      <c r="N972" s="859"/>
    </row>
    <row r="973" spans="2:14">
      <c r="B973" s="151"/>
      <c r="C973" s="151"/>
      <c r="E973" s="152"/>
      <c r="F973" s="183" t="str">
        <f>IF(OR(D973="",E973=""),"",ROUND(D973/LOOKUP(E973,SMMLV!$A$2:$A$36,SMMLV!$D$2:$D$108),3))</f>
        <v/>
      </c>
      <c r="K973" s="860"/>
      <c r="L973" s="158">
        <v>8</v>
      </c>
      <c r="M973" s="859" t="str">
        <f t="shared" si="94"/>
        <v>NO APLICA</v>
      </c>
      <c r="N973" s="859"/>
    </row>
    <row r="974" spans="2:14">
      <c r="B974" s="151"/>
      <c r="C974" s="151"/>
      <c r="E974" s="152"/>
      <c r="F974" s="183" t="str">
        <f>IF(OR(D974="",E974=""),"",ROUND(D974/LOOKUP(E974,SMMLV!$A$2:$A$36,SMMLV!$D$2:$D$108),3))</f>
        <v/>
      </c>
      <c r="K974" s="860"/>
      <c r="L974" s="158">
        <v>9</v>
      </c>
      <c r="M974" s="859" t="str">
        <f t="shared" si="94"/>
        <v>NO APLICA</v>
      </c>
      <c r="N974" s="859"/>
    </row>
    <row r="975" spans="2:14">
      <c r="B975" s="151"/>
      <c r="C975" s="151"/>
      <c r="E975" s="152"/>
      <c r="F975" s="183" t="str">
        <f>IF(OR(D975="",E975=""),"",ROUND(D975/LOOKUP(E975,SMMLV!$A$2:$A$36,SMMLV!$D$2:$D$108),3))</f>
        <v/>
      </c>
      <c r="K975" s="860"/>
      <c r="L975" s="158">
        <v>10</v>
      </c>
      <c r="M975" s="859" t="str">
        <f t="shared" si="94"/>
        <v>NO APLICA</v>
      </c>
      <c r="N975" s="859"/>
    </row>
    <row r="976" spans="2:14">
      <c r="B976" s="151"/>
      <c r="C976" s="151"/>
      <c r="E976" s="152"/>
      <c r="F976" s="183" t="str">
        <f>IF(OR(D976="",E976=""),"",ROUND(D976/LOOKUP(E976,SMMLV!$A$2:$A$36,SMMLV!$D$2:$D$108),3))</f>
        <v/>
      </c>
      <c r="K976" s="860">
        <v>98</v>
      </c>
      <c r="L976" s="158">
        <v>1</v>
      </c>
      <c r="M976" s="859" t="str">
        <f t="shared" ref="M976:M985" si="95">IF(SUMIFS($F$5:$F$1200,$B$5:$B$1200,$K$976,$C$5:$C$1200,$L976)=0,"NO APLICA",ROUND(SUMIFS($F$5:$F$1200,$B$5:$B$1200,$K$976,$C$5:$C$1200,$L976),3))</f>
        <v>NO APLICA</v>
      </c>
      <c r="N976" s="859"/>
    </row>
    <row r="977" spans="2:14">
      <c r="B977" s="151"/>
      <c r="C977" s="151"/>
      <c r="E977" s="152"/>
      <c r="F977" s="183" t="str">
        <f>IF(OR(D977="",E977=""),"",ROUND(D977/LOOKUP(E977,SMMLV!$A$2:$A$36,SMMLV!$D$2:$D$108),3))</f>
        <v/>
      </c>
      <c r="K977" s="860"/>
      <c r="L977" s="158">
        <v>2</v>
      </c>
      <c r="M977" s="859" t="str">
        <f t="shared" si="95"/>
        <v>NO APLICA</v>
      </c>
      <c r="N977" s="859"/>
    </row>
    <row r="978" spans="2:14">
      <c r="B978" s="151"/>
      <c r="C978" s="151"/>
      <c r="E978" s="152"/>
      <c r="F978" s="183" t="str">
        <f>IF(OR(D978="",E978=""),"",ROUND(D978/LOOKUP(E978,SMMLV!$A$2:$A$36,SMMLV!$D$2:$D$108),3))</f>
        <v/>
      </c>
      <c r="K978" s="860"/>
      <c r="L978" s="158">
        <v>3</v>
      </c>
      <c r="M978" s="859" t="str">
        <f t="shared" si="95"/>
        <v>NO APLICA</v>
      </c>
      <c r="N978" s="859"/>
    </row>
    <row r="979" spans="2:14">
      <c r="B979" s="151"/>
      <c r="C979" s="151"/>
      <c r="E979" s="152"/>
      <c r="F979" s="183" t="str">
        <f>IF(OR(D979="",E979=""),"",ROUND(D979/LOOKUP(E979,SMMLV!$A$2:$A$36,SMMLV!$D$2:$D$108),3))</f>
        <v/>
      </c>
      <c r="K979" s="860"/>
      <c r="L979" s="158">
        <v>4</v>
      </c>
      <c r="M979" s="859" t="str">
        <f t="shared" si="95"/>
        <v>NO APLICA</v>
      </c>
      <c r="N979" s="859"/>
    </row>
    <row r="980" spans="2:14">
      <c r="B980" s="151"/>
      <c r="C980" s="151"/>
      <c r="E980" s="152"/>
      <c r="F980" s="183" t="str">
        <f>IF(OR(D980="",E980=""),"",ROUND(D980/LOOKUP(E980,SMMLV!$A$2:$A$36,SMMLV!$D$2:$D$108),3))</f>
        <v/>
      </c>
      <c r="K980" s="860"/>
      <c r="L980" s="158">
        <v>5</v>
      </c>
      <c r="M980" s="859" t="str">
        <f t="shared" si="95"/>
        <v>NO APLICA</v>
      </c>
      <c r="N980" s="859"/>
    </row>
    <row r="981" spans="2:14">
      <c r="B981" s="151"/>
      <c r="C981" s="151"/>
      <c r="E981" s="152"/>
      <c r="F981" s="183" t="str">
        <f>IF(OR(D981="",E981=""),"",ROUND(D981/LOOKUP(E981,SMMLV!$A$2:$A$36,SMMLV!$D$2:$D$108),3))</f>
        <v/>
      </c>
      <c r="K981" s="860"/>
      <c r="L981" s="158">
        <v>6</v>
      </c>
      <c r="M981" s="859" t="str">
        <f t="shared" si="95"/>
        <v>NO APLICA</v>
      </c>
      <c r="N981" s="859"/>
    </row>
    <row r="982" spans="2:14">
      <c r="B982" s="151"/>
      <c r="C982" s="151"/>
      <c r="E982" s="152"/>
      <c r="F982" s="183" t="str">
        <f>IF(OR(D982="",E982=""),"",ROUND(D982/LOOKUP(E982,SMMLV!$A$2:$A$36,SMMLV!$D$2:$D$108),3))</f>
        <v/>
      </c>
      <c r="K982" s="860"/>
      <c r="L982" s="158">
        <v>7</v>
      </c>
      <c r="M982" s="859" t="str">
        <f t="shared" si="95"/>
        <v>NO APLICA</v>
      </c>
      <c r="N982" s="859"/>
    </row>
    <row r="983" spans="2:14">
      <c r="B983" s="151"/>
      <c r="C983" s="151"/>
      <c r="E983" s="152"/>
      <c r="F983" s="183" t="str">
        <f>IF(OR(D983="",E983=""),"",ROUND(D983/LOOKUP(E983,SMMLV!$A$2:$A$36,SMMLV!$D$2:$D$108),3))</f>
        <v/>
      </c>
      <c r="K983" s="860"/>
      <c r="L983" s="158">
        <v>8</v>
      </c>
      <c r="M983" s="859" t="str">
        <f t="shared" si="95"/>
        <v>NO APLICA</v>
      </c>
      <c r="N983" s="859"/>
    </row>
    <row r="984" spans="2:14">
      <c r="B984" s="151"/>
      <c r="C984" s="151"/>
      <c r="E984" s="152"/>
      <c r="F984" s="183" t="str">
        <f>IF(OR(D984="",E984=""),"",ROUND(D984/LOOKUP(E984,SMMLV!$A$2:$A$36,SMMLV!$D$2:$D$108),3))</f>
        <v/>
      </c>
      <c r="K984" s="860"/>
      <c r="L984" s="158">
        <v>9</v>
      </c>
      <c r="M984" s="859" t="str">
        <f t="shared" si="95"/>
        <v>NO APLICA</v>
      </c>
      <c r="N984" s="859"/>
    </row>
    <row r="985" spans="2:14">
      <c r="B985" s="151"/>
      <c r="C985" s="151"/>
      <c r="E985" s="152"/>
      <c r="F985" s="183" t="str">
        <f>IF(OR(D985="",E985=""),"",ROUND(D985/LOOKUP(E985,SMMLV!$A$2:$A$36,SMMLV!$D$2:$D$108),3))</f>
        <v/>
      </c>
      <c r="K985" s="860"/>
      <c r="L985" s="158">
        <v>10</v>
      </c>
      <c r="M985" s="859" t="str">
        <f t="shared" si="95"/>
        <v>NO APLICA</v>
      </c>
      <c r="N985" s="859"/>
    </row>
    <row r="986" spans="2:14">
      <c r="B986" s="151"/>
      <c r="C986" s="151"/>
      <c r="E986" s="152"/>
      <c r="F986" s="183" t="str">
        <f>IF(OR(D986="",E986=""),"",ROUND(D986/LOOKUP(E986,SMMLV!$A$2:$A$36,SMMLV!$D$2:$D$108),3))</f>
        <v/>
      </c>
      <c r="K986" s="860">
        <v>99</v>
      </c>
      <c r="L986" s="158">
        <v>1</v>
      </c>
      <c r="M986" s="859" t="str">
        <f t="shared" ref="M986:M995" si="96">IF(SUMIFS($F$5:$F$1200,$B$5:$B$1200,$K$986,$C$5:$C$1200,$L986)=0,"NO APLICA",ROUND(SUMIFS($F$5:$F$1200,$B$5:$B$1200,$K$986,$C$5:$C$1200,$L986),3))</f>
        <v>NO APLICA</v>
      </c>
      <c r="N986" s="859"/>
    </row>
    <row r="987" spans="2:14">
      <c r="B987" s="151"/>
      <c r="C987" s="151"/>
      <c r="E987" s="152"/>
      <c r="F987" s="183" t="str">
        <f>IF(OR(D987="",E987=""),"",ROUND(D987/LOOKUP(E987,SMMLV!$A$2:$A$36,SMMLV!$D$2:$D$108),3))</f>
        <v/>
      </c>
      <c r="K987" s="860"/>
      <c r="L987" s="158">
        <v>2</v>
      </c>
      <c r="M987" s="859" t="str">
        <f t="shared" si="96"/>
        <v>NO APLICA</v>
      </c>
      <c r="N987" s="859"/>
    </row>
    <row r="988" spans="2:14">
      <c r="B988" s="151"/>
      <c r="C988" s="151"/>
      <c r="E988" s="152"/>
      <c r="F988" s="183" t="str">
        <f>IF(OR(D988="",E988=""),"",ROUND(D988/LOOKUP(E988,SMMLV!$A$2:$A$36,SMMLV!$D$2:$D$108),3))</f>
        <v/>
      </c>
      <c r="K988" s="860"/>
      <c r="L988" s="158">
        <v>3</v>
      </c>
      <c r="M988" s="859" t="str">
        <f t="shared" si="96"/>
        <v>NO APLICA</v>
      </c>
      <c r="N988" s="859"/>
    </row>
    <row r="989" spans="2:14">
      <c r="B989" s="151"/>
      <c r="C989" s="151"/>
      <c r="E989" s="152"/>
      <c r="F989" s="183" t="str">
        <f>IF(OR(D989="",E989=""),"",ROUND(D989/LOOKUP(E989,SMMLV!$A$2:$A$36,SMMLV!$D$2:$D$108),3))</f>
        <v/>
      </c>
      <c r="K989" s="860"/>
      <c r="L989" s="158">
        <v>4</v>
      </c>
      <c r="M989" s="859" t="str">
        <f t="shared" si="96"/>
        <v>NO APLICA</v>
      </c>
      <c r="N989" s="859"/>
    </row>
    <row r="990" spans="2:14">
      <c r="B990" s="151"/>
      <c r="C990" s="151"/>
      <c r="E990" s="152"/>
      <c r="F990" s="183" t="str">
        <f>IF(OR(D990="",E990=""),"",ROUND(D990/LOOKUP(E990,SMMLV!$A$2:$A$36,SMMLV!$D$2:$D$108),3))</f>
        <v/>
      </c>
      <c r="K990" s="860"/>
      <c r="L990" s="158">
        <v>5</v>
      </c>
      <c r="M990" s="859" t="str">
        <f t="shared" si="96"/>
        <v>NO APLICA</v>
      </c>
      <c r="N990" s="859"/>
    </row>
    <row r="991" spans="2:14">
      <c r="B991" s="151"/>
      <c r="C991" s="151"/>
      <c r="E991" s="152"/>
      <c r="F991" s="183" t="str">
        <f>IF(OR(D991="",E991=""),"",ROUND(D991/LOOKUP(E991,SMMLV!$A$2:$A$36,SMMLV!$D$2:$D$108),3))</f>
        <v/>
      </c>
      <c r="K991" s="860"/>
      <c r="L991" s="158">
        <v>6</v>
      </c>
      <c r="M991" s="859" t="str">
        <f t="shared" si="96"/>
        <v>NO APLICA</v>
      </c>
      <c r="N991" s="859"/>
    </row>
    <row r="992" spans="2:14">
      <c r="B992" s="151"/>
      <c r="C992" s="151"/>
      <c r="E992" s="152"/>
      <c r="F992" s="183" t="str">
        <f>IF(OR(D992="",E992=""),"",ROUND(D992/LOOKUP(E992,SMMLV!$A$2:$A$36,SMMLV!$D$2:$D$108),3))</f>
        <v/>
      </c>
      <c r="K992" s="860"/>
      <c r="L992" s="158">
        <v>7</v>
      </c>
      <c r="M992" s="859" t="str">
        <f t="shared" si="96"/>
        <v>NO APLICA</v>
      </c>
      <c r="N992" s="859"/>
    </row>
    <row r="993" spans="2:14">
      <c r="B993" s="151"/>
      <c r="C993" s="151"/>
      <c r="E993" s="152"/>
      <c r="F993" s="183" t="str">
        <f>IF(OR(D993="",E993=""),"",ROUND(D993/LOOKUP(E993,SMMLV!$A$2:$A$36,SMMLV!$D$2:$D$108),3))</f>
        <v/>
      </c>
      <c r="K993" s="860"/>
      <c r="L993" s="158">
        <v>8</v>
      </c>
      <c r="M993" s="859" t="str">
        <f t="shared" si="96"/>
        <v>NO APLICA</v>
      </c>
      <c r="N993" s="859"/>
    </row>
    <row r="994" spans="2:14">
      <c r="B994" s="151"/>
      <c r="C994" s="151"/>
      <c r="E994" s="152"/>
      <c r="F994" s="183" t="str">
        <f>IF(OR(D994="",E994=""),"",ROUND(D994/LOOKUP(E994,SMMLV!$A$2:$A$36,SMMLV!$D$2:$D$108),3))</f>
        <v/>
      </c>
      <c r="K994" s="860"/>
      <c r="L994" s="158">
        <v>9</v>
      </c>
      <c r="M994" s="859" t="str">
        <f t="shared" si="96"/>
        <v>NO APLICA</v>
      </c>
      <c r="N994" s="859"/>
    </row>
    <row r="995" spans="2:14">
      <c r="B995" s="151"/>
      <c r="C995" s="151"/>
      <c r="E995" s="152"/>
      <c r="F995" s="183" t="str">
        <f>IF(OR(D995="",E995=""),"",ROUND(D995/LOOKUP(E995,SMMLV!$A$2:$A$36,SMMLV!$D$2:$D$108),3))</f>
        <v/>
      </c>
      <c r="K995" s="860"/>
      <c r="L995" s="158">
        <v>10</v>
      </c>
      <c r="M995" s="859" t="str">
        <f t="shared" si="96"/>
        <v>NO APLICA</v>
      </c>
      <c r="N995" s="859"/>
    </row>
    <row r="996" spans="2:14">
      <c r="B996" s="151"/>
      <c r="C996" s="151"/>
      <c r="E996" s="152"/>
      <c r="F996" s="183" t="str">
        <f>IF(OR(D996="",E996=""),"",ROUND(D996/LOOKUP(E996,SMMLV!$A$2:$A$36,SMMLV!$D$2:$D$108),3))</f>
        <v/>
      </c>
      <c r="K996" s="860">
        <v>100</v>
      </c>
      <c r="L996" s="158">
        <v>1</v>
      </c>
      <c r="M996" s="859" t="str">
        <f t="shared" ref="M996:M1005" si="97">IF(SUMIFS($F$5:$F$1200,$B$5:$B$1200,$K$996,$C$5:$C$1200,$L996)=0,"NO APLICA",ROUND(SUMIFS($F$5:$F$1200,$B$5:$B$1200,$K$996,$C$5:$C$1200,$L996),3))</f>
        <v>NO APLICA</v>
      </c>
      <c r="N996" s="859"/>
    </row>
    <row r="997" spans="2:14">
      <c r="B997" s="151"/>
      <c r="C997" s="151"/>
      <c r="E997" s="152"/>
      <c r="F997" s="183" t="str">
        <f>IF(OR(D997="",E997=""),"",ROUND(D997/LOOKUP(E997,SMMLV!$A$2:$A$36,SMMLV!$D$2:$D$108),3))</f>
        <v/>
      </c>
      <c r="K997" s="860"/>
      <c r="L997" s="158">
        <v>2</v>
      </c>
      <c r="M997" s="859" t="str">
        <f t="shared" si="97"/>
        <v>NO APLICA</v>
      </c>
      <c r="N997" s="859"/>
    </row>
    <row r="998" spans="2:14">
      <c r="B998" s="151"/>
      <c r="C998" s="151"/>
      <c r="E998" s="152"/>
      <c r="F998" s="183" t="str">
        <f>IF(OR(D998="",E998=""),"",ROUND(D998/LOOKUP(E998,SMMLV!$A$2:$A$36,SMMLV!$D$2:$D$108),3))</f>
        <v/>
      </c>
      <c r="K998" s="860"/>
      <c r="L998" s="158">
        <v>3</v>
      </c>
      <c r="M998" s="859" t="str">
        <f t="shared" si="97"/>
        <v>NO APLICA</v>
      </c>
      <c r="N998" s="859"/>
    </row>
    <row r="999" spans="2:14">
      <c r="B999" s="151"/>
      <c r="C999" s="151"/>
      <c r="E999" s="152"/>
      <c r="F999" s="183" t="str">
        <f>IF(OR(D999="",E999=""),"",ROUND(D999/LOOKUP(E999,SMMLV!$A$2:$A$36,SMMLV!$D$2:$D$108),3))</f>
        <v/>
      </c>
      <c r="K999" s="860"/>
      <c r="L999" s="158">
        <v>4</v>
      </c>
      <c r="M999" s="859" t="str">
        <f t="shared" si="97"/>
        <v>NO APLICA</v>
      </c>
      <c r="N999" s="859"/>
    </row>
    <row r="1000" spans="2:14">
      <c r="B1000" s="151"/>
      <c r="C1000" s="151"/>
      <c r="E1000" s="152"/>
      <c r="F1000" s="183" t="str">
        <f>IF(OR(D1000="",E1000=""),"",ROUND(D1000/LOOKUP(E1000,SMMLV!$A$2:$A$36,SMMLV!$D$2:$D$108),3))</f>
        <v/>
      </c>
      <c r="K1000" s="860"/>
      <c r="L1000" s="158">
        <v>5</v>
      </c>
      <c r="M1000" s="859" t="str">
        <f t="shared" si="97"/>
        <v>NO APLICA</v>
      </c>
      <c r="N1000" s="859"/>
    </row>
    <row r="1001" spans="2:14">
      <c r="B1001" s="151"/>
      <c r="C1001" s="151"/>
      <c r="E1001" s="152"/>
      <c r="F1001" s="183" t="str">
        <f>IF(OR(D1001="",E1001=""),"",ROUND(D1001/LOOKUP(E1001,SMMLV!$A$2:$A$36,SMMLV!$D$2:$D$108),3))</f>
        <v/>
      </c>
      <c r="K1001" s="860"/>
      <c r="L1001" s="158">
        <v>6</v>
      </c>
      <c r="M1001" s="859" t="str">
        <f t="shared" si="97"/>
        <v>NO APLICA</v>
      </c>
      <c r="N1001" s="859"/>
    </row>
    <row r="1002" spans="2:14">
      <c r="B1002" s="151"/>
      <c r="C1002" s="151"/>
      <c r="E1002" s="152"/>
      <c r="F1002" s="183" t="str">
        <f>IF(OR(D1002="",E1002=""),"",ROUND(D1002/LOOKUP(E1002,SMMLV!$A$2:$A$36,SMMLV!$D$2:$D$108),3))</f>
        <v/>
      </c>
      <c r="K1002" s="860"/>
      <c r="L1002" s="158">
        <v>7</v>
      </c>
      <c r="M1002" s="859" t="str">
        <f t="shared" si="97"/>
        <v>NO APLICA</v>
      </c>
      <c r="N1002" s="859"/>
    </row>
    <row r="1003" spans="2:14">
      <c r="B1003" s="151"/>
      <c r="C1003" s="151"/>
      <c r="E1003" s="152"/>
      <c r="F1003" s="183" t="str">
        <f>IF(OR(D1003="",E1003=""),"",ROUND(D1003/LOOKUP(E1003,SMMLV!$A$2:$A$36,SMMLV!$D$2:$D$108),3))</f>
        <v/>
      </c>
      <c r="K1003" s="860"/>
      <c r="L1003" s="158">
        <v>8</v>
      </c>
      <c r="M1003" s="859" t="str">
        <f t="shared" si="97"/>
        <v>NO APLICA</v>
      </c>
      <c r="N1003" s="859"/>
    </row>
    <row r="1004" spans="2:14">
      <c r="B1004" s="151"/>
      <c r="C1004" s="151"/>
      <c r="E1004" s="152"/>
      <c r="F1004" s="183" t="str">
        <f>IF(OR(D1004="",E1004=""),"",ROUND(D1004/LOOKUP(E1004,SMMLV!$A$2:$A$36,SMMLV!$D$2:$D$108),3))</f>
        <v/>
      </c>
      <c r="K1004" s="860"/>
      <c r="L1004" s="158">
        <v>9</v>
      </c>
      <c r="M1004" s="859" t="str">
        <f t="shared" si="97"/>
        <v>NO APLICA</v>
      </c>
      <c r="N1004" s="859"/>
    </row>
    <row r="1005" spans="2:14">
      <c r="B1005" s="151"/>
      <c r="C1005" s="151"/>
      <c r="E1005" s="152"/>
      <c r="F1005" s="183" t="str">
        <f>IF(OR(D1005="",E1005=""),"",ROUND(D1005/LOOKUP(E1005,SMMLV!$A$2:$A$36,SMMLV!$D$2:$D$108),3))</f>
        <v/>
      </c>
      <c r="K1005" s="860"/>
      <c r="L1005" s="158">
        <v>10</v>
      </c>
      <c r="M1005" s="859" t="str">
        <f t="shared" si="97"/>
        <v>NO APLICA</v>
      </c>
      <c r="N1005" s="859"/>
    </row>
    <row r="1006" spans="2:14">
      <c r="B1006" s="151"/>
      <c r="C1006" s="151"/>
      <c r="E1006" s="152"/>
      <c r="F1006" s="183" t="str">
        <f>IF(OR(D1006="",E1006=""),"",ROUND(D1006/LOOKUP(E1006,SMMLV!$A$2:$A$36,SMMLV!$D$2:$D$108),3))</f>
        <v/>
      </c>
    </row>
    <row r="1007" spans="2:14">
      <c r="B1007" s="151"/>
      <c r="C1007" s="151"/>
      <c r="E1007" s="152"/>
      <c r="F1007" s="183" t="str">
        <f>IF(OR(D1007="",E1007=""),"",ROUND(D1007/LOOKUP(E1007,SMMLV!$A$2:$A$36,SMMLV!$D$2:$D$108),3))</f>
        <v/>
      </c>
    </row>
    <row r="1008" spans="2:14">
      <c r="B1008" s="151"/>
      <c r="C1008" s="151"/>
      <c r="E1008" s="152"/>
      <c r="F1008" s="183" t="str">
        <f>IF(OR(D1008="",E1008=""),"",ROUND(D1008/LOOKUP(E1008,SMMLV!$A$2:$A$36,SMMLV!$D$2:$D$108),3))</f>
        <v/>
      </c>
    </row>
    <row r="1009" spans="2:6">
      <c r="B1009" s="151"/>
      <c r="C1009" s="151"/>
      <c r="E1009" s="152"/>
      <c r="F1009" s="183" t="str">
        <f>IF(OR(D1009="",E1009=""),"",ROUND(D1009/LOOKUP(E1009,SMMLV!$A$2:$A$36,SMMLV!$D$2:$D$108),3))</f>
        <v/>
      </c>
    </row>
    <row r="1010" spans="2:6">
      <c r="B1010" s="151"/>
      <c r="C1010" s="151"/>
      <c r="E1010" s="152"/>
      <c r="F1010" s="183" t="str">
        <f>IF(OR(D1010="",E1010=""),"",ROUND(D1010/LOOKUP(E1010,SMMLV!$A$2:$A$36,SMMLV!$D$2:$D$108),3))</f>
        <v/>
      </c>
    </row>
    <row r="1011" spans="2:6">
      <c r="B1011" s="151"/>
      <c r="C1011" s="151"/>
      <c r="E1011" s="152"/>
      <c r="F1011" s="183" t="str">
        <f>IF(OR(D1011="",E1011=""),"",ROUND(D1011/LOOKUP(E1011,SMMLV!$A$2:$A$36,SMMLV!$D$2:$D$108),3))</f>
        <v/>
      </c>
    </row>
    <row r="1012" spans="2:6">
      <c r="B1012" s="151"/>
      <c r="C1012" s="151"/>
      <c r="E1012" s="152"/>
      <c r="F1012" s="183" t="str">
        <f>IF(OR(D1012="",E1012=""),"",ROUND(D1012/LOOKUP(E1012,SMMLV!$A$2:$A$36,SMMLV!$D$2:$D$108),3))</f>
        <v/>
      </c>
    </row>
    <row r="1013" spans="2:6">
      <c r="B1013" s="151"/>
      <c r="C1013" s="151"/>
      <c r="E1013" s="152"/>
      <c r="F1013" s="183" t="str">
        <f>IF(OR(D1013="",E1013=""),"",ROUND(D1013/LOOKUP(E1013,SMMLV!$A$2:$A$36,SMMLV!$D$2:$D$108),3))</f>
        <v/>
      </c>
    </row>
    <row r="1014" spans="2:6">
      <c r="B1014" s="151"/>
      <c r="C1014" s="151"/>
      <c r="E1014" s="152"/>
      <c r="F1014" s="183" t="str">
        <f>IF(OR(D1014="",E1014=""),"",ROUND(D1014/LOOKUP(E1014,SMMLV!$A$2:$A$36,SMMLV!$D$2:$D$108),3))</f>
        <v/>
      </c>
    </row>
    <row r="1015" spans="2:6">
      <c r="B1015" s="151"/>
      <c r="C1015" s="151"/>
      <c r="E1015" s="152"/>
      <c r="F1015" s="183" t="str">
        <f>IF(OR(D1015="",E1015=""),"",ROUND(D1015/LOOKUP(E1015,SMMLV!$A$2:$A$36,SMMLV!$D$2:$D$108),3))</f>
        <v/>
      </c>
    </row>
    <row r="1016" spans="2:6">
      <c r="B1016" s="151"/>
      <c r="C1016" s="151"/>
      <c r="E1016" s="152"/>
      <c r="F1016" s="183" t="str">
        <f>IF(OR(D1016="",E1016=""),"",ROUND(D1016/LOOKUP(E1016,SMMLV!$A$2:$A$36,SMMLV!$D$2:$D$108),3))</f>
        <v/>
      </c>
    </row>
    <row r="1017" spans="2:6">
      <c r="B1017" s="151"/>
      <c r="C1017" s="151"/>
      <c r="E1017" s="152"/>
      <c r="F1017" s="183" t="str">
        <f>IF(OR(D1017="",E1017=""),"",ROUND(D1017/LOOKUP(E1017,SMMLV!$A$2:$A$36,SMMLV!$D$2:$D$108),3))</f>
        <v/>
      </c>
    </row>
    <row r="1018" spans="2:6">
      <c r="B1018" s="151"/>
      <c r="C1018" s="151"/>
      <c r="E1018" s="152"/>
      <c r="F1018" s="183" t="str">
        <f>IF(OR(D1018="",E1018=""),"",ROUND(D1018/LOOKUP(E1018,SMMLV!$A$2:$A$36,SMMLV!$D$2:$D$108),3))</f>
        <v/>
      </c>
    </row>
    <row r="1019" spans="2:6">
      <c r="B1019" s="151"/>
      <c r="C1019" s="151"/>
      <c r="E1019" s="152"/>
      <c r="F1019" s="183" t="str">
        <f>IF(OR(D1019="",E1019=""),"",ROUND(D1019/LOOKUP(E1019,SMMLV!$A$2:$A$36,SMMLV!$D$2:$D$108),3))</f>
        <v/>
      </c>
    </row>
    <row r="1020" spans="2:6">
      <c r="B1020" s="151"/>
      <c r="C1020" s="151"/>
      <c r="E1020" s="152"/>
      <c r="F1020" s="183" t="str">
        <f>IF(OR(D1020="",E1020=""),"",ROUND(D1020/LOOKUP(E1020,SMMLV!$A$2:$A$36,SMMLV!$D$2:$D$108),3))</f>
        <v/>
      </c>
    </row>
    <row r="1021" spans="2:6">
      <c r="B1021" s="151"/>
      <c r="C1021" s="151"/>
      <c r="E1021" s="152"/>
      <c r="F1021" s="183" t="str">
        <f>IF(OR(D1021="",E1021=""),"",ROUND(D1021/LOOKUP(E1021,SMMLV!$A$2:$A$36,SMMLV!$D$2:$D$108),3))</f>
        <v/>
      </c>
    </row>
    <row r="1022" spans="2:6">
      <c r="B1022" s="151"/>
      <c r="C1022" s="151"/>
      <c r="E1022" s="152"/>
      <c r="F1022" s="183" t="str">
        <f>IF(OR(D1022="",E1022=""),"",ROUND(D1022/LOOKUP(E1022,SMMLV!$A$2:$A$36,SMMLV!$D$2:$D$108),3))</f>
        <v/>
      </c>
    </row>
    <row r="1023" spans="2:6">
      <c r="B1023" s="151"/>
      <c r="C1023" s="151"/>
      <c r="E1023" s="152"/>
      <c r="F1023" s="183" t="str">
        <f>IF(OR(D1023="",E1023=""),"",ROUND(D1023/LOOKUP(E1023,SMMLV!$A$2:$A$36,SMMLV!$D$2:$D$108),3))</f>
        <v/>
      </c>
    </row>
    <row r="1024" spans="2:6">
      <c r="B1024" s="151"/>
      <c r="C1024" s="151"/>
      <c r="E1024" s="152"/>
      <c r="F1024" s="183" t="str">
        <f>IF(OR(D1024="",E1024=""),"",ROUND(D1024/LOOKUP(E1024,SMMLV!$A$2:$A$36,SMMLV!$D$2:$D$108),3))</f>
        <v/>
      </c>
    </row>
    <row r="1025" spans="2:6">
      <c r="B1025" s="151"/>
      <c r="C1025" s="151"/>
      <c r="E1025" s="152"/>
      <c r="F1025" s="183" t="str">
        <f>IF(OR(D1025="",E1025=""),"",ROUND(D1025/LOOKUP(E1025,SMMLV!$A$2:$A$36,SMMLV!$D$2:$D$108),3))</f>
        <v/>
      </c>
    </row>
    <row r="1026" spans="2:6">
      <c r="B1026" s="151"/>
      <c r="C1026" s="151"/>
      <c r="E1026" s="152"/>
      <c r="F1026" s="183" t="str">
        <f>IF(OR(D1026="",E1026=""),"",ROUND(D1026/LOOKUP(E1026,SMMLV!$A$2:$A$36,SMMLV!$D$2:$D$108),3))</f>
        <v/>
      </c>
    </row>
    <row r="1027" spans="2:6">
      <c r="B1027" s="151"/>
      <c r="C1027" s="151"/>
      <c r="E1027" s="152"/>
      <c r="F1027" s="183" t="str">
        <f>IF(OR(D1027="",E1027=""),"",ROUND(D1027/LOOKUP(E1027,SMMLV!$A$2:$A$36,SMMLV!$D$2:$D$108),3))</f>
        <v/>
      </c>
    </row>
    <row r="1028" spans="2:6">
      <c r="B1028" s="151"/>
      <c r="C1028" s="151"/>
      <c r="E1028" s="152"/>
      <c r="F1028" s="183" t="str">
        <f>IF(OR(D1028="",E1028=""),"",ROUND(D1028/LOOKUP(E1028,SMMLV!$A$2:$A$36,SMMLV!$D$2:$D$108),3))</f>
        <v/>
      </c>
    </row>
    <row r="1029" spans="2:6">
      <c r="B1029" s="151"/>
      <c r="C1029" s="151"/>
      <c r="E1029" s="152"/>
      <c r="F1029" s="183" t="str">
        <f>IF(OR(D1029="",E1029=""),"",ROUND(D1029/LOOKUP(E1029,SMMLV!$A$2:$A$36,SMMLV!$D$2:$D$108),3))</f>
        <v/>
      </c>
    </row>
    <row r="1030" spans="2:6">
      <c r="B1030" s="151"/>
      <c r="C1030" s="151"/>
      <c r="E1030" s="152"/>
      <c r="F1030" s="183" t="str">
        <f>IF(OR(D1030="",E1030=""),"",ROUND(D1030/LOOKUP(E1030,SMMLV!$A$2:$A$36,SMMLV!$D$2:$D$108),3))</f>
        <v/>
      </c>
    </row>
    <row r="1031" spans="2:6">
      <c r="B1031" s="151"/>
      <c r="C1031" s="151"/>
      <c r="E1031" s="152"/>
      <c r="F1031" s="183" t="str">
        <f>IF(OR(D1031="",E1031=""),"",ROUND(D1031/LOOKUP(E1031,SMMLV!$A$2:$A$36,SMMLV!$D$2:$D$108),3))</f>
        <v/>
      </c>
    </row>
    <row r="1032" spans="2:6">
      <c r="B1032" s="151"/>
      <c r="C1032" s="151"/>
      <c r="E1032" s="152"/>
      <c r="F1032" s="183" t="str">
        <f>IF(OR(D1032="",E1032=""),"",ROUND(D1032/LOOKUP(E1032,SMMLV!$A$2:$A$36,SMMLV!$D$2:$D$108),3))</f>
        <v/>
      </c>
    </row>
    <row r="1033" spans="2:6">
      <c r="B1033" s="151"/>
      <c r="C1033" s="151"/>
      <c r="E1033" s="152"/>
      <c r="F1033" s="183" t="str">
        <f>IF(OR(D1033="",E1033=""),"",ROUND(D1033/LOOKUP(E1033,SMMLV!$A$2:$A$36,SMMLV!$D$2:$D$108),3))</f>
        <v/>
      </c>
    </row>
    <row r="1034" spans="2:6">
      <c r="B1034" s="151"/>
      <c r="C1034" s="151"/>
      <c r="E1034" s="152"/>
      <c r="F1034" s="183" t="str">
        <f>IF(OR(D1034="",E1034=""),"",ROUND(D1034/LOOKUP(E1034,SMMLV!$A$2:$A$36,SMMLV!$D$2:$D$108),3))</f>
        <v/>
      </c>
    </row>
    <row r="1035" spans="2:6">
      <c r="B1035" s="151"/>
      <c r="C1035" s="151"/>
      <c r="E1035" s="152"/>
      <c r="F1035" s="183" t="str">
        <f>IF(OR(D1035="",E1035=""),"",ROUND(D1035/LOOKUP(E1035,SMMLV!$A$2:$A$36,SMMLV!$D$2:$D$108),3))</f>
        <v/>
      </c>
    </row>
    <row r="1036" spans="2:6">
      <c r="B1036" s="151"/>
      <c r="C1036" s="151"/>
      <c r="E1036" s="152"/>
      <c r="F1036" s="183" t="str">
        <f>IF(OR(D1036="",E1036=""),"",ROUND(D1036/LOOKUP(E1036,SMMLV!$A$2:$A$36,SMMLV!$D$2:$D$108),3))</f>
        <v/>
      </c>
    </row>
    <row r="1037" spans="2:6">
      <c r="B1037" s="151"/>
      <c r="C1037" s="151"/>
      <c r="E1037" s="152"/>
      <c r="F1037" s="183" t="str">
        <f>IF(OR(D1037="",E1037=""),"",ROUND(D1037/LOOKUP(E1037,SMMLV!$A$2:$A$36,SMMLV!$D$2:$D$108),3))</f>
        <v/>
      </c>
    </row>
    <row r="1038" spans="2:6">
      <c r="B1038" s="151"/>
      <c r="C1038" s="151"/>
      <c r="E1038" s="152"/>
      <c r="F1038" s="183" t="str">
        <f>IF(OR(D1038="",E1038=""),"",ROUND(D1038/LOOKUP(E1038,SMMLV!$A$2:$A$36,SMMLV!$D$2:$D$108),3))</f>
        <v/>
      </c>
    </row>
    <row r="1039" spans="2:6">
      <c r="B1039" s="151"/>
      <c r="C1039" s="151"/>
      <c r="E1039" s="152"/>
      <c r="F1039" s="183" t="str">
        <f>IF(OR(D1039="",E1039=""),"",ROUND(D1039/LOOKUP(E1039,SMMLV!$A$2:$A$36,SMMLV!$D$2:$D$108),3))</f>
        <v/>
      </c>
    </row>
    <row r="1040" spans="2:6">
      <c r="B1040" s="151"/>
      <c r="C1040" s="151"/>
      <c r="E1040" s="152"/>
      <c r="F1040" s="183" t="str">
        <f>IF(OR(D1040="",E1040=""),"",ROUND(D1040/LOOKUP(E1040,SMMLV!$A$2:$A$36,SMMLV!$D$2:$D$108),3))</f>
        <v/>
      </c>
    </row>
    <row r="1041" spans="2:6">
      <c r="B1041" s="151"/>
      <c r="C1041" s="151"/>
      <c r="E1041" s="152"/>
      <c r="F1041" s="183" t="str">
        <f>IF(OR(D1041="",E1041=""),"",ROUND(D1041/LOOKUP(E1041,SMMLV!$A$2:$A$36,SMMLV!$D$2:$D$108),3))</f>
        <v/>
      </c>
    </row>
    <row r="1042" spans="2:6">
      <c r="B1042" s="151"/>
      <c r="C1042" s="151"/>
      <c r="E1042" s="152"/>
      <c r="F1042" s="183" t="str">
        <f>IF(OR(D1042="",E1042=""),"",ROUND(D1042/LOOKUP(E1042,SMMLV!$A$2:$A$36,SMMLV!$D$2:$D$108),3))</f>
        <v/>
      </c>
    </row>
    <row r="1043" spans="2:6">
      <c r="B1043" s="151"/>
      <c r="C1043" s="151"/>
      <c r="E1043" s="152"/>
      <c r="F1043" s="183" t="str">
        <f>IF(OR(D1043="",E1043=""),"",ROUND(D1043/LOOKUP(E1043,SMMLV!$A$2:$A$36,SMMLV!$D$2:$D$108),3))</f>
        <v/>
      </c>
    </row>
    <row r="1044" spans="2:6">
      <c r="B1044" s="151"/>
      <c r="C1044" s="151"/>
      <c r="E1044" s="152"/>
      <c r="F1044" s="183" t="str">
        <f>IF(OR(D1044="",E1044=""),"",ROUND(D1044/LOOKUP(E1044,SMMLV!$A$2:$A$36,SMMLV!$D$2:$D$108),3))</f>
        <v/>
      </c>
    </row>
    <row r="1045" spans="2:6">
      <c r="B1045" s="151"/>
      <c r="C1045" s="151"/>
      <c r="E1045" s="152"/>
      <c r="F1045" s="183" t="str">
        <f>IF(OR(D1045="",E1045=""),"",ROUND(D1045/LOOKUP(E1045,SMMLV!$A$2:$A$36,SMMLV!$D$2:$D$108),3))</f>
        <v/>
      </c>
    </row>
    <row r="1046" spans="2:6">
      <c r="B1046" s="151"/>
      <c r="C1046" s="151"/>
      <c r="E1046" s="152"/>
      <c r="F1046" s="183" t="str">
        <f>IF(OR(D1046="",E1046=""),"",ROUND(D1046/LOOKUP(E1046,SMMLV!$A$2:$A$36,SMMLV!$D$2:$D$108),3))</f>
        <v/>
      </c>
    </row>
    <row r="1047" spans="2:6">
      <c r="B1047" s="151"/>
      <c r="C1047" s="151"/>
      <c r="E1047" s="152"/>
      <c r="F1047" s="183" t="str">
        <f>IF(OR(D1047="",E1047=""),"",ROUND(D1047/LOOKUP(E1047,SMMLV!$A$2:$A$36,SMMLV!$D$2:$D$108),3))</f>
        <v/>
      </c>
    </row>
    <row r="1048" spans="2:6">
      <c r="B1048" s="151"/>
      <c r="C1048" s="151"/>
      <c r="E1048" s="152"/>
      <c r="F1048" s="183" t="str">
        <f>IF(OR(D1048="",E1048=""),"",ROUND(D1048/LOOKUP(E1048,SMMLV!$A$2:$A$36,SMMLV!$D$2:$D$108),3))</f>
        <v/>
      </c>
    </row>
    <row r="1049" spans="2:6">
      <c r="B1049" s="151"/>
      <c r="C1049" s="151"/>
      <c r="E1049" s="152"/>
      <c r="F1049" s="183" t="str">
        <f>IF(OR(D1049="",E1049=""),"",ROUND(D1049/LOOKUP(E1049,SMMLV!$A$2:$A$36,SMMLV!$D$2:$D$108),3))</f>
        <v/>
      </c>
    </row>
    <row r="1050" spans="2:6">
      <c r="B1050" s="151"/>
      <c r="C1050" s="151"/>
      <c r="E1050" s="152"/>
      <c r="F1050" s="183" t="str">
        <f>IF(OR(D1050="",E1050=""),"",ROUND(D1050/LOOKUP(E1050,SMMLV!$A$2:$A$36,SMMLV!$D$2:$D$108),3))</f>
        <v/>
      </c>
    </row>
    <row r="1051" spans="2:6">
      <c r="B1051" s="151"/>
      <c r="C1051" s="151"/>
      <c r="E1051" s="152"/>
      <c r="F1051" s="183" t="str">
        <f>IF(OR(D1051="",E1051=""),"",ROUND(D1051/LOOKUP(E1051,SMMLV!$A$2:$A$36,SMMLV!$D$2:$D$108),3))</f>
        <v/>
      </c>
    </row>
    <row r="1052" spans="2:6">
      <c r="B1052" s="151"/>
      <c r="C1052" s="151"/>
      <c r="E1052" s="152"/>
      <c r="F1052" s="183" t="str">
        <f>IF(OR(D1052="",E1052=""),"",ROUND(D1052/LOOKUP(E1052,SMMLV!$A$2:$A$36,SMMLV!$D$2:$D$108),3))</f>
        <v/>
      </c>
    </row>
    <row r="1053" spans="2:6">
      <c r="B1053" s="151"/>
      <c r="C1053" s="151"/>
      <c r="E1053" s="152"/>
      <c r="F1053" s="183" t="str">
        <f>IF(OR(D1053="",E1053=""),"",ROUND(D1053/LOOKUP(E1053,SMMLV!$A$2:$A$36,SMMLV!$D$2:$D$108),3))</f>
        <v/>
      </c>
    </row>
    <row r="1054" spans="2:6">
      <c r="B1054" s="151"/>
      <c r="C1054" s="151"/>
      <c r="E1054" s="152"/>
      <c r="F1054" s="183" t="str">
        <f>IF(OR(D1054="",E1054=""),"",ROUND(D1054/LOOKUP(E1054,SMMLV!$A$2:$A$36,SMMLV!$D$2:$D$108),3))</f>
        <v/>
      </c>
    </row>
    <row r="1055" spans="2:6">
      <c r="B1055" s="151"/>
      <c r="C1055" s="151"/>
      <c r="E1055" s="152"/>
      <c r="F1055" s="183" t="str">
        <f>IF(OR(D1055="",E1055=""),"",ROUND(D1055/LOOKUP(E1055,SMMLV!$A$2:$A$36,SMMLV!$D$2:$D$108),3))</f>
        <v/>
      </c>
    </row>
    <row r="1056" spans="2:6">
      <c r="B1056" s="151"/>
      <c r="C1056" s="151"/>
      <c r="E1056" s="152"/>
      <c r="F1056" s="183" t="str">
        <f>IF(OR(D1056="",E1056=""),"",ROUND(D1056/LOOKUP(E1056,SMMLV!$A$2:$A$36,SMMLV!$D$2:$D$108),3))</f>
        <v/>
      </c>
    </row>
    <row r="1057" spans="2:6">
      <c r="B1057" s="151"/>
      <c r="C1057" s="151"/>
      <c r="E1057" s="152"/>
      <c r="F1057" s="183" t="str">
        <f>IF(OR(D1057="",E1057=""),"",ROUND(D1057/LOOKUP(E1057,SMMLV!$A$2:$A$36,SMMLV!$D$2:$D$108),3))</f>
        <v/>
      </c>
    </row>
    <row r="1058" spans="2:6">
      <c r="B1058" s="151"/>
      <c r="C1058" s="151"/>
      <c r="E1058" s="152"/>
      <c r="F1058" s="183" t="str">
        <f>IF(OR(D1058="",E1058=""),"",ROUND(D1058/LOOKUP(E1058,SMMLV!$A$2:$A$36,SMMLV!$D$2:$D$108),3))</f>
        <v/>
      </c>
    </row>
    <row r="1059" spans="2:6">
      <c r="B1059" s="151"/>
      <c r="C1059" s="151"/>
      <c r="E1059" s="152"/>
      <c r="F1059" s="183" t="str">
        <f>IF(OR(D1059="",E1059=""),"",ROUND(D1059/LOOKUP(E1059,SMMLV!$A$2:$A$36,SMMLV!$D$2:$D$108),3))</f>
        <v/>
      </c>
    </row>
    <row r="1060" spans="2:6">
      <c r="B1060" s="151"/>
      <c r="C1060" s="151"/>
      <c r="E1060" s="152"/>
      <c r="F1060" s="183" t="str">
        <f>IF(OR(D1060="",E1060=""),"",ROUND(D1060/LOOKUP(E1060,SMMLV!$A$2:$A$36,SMMLV!$D$2:$D$108),3))</f>
        <v/>
      </c>
    </row>
    <row r="1061" spans="2:6">
      <c r="B1061" s="151"/>
      <c r="C1061" s="151"/>
      <c r="E1061" s="152"/>
      <c r="F1061" s="183" t="str">
        <f>IF(OR(D1061="",E1061=""),"",ROUND(D1061/LOOKUP(E1061,SMMLV!$A$2:$A$36,SMMLV!$D$2:$D$108),3))</f>
        <v/>
      </c>
    </row>
    <row r="1062" spans="2:6">
      <c r="B1062" s="151"/>
      <c r="C1062" s="151"/>
      <c r="E1062" s="152"/>
      <c r="F1062" s="183" t="str">
        <f>IF(OR(D1062="",E1062=""),"",ROUND(D1062/LOOKUP(E1062,SMMLV!$A$2:$A$36,SMMLV!$D$2:$D$108),3))</f>
        <v/>
      </c>
    </row>
    <row r="1063" spans="2:6">
      <c r="B1063" s="151"/>
      <c r="C1063" s="151"/>
      <c r="E1063" s="152"/>
      <c r="F1063" s="183" t="str">
        <f>IF(OR(D1063="",E1063=""),"",ROUND(D1063/LOOKUP(E1063,SMMLV!$A$2:$A$36,SMMLV!$D$2:$D$108),3))</f>
        <v/>
      </c>
    </row>
    <row r="1064" spans="2:6">
      <c r="B1064" s="151"/>
      <c r="C1064" s="151"/>
      <c r="E1064" s="152"/>
      <c r="F1064" s="183" t="str">
        <f>IF(OR(D1064="",E1064=""),"",ROUND(D1064/LOOKUP(E1064,SMMLV!$A$2:$A$36,SMMLV!$D$2:$D$108),3))</f>
        <v/>
      </c>
    </row>
    <row r="1065" spans="2:6">
      <c r="B1065" s="151"/>
      <c r="C1065" s="151"/>
      <c r="E1065" s="152"/>
      <c r="F1065" s="183" t="str">
        <f>IF(OR(D1065="",E1065=""),"",ROUND(D1065/LOOKUP(E1065,SMMLV!$A$2:$A$36,SMMLV!$D$2:$D$108),3))</f>
        <v/>
      </c>
    </row>
    <row r="1066" spans="2:6">
      <c r="B1066" s="151"/>
      <c r="C1066" s="151"/>
      <c r="E1066" s="152"/>
      <c r="F1066" s="183" t="str">
        <f>IF(OR(D1066="",E1066=""),"",ROUND(D1066/LOOKUP(E1066,SMMLV!$A$2:$A$36,SMMLV!$D$2:$D$108),3))</f>
        <v/>
      </c>
    </row>
    <row r="1067" spans="2:6">
      <c r="B1067" s="151"/>
      <c r="C1067" s="151"/>
      <c r="E1067" s="152"/>
      <c r="F1067" s="183" t="str">
        <f>IF(OR(D1067="",E1067=""),"",ROUND(D1067/LOOKUP(E1067,SMMLV!$A$2:$A$36,SMMLV!$D$2:$D$108),3))</f>
        <v/>
      </c>
    </row>
    <row r="1068" spans="2:6">
      <c r="B1068" s="151"/>
      <c r="C1068" s="151"/>
      <c r="E1068" s="152"/>
      <c r="F1068" s="183" t="str">
        <f>IF(OR(D1068="",E1068=""),"",ROUND(D1068/LOOKUP(E1068,SMMLV!$A$2:$A$36,SMMLV!$D$2:$D$108),3))</f>
        <v/>
      </c>
    </row>
    <row r="1069" spans="2:6">
      <c r="B1069" s="151"/>
      <c r="C1069" s="151"/>
      <c r="E1069" s="152"/>
      <c r="F1069" s="183" t="str">
        <f>IF(OR(D1069="",E1069=""),"",ROUND(D1069/LOOKUP(E1069,SMMLV!$A$2:$A$36,SMMLV!$D$2:$D$108),3))</f>
        <v/>
      </c>
    </row>
    <row r="1070" spans="2:6">
      <c r="B1070" s="151"/>
      <c r="C1070" s="151"/>
      <c r="E1070" s="152"/>
      <c r="F1070" s="183" t="str">
        <f>IF(OR(D1070="",E1070=""),"",ROUND(D1070/LOOKUP(E1070,SMMLV!$A$2:$A$36,SMMLV!$D$2:$D$108),3))</f>
        <v/>
      </c>
    </row>
    <row r="1071" spans="2:6">
      <c r="B1071" s="151"/>
      <c r="C1071" s="151"/>
      <c r="E1071" s="152"/>
      <c r="F1071" s="183" t="str">
        <f>IF(OR(D1071="",E1071=""),"",ROUND(D1071/LOOKUP(E1071,SMMLV!$A$2:$A$36,SMMLV!$D$2:$D$108),3))</f>
        <v/>
      </c>
    </row>
    <row r="1072" spans="2:6">
      <c r="B1072" s="151"/>
      <c r="C1072" s="151"/>
      <c r="E1072" s="152"/>
      <c r="F1072" s="183" t="str">
        <f>IF(OR(D1072="",E1072=""),"",ROUND(D1072/LOOKUP(E1072,SMMLV!$A$2:$A$36,SMMLV!$D$2:$D$108),3))</f>
        <v/>
      </c>
    </row>
    <row r="1073" spans="2:6">
      <c r="B1073" s="151"/>
      <c r="C1073" s="151"/>
      <c r="E1073" s="152"/>
      <c r="F1073" s="183" t="str">
        <f>IF(OR(D1073="",E1073=""),"",ROUND(D1073/LOOKUP(E1073,SMMLV!$A$2:$A$36,SMMLV!$D$2:$D$108),3))</f>
        <v/>
      </c>
    </row>
    <row r="1074" spans="2:6">
      <c r="B1074" s="151"/>
      <c r="C1074" s="151"/>
      <c r="E1074" s="152"/>
      <c r="F1074" s="183" t="str">
        <f>IF(OR(D1074="",E1074=""),"",ROUND(D1074/LOOKUP(E1074,SMMLV!$A$2:$A$36,SMMLV!$D$2:$D$108),3))</f>
        <v/>
      </c>
    </row>
    <row r="1075" spans="2:6">
      <c r="B1075" s="151"/>
      <c r="C1075" s="151"/>
      <c r="E1075" s="152"/>
      <c r="F1075" s="183" t="str">
        <f>IF(OR(D1075="",E1075=""),"",ROUND(D1075/LOOKUP(E1075,SMMLV!$A$2:$A$36,SMMLV!$D$2:$D$108),3))</f>
        <v/>
      </c>
    </row>
    <row r="1076" spans="2:6">
      <c r="B1076" s="151"/>
      <c r="C1076" s="151"/>
      <c r="E1076" s="152"/>
      <c r="F1076" s="183" t="str">
        <f>IF(OR(D1076="",E1076=""),"",ROUND(D1076/LOOKUP(E1076,SMMLV!$A$2:$A$36,SMMLV!$D$2:$D$108),3))</f>
        <v/>
      </c>
    </row>
    <row r="1077" spans="2:6">
      <c r="B1077" s="151"/>
      <c r="C1077" s="151"/>
      <c r="E1077" s="152"/>
      <c r="F1077" s="183" t="str">
        <f>IF(OR(D1077="",E1077=""),"",ROUND(D1077/LOOKUP(E1077,SMMLV!$A$2:$A$36,SMMLV!$D$2:$D$108),3))</f>
        <v/>
      </c>
    </row>
    <row r="1078" spans="2:6">
      <c r="B1078" s="151"/>
      <c r="C1078" s="151"/>
      <c r="E1078" s="152"/>
      <c r="F1078" s="183" t="str">
        <f>IF(OR(D1078="",E1078=""),"",ROUND(D1078/LOOKUP(E1078,SMMLV!$A$2:$A$36,SMMLV!$D$2:$D$108),3))</f>
        <v/>
      </c>
    </row>
    <row r="1079" spans="2:6">
      <c r="B1079" s="151"/>
      <c r="C1079" s="151"/>
      <c r="E1079" s="152"/>
      <c r="F1079" s="183" t="str">
        <f>IF(OR(D1079="",E1079=""),"",ROUND(D1079/LOOKUP(E1079,SMMLV!$A$2:$A$36,SMMLV!$D$2:$D$108),3))</f>
        <v/>
      </c>
    </row>
    <row r="1080" spans="2:6">
      <c r="B1080" s="151"/>
      <c r="C1080" s="151"/>
      <c r="E1080" s="152"/>
      <c r="F1080" s="183" t="str">
        <f>IF(OR(D1080="",E1080=""),"",ROUND(D1080/LOOKUP(E1080,SMMLV!$A$2:$A$36,SMMLV!$D$2:$D$108),3))</f>
        <v/>
      </c>
    </row>
    <row r="1081" spans="2:6">
      <c r="B1081" s="151"/>
      <c r="C1081" s="151"/>
      <c r="E1081" s="152"/>
      <c r="F1081" s="183" t="str">
        <f>IF(OR(D1081="",E1081=""),"",ROUND(D1081/LOOKUP(E1081,SMMLV!$A$2:$A$36,SMMLV!$D$2:$D$108),3))</f>
        <v/>
      </c>
    </row>
    <row r="1082" spans="2:6">
      <c r="B1082" s="151"/>
      <c r="C1082" s="151"/>
      <c r="E1082" s="152"/>
      <c r="F1082" s="183" t="str">
        <f>IF(OR(D1082="",E1082=""),"",ROUND(D1082/LOOKUP(E1082,SMMLV!$A$2:$A$36,SMMLV!$D$2:$D$108),3))</f>
        <v/>
      </c>
    </row>
    <row r="1083" spans="2:6">
      <c r="B1083" s="151"/>
      <c r="C1083" s="151"/>
      <c r="E1083" s="152"/>
      <c r="F1083" s="183" t="str">
        <f>IF(OR(D1083="",E1083=""),"",ROUND(D1083/LOOKUP(E1083,SMMLV!$A$2:$A$36,SMMLV!$D$2:$D$108),3))</f>
        <v/>
      </c>
    </row>
    <row r="1084" spans="2:6">
      <c r="B1084" s="151"/>
      <c r="C1084" s="151"/>
      <c r="E1084" s="152"/>
      <c r="F1084" s="183" t="str">
        <f>IF(OR(D1084="",E1084=""),"",ROUND(D1084/LOOKUP(E1084,SMMLV!$A$2:$A$36,SMMLV!$D$2:$D$108),3))</f>
        <v/>
      </c>
    </row>
    <row r="1085" spans="2:6">
      <c r="B1085" s="151"/>
      <c r="C1085" s="151"/>
      <c r="E1085" s="152"/>
      <c r="F1085" s="183" t="str">
        <f>IF(OR(D1085="",E1085=""),"",ROUND(D1085/LOOKUP(E1085,SMMLV!$A$2:$A$36,SMMLV!$D$2:$D$108),3))</f>
        <v/>
      </c>
    </row>
    <row r="1086" spans="2:6">
      <c r="B1086" s="151"/>
      <c r="C1086" s="151"/>
      <c r="E1086" s="152"/>
      <c r="F1086" s="183" t="str">
        <f>IF(OR(D1086="",E1086=""),"",ROUND(D1086/LOOKUP(E1086,SMMLV!$A$2:$A$36,SMMLV!$D$2:$D$108),3))</f>
        <v/>
      </c>
    </row>
    <row r="1087" spans="2:6">
      <c r="B1087" s="151"/>
      <c r="C1087" s="151"/>
      <c r="E1087" s="152"/>
      <c r="F1087" s="183" t="str">
        <f>IF(OR(D1087="",E1087=""),"",ROUND(D1087/LOOKUP(E1087,SMMLV!$A$2:$A$36,SMMLV!$D$2:$D$108),3))</f>
        <v/>
      </c>
    </row>
    <row r="1088" spans="2:6">
      <c r="B1088" s="151"/>
      <c r="C1088" s="151"/>
      <c r="E1088" s="152"/>
      <c r="F1088" s="183" t="str">
        <f>IF(OR(D1088="",E1088=""),"",ROUND(D1088/LOOKUP(E1088,SMMLV!$A$2:$A$36,SMMLV!$D$2:$D$108),3))</f>
        <v/>
      </c>
    </row>
    <row r="1089" spans="2:6">
      <c r="B1089" s="151"/>
      <c r="C1089" s="151"/>
      <c r="E1089" s="152"/>
      <c r="F1089" s="183" t="str">
        <f>IF(OR(D1089="",E1089=""),"",ROUND(D1089/LOOKUP(E1089,SMMLV!$A$2:$A$36,SMMLV!$D$2:$D$108),3))</f>
        <v/>
      </c>
    </row>
    <row r="1090" spans="2:6">
      <c r="B1090" s="151"/>
      <c r="C1090" s="151"/>
      <c r="E1090" s="152"/>
      <c r="F1090" s="183" t="str">
        <f>IF(OR(D1090="",E1090=""),"",ROUND(D1090/LOOKUP(E1090,SMMLV!$A$2:$A$36,SMMLV!$D$2:$D$108),3))</f>
        <v/>
      </c>
    </row>
    <row r="1091" spans="2:6">
      <c r="B1091" s="151"/>
      <c r="C1091" s="151"/>
      <c r="E1091" s="152"/>
      <c r="F1091" s="183" t="str">
        <f>IF(OR(D1091="",E1091=""),"",ROUND(D1091/LOOKUP(E1091,SMMLV!$A$2:$A$36,SMMLV!$D$2:$D$108),3))</f>
        <v/>
      </c>
    </row>
    <row r="1092" spans="2:6">
      <c r="B1092" s="151"/>
      <c r="C1092" s="151"/>
      <c r="E1092" s="152"/>
      <c r="F1092" s="183" t="str">
        <f>IF(OR(D1092="",E1092=""),"",ROUND(D1092/LOOKUP(E1092,SMMLV!$A$2:$A$36,SMMLV!$D$2:$D$108),3))</f>
        <v/>
      </c>
    </row>
    <row r="1093" spans="2:6">
      <c r="B1093" s="151"/>
      <c r="C1093" s="151"/>
      <c r="E1093" s="152"/>
      <c r="F1093" s="183" t="str">
        <f>IF(OR(D1093="",E1093=""),"",ROUND(D1093/LOOKUP(E1093,SMMLV!$A$2:$A$36,SMMLV!$D$2:$D$108),3))</f>
        <v/>
      </c>
    </row>
    <row r="1094" spans="2:6">
      <c r="B1094" s="151"/>
      <c r="C1094" s="151"/>
      <c r="E1094" s="152"/>
      <c r="F1094" s="183" t="str">
        <f>IF(OR(D1094="",E1094=""),"",ROUND(D1094/LOOKUP(E1094,SMMLV!$A$2:$A$36,SMMLV!$D$2:$D$108),3))</f>
        <v/>
      </c>
    </row>
    <row r="1095" spans="2:6">
      <c r="B1095" s="151"/>
      <c r="C1095" s="151"/>
      <c r="E1095" s="152"/>
      <c r="F1095" s="183" t="str">
        <f>IF(OR(D1095="",E1095=""),"",ROUND(D1095/LOOKUP(E1095,SMMLV!$A$2:$A$36,SMMLV!$D$2:$D$108),3))</f>
        <v/>
      </c>
    </row>
    <row r="1096" spans="2:6">
      <c r="B1096" s="151"/>
      <c r="C1096" s="151"/>
      <c r="E1096" s="152"/>
      <c r="F1096" s="183" t="str">
        <f>IF(OR(D1096="",E1096=""),"",ROUND(D1096/LOOKUP(E1096,SMMLV!$A$2:$A$36,SMMLV!$D$2:$D$108),3))</f>
        <v/>
      </c>
    </row>
    <row r="1097" spans="2:6">
      <c r="B1097" s="151"/>
      <c r="C1097" s="151"/>
      <c r="E1097" s="152"/>
      <c r="F1097" s="183" t="str">
        <f>IF(OR(D1097="",E1097=""),"",ROUND(D1097/LOOKUP(E1097,SMMLV!$A$2:$A$36,SMMLV!$D$2:$D$108),3))</f>
        <v/>
      </c>
    </row>
    <row r="1098" spans="2:6">
      <c r="B1098" s="151"/>
      <c r="C1098" s="151"/>
      <c r="E1098" s="152"/>
      <c r="F1098" s="183" t="str">
        <f>IF(OR(D1098="",E1098=""),"",ROUND(D1098/LOOKUP(E1098,SMMLV!$A$2:$A$36,SMMLV!$D$2:$D$108),3))</f>
        <v/>
      </c>
    </row>
    <row r="1099" spans="2:6">
      <c r="B1099" s="151"/>
      <c r="C1099" s="151"/>
      <c r="E1099" s="152"/>
      <c r="F1099" s="183" t="str">
        <f>IF(OR(D1099="",E1099=""),"",ROUND(D1099/LOOKUP(E1099,SMMLV!$A$2:$A$36,SMMLV!$D$2:$D$108),3))</f>
        <v/>
      </c>
    </row>
    <row r="1100" spans="2:6">
      <c r="B1100" s="151"/>
      <c r="C1100" s="151"/>
      <c r="E1100" s="152"/>
      <c r="F1100" s="183" t="str">
        <f>IF(OR(D1100="",E1100=""),"",ROUND(D1100/LOOKUP(E1100,SMMLV!$A$2:$A$36,SMMLV!$D$2:$D$108),3))</f>
        <v/>
      </c>
    </row>
    <row r="1101" spans="2:6">
      <c r="B1101" s="151"/>
      <c r="C1101" s="151"/>
      <c r="E1101" s="152"/>
      <c r="F1101" s="183" t="str">
        <f>IF(OR(D1101="",E1101=""),"",ROUND(D1101/LOOKUP(E1101,SMMLV!$A$2:$A$36,SMMLV!$D$2:$D$108),3))</f>
        <v/>
      </c>
    </row>
    <row r="1102" spans="2:6">
      <c r="B1102" s="151"/>
      <c r="C1102" s="151"/>
      <c r="E1102" s="152"/>
      <c r="F1102" s="183" t="str">
        <f>IF(OR(D1102="",E1102=""),"",ROUND(D1102/LOOKUP(E1102,SMMLV!$A$2:$A$36,SMMLV!$D$2:$D$108),3))</f>
        <v/>
      </c>
    </row>
    <row r="1103" spans="2:6">
      <c r="B1103" s="151"/>
      <c r="C1103" s="151"/>
      <c r="E1103" s="152"/>
      <c r="F1103" s="183" t="str">
        <f>IF(OR(D1103="",E1103=""),"",ROUND(D1103/LOOKUP(E1103,SMMLV!$A$2:$A$36,SMMLV!$D$2:$D$108),3))</f>
        <v/>
      </c>
    </row>
    <row r="1104" spans="2:6">
      <c r="B1104" s="151"/>
      <c r="C1104" s="151"/>
      <c r="E1104" s="152"/>
      <c r="F1104" s="183" t="str">
        <f>IF(OR(D1104="",E1104=""),"",ROUND(D1104/LOOKUP(E1104,SMMLV!$A$2:$A$36,SMMLV!$D$2:$D$108),3))</f>
        <v/>
      </c>
    </row>
    <row r="1105" spans="2:6">
      <c r="B1105" s="151"/>
      <c r="C1105" s="151"/>
      <c r="E1105" s="152"/>
      <c r="F1105" s="183" t="str">
        <f>IF(OR(D1105="",E1105=""),"",ROUND(D1105/LOOKUP(E1105,SMMLV!$A$2:$A$36,SMMLV!$D$2:$D$108),3))</f>
        <v/>
      </c>
    </row>
    <row r="1106" spans="2:6">
      <c r="B1106" s="151"/>
      <c r="C1106" s="151"/>
      <c r="E1106" s="152"/>
      <c r="F1106" s="183" t="str">
        <f>IF(OR(D1106="",E1106=""),"",ROUND(D1106/LOOKUP(E1106,SMMLV!$A$2:$A$36,SMMLV!$D$2:$D$108),3))</f>
        <v/>
      </c>
    </row>
    <row r="1107" spans="2:6">
      <c r="B1107" s="151"/>
      <c r="C1107" s="151"/>
      <c r="E1107" s="152"/>
      <c r="F1107" s="183" t="str">
        <f>IF(OR(D1107="",E1107=""),"",ROUND(D1107/LOOKUP(E1107,SMMLV!$A$2:$A$36,SMMLV!$D$2:$D$108),3))</f>
        <v/>
      </c>
    </row>
    <row r="1108" spans="2:6">
      <c r="B1108" s="151"/>
      <c r="C1108" s="151"/>
      <c r="E1108" s="152"/>
      <c r="F1108" s="183" t="str">
        <f>IF(OR(D1108="",E1108=""),"",ROUND(D1108/LOOKUP(E1108,SMMLV!$A$2:$A$36,SMMLV!$D$2:$D$108),3))</f>
        <v/>
      </c>
    </row>
    <row r="1109" spans="2:6">
      <c r="B1109" s="151"/>
      <c r="C1109" s="151"/>
      <c r="E1109" s="152"/>
      <c r="F1109" s="183" t="str">
        <f>IF(OR(D1109="",E1109=""),"",ROUND(D1109/LOOKUP(E1109,SMMLV!$A$2:$A$36,SMMLV!$D$2:$D$108),3))</f>
        <v/>
      </c>
    </row>
    <row r="1110" spans="2:6">
      <c r="B1110" s="151"/>
      <c r="C1110" s="151"/>
      <c r="E1110" s="152"/>
      <c r="F1110" s="183" t="str">
        <f>IF(OR(D1110="",E1110=""),"",ROUND(D1110/LOOKUP(E1110,SMMLV!$A$2:$A$36,SMMLV!$D$2:$D$108),3))</f>
        <v/>
      </c>
    </row>
    <row r="1111" spans="2:6">
      <c r="B1111" s="151"/>
      <c r="C1111" s="151"/>
      <c r="E1111" s="152"/>
      <c r="F1111" s="183" t="str">
        <f>IF(OR(D1111="",E1111=""),"",ROUND(D1111/LOOKUP(E1111,SMMLV!$A$2:$A$36,SMMLV!$D$2:$D$108),3))</f>
        <v/>
      </c>
    </row>
    <row r="1112" spans="2:6">
      <c r="B1112" s="151"/>
      <c r="C1112" s="151"/>
      <c r="E1112" s="152"/>
      <c r="F1112" s="183" t="str">
        <f>IF(OR(D1112="",E1112=""),"",ROUND(D1112/LOOKUP(E1112,SMMLV!$A$2:$A$36,SMMLV!$D$2:$D$108),3))</f>
        <v/>
      </c>
    </row>
    <row r="1113" spans="2:6">
      <c r="B1113" s="151"/>
      <c r="C1113" s="151"/>
      <c r="E1113" s="152"/>
      <c r="F1113" s="183" t="str">
        <f>IF(OR(D1113="",E1113=""),"",ROUND(D1113/LOOKUP(E1113,SMMLV!$A$2:$A$36,SMMLV!$D$2:$D$108),3))</f>
        <v/>
      </c>
    </row>
    <row r="1114" spans="2:6">
      <c r="B1114" s="151"/>
      <c r="C1114" s="151"/>
      <c r="E1114" s="152"/>
      <c r="F1114" s="183" t="str">
        <f>IF(OR(D1114="",E1114=""),"",ROUND(D1114/LOOKUP(E1114,SMMLV!$A$2:$A$36,SMMLV!$D$2:$D$108),3))</f>
        <v/>
      </c>
    </row>
    <row r="1115" spans="2:6">
      <c r="B1115" s="151"/>
      <c r="C1115" s="151"/>
      <c r="E1115" s="152"/>
      <c r="F1115" s="183" t="str">
        <f>IF(OR(D1115="",E1115=""),"",ROUND(D1115/LOOKUP(E1115,SMMLV!$A$2:$A$36,SMMLV!$D$2:$D$108),3))</f>
        <v/>
      </c>
    </row>
    <row r="1116" spans="2:6">
      <c r="B1116" s="151"/>
      <c r="C1116" s="151"/>
      <c r="E1116" s="152"/>
      <c r="F1116" s="183" t="str">
        <f>IF(OR(D1116="",E1116=""),"",ROUND(D1116/LOOKUP(E1116,SMMLV!$A$2:$A$36,SMMLV!$D$2:$D$108),3))</f>
        <v/>
      </c>
    </row>
    <row r="1117" spans="2:6">
      <c r="B1117" s="151"/>
      <c r="C1117" s="151"/>
      <c r="E1117" s="152"/>
      <c r="F1117" s="183" t="str">
        <f>IF(OR(D1117="",E1117=""),"",ROUND(D1117/LOOKUP(E1117,SMMLV!$A$2:$A$36,SMMLV!$D$2:$D$108),3))</f>
        <v/>
      </c>
    </row>
    <row r="1118" spans="2:6">
      <c r="B1118" s="151"/>
      <c r="C1118" s="151"/>
      <c r="E1118" s="152"/>
      <c r="F1118" s="183" t="str">
        <f>IF(OR(D1118="",E1118=""),"",ROUND(D1118/LOOKUP(E1118,SMMLV!$A$2:$A$36,SMMLV!$D$2:$D$108),3))</f>
        <v/>
      </c>
    </row>
    <row r="1119" spans="2:6">
      <c r="B1119" s="151"/>
      <c r="C1119" s="151"/>
      <c r="E1119" s="152"/>
      <c r="F1119" s="183" t="str">
        <f>IF(OR(D1119="",E1119=""),"",ROUND(D1119/LOOKUP(E1119,SMMLV!$A$2:$A$36,SMMLV!$D$2:$D$108),3))</f>
        <v/>
      </c>
    </row>
    <row r="1120" spans="2:6">
      <c r="B1120" s="151"/>
      <c r="C1120" s="151"/>
      <c r="E1120" s="152"/>
      <c r="F1120" s="183" t="str">
        <f>IF(OR(D1120="",E1120=""),"",ROUND(D1120/LOOKUP(E1120,SMMLV!$A$2:$A$36,SMMLV!$D$2:$D$108),3))</f>
        <v/>
      </c>
    </row>
    <row r="1121" spans="2:6">
      <c r="B1121" s="151"/>
      <c r="C1121" s="151"/>
      <c r="E1121" s="152"/>
      <c r="F1121" s="183" t="str">
        <f>IF(OR(D1121="",E1121=""),"",ROUND(D1121/LOOKUP(E1121,SMMLV!$A$2:$A$36,SMMLV!$D$2:$D$108),3))</f>
        <v/>
      </c>
    </row>
    <row r="1122" spans="2:6">
      <c r="B1122" s="151"/>
      <c r="C1122" s="151"/>
      <c r="E1122" s="152"/>
      <c r="F1122" s="183" t="str">
        <f>IF(OR(D1122="",E1122=""),"",ROUND(D1122/LOOKUP(E1122,SMMLV!$A$2:$A$36,SMMLV!$D$2:$D$108),3))</f>
        <v/>
      </c>
    </row>
    <row r="1123" spans="2:6">
      <c r="B1123" s="151"/>
      <c r="C1123" s="151"/>
      <c r="E1123" s="152"/>
      <c r="F1123" s="183" t="str">
        <f>IF(OR(D1123="",E1123=""),"",ROUND(D1123/LOOKUP(E1123,SMMLV!$A$2:$A$36,SMMLV!$D$2:$D$108),3))</f>
        <v/>
      </c>
    </row>
    <row r="1124" spans="2:6">
      <c r="B1124" s="151"/>
      <c r="C1124" s="151"/>
      <c r="E1124" s="152"/>
      <c r="F1124" s="183" t="str">
        <f>IF(OR(D1124="",E1124=""),"",ROUND(D1124/LOOKUP(E1124,SMMLV!$A$2:$A$36,SMMLV!$D$2:$D$108),3))</f>
        <v/>
      </c>
    </row>
    <row r="1125" spans="2:6">
      <c r="B1125" s="151"/>
      <c r="C1125" s="151"/>
      <c r="E1125" s="152"/>
      <c r="F1125" s="183" t="str">
        <f>IF(OR(D1125="",E1125=""),"",ROUND(D1125/LOOKUP(E1125,SMMLV!$A$2:$A$36,SMMLV!$D$2:$D$108),3))</f>
        <v/>
      </c>
    </row>
    <row r="1126" spans="2:6">
      <c r="B1126" s="151"/>
      <c r="C1126" s="151"/>
      <c r="E1126" s="152"/>
      <c r="F1126" s="183" t="str">
        <f>IF(OR(D1126="",E1126=""),"",ROUND(D1126/LOOKUP(E1126,SMMLV!$A$2:$A$36,SMMLV!$D$2:$D$108),3))</f>
        <v/>
      </c>
    </row>
    <row r="1127" spans="2:6">
      <c r="B1127" s="151"/>
      <c r="C1127" s="151"/>
      <c r="E1127" s="152"/>
      <c r="F1127" s="183" t="str">
        <f>IF(OR(D1127="",E1127=""),"",ROUND(D1127/LOOKUP(E1127,SMMLV!$A$2:$A$36,SMMLV!$D$2:$D$108),3))</f>
        <v/>
      </c>
    </row>
    <row r="1128" spans="2:6">
      <c r="B1128" s="151"/>
      <c r="C1128" s="151"/>
      <c r="E1128" s="152"/>
      <c r="F1128" s="183" t="str">
        <f>IF(OR(D1128="",E1128=""),"",ROUND(D1128/LOOKUP(E1128,SMMLV!$A$2:$A$36,SMMLV!$D$2:$D$108),3))</f>
        <v/>
      </c>
    </row>
    <row r="1129" spans="2:6">
      <c r="B1129" s="151"/>
      <c r="C1129" s="151"/>
      <c r="E1129" s="152"/>
      <c r="F1129" s="183" t="str">
        <f>IF(OR(D1129="",E1129=""),"",ROUND(D1129/LOOKUP(E1129,SMMLV!$A$2:$A$36,SMMLV!$D$2:$D$108),3))</f>
        <v/>
      </c>
    </row>
    <row r="1130" spans="2:6">
      <c r="B1130" s="151"/>
      <c r="C1130" s="151"/>
      <c r="E1130" s="152"/>
      <c r="F1130" s="183" t="str">
        <f>IF(OR(D1130="",E1130=""),"",ROUND(D1130/LOOKUP(E1130,SMMLV!$A$2:$A$36,SMMLV!$D$2:$D$108),3))</f>
        <v/>
      </c>
    </row>
    <row r="1131" spans="2:6">
      <c r="B1131" s="151"/>
      <c r="C1131" s="151"/>
      <c r="E1131" s="152"/>
      <c r="F1131" s="183" t="str">
        <f>IF(OR(D1131="",E1131=""),"",ROUND(D1131/LOOKUP(E1131,SMMLV!$A$2:$A$36,SMMLV!$D$2:$D$108),3))</f>
        <v/>
      </c>
    </row>
    <row r="1132" spans="2:6">
      <c r="B1132" s="151"/>
      <c r="C1132" s="151"/>
      <c r="E1132" s="152"/>
      <c r="F1132" s="183" t="str">
        <f>IF(OR(D1132="",E1132=""),"",ROUND(D1132/LOOKUP(E1132,SMMLV!$A$2:$A$36,SMMLV!$D$2:$D$108),3))</f>
        <v/>
      </c>
    </row>
    <row r="1133" spans="2:6">
      <c r="B1133" s="151"/>
      <c r="C1133" s="151"/>
      <c r="E1133" s="152"/>
      <c r="F1133" s="183" t="str">
        <f>IF(OR(D1133="",E1133=""),"",ROUND(D1133/LOOKUP(E1133,SMMLV!$A$2:$A$36,SMMLV!$D$2:$D$108),3))</f>
        <v/>
      </c>
    </row>
    <row r="1134" spans="2:6">
      <c r="B1134" s="151"/>
      <c r="C1134" s="151"/>
      <c r="E1134" s="152"/>
      <c r="F1134" s="183" t="str">
        <f>IF(OR(D1134="",E1134=""),"",ROUND(D1134/LOOKUP(E1134,SMMLV!$A$2:$A$36,SMMLV!$D$2:$D$108),3))</f>
        <v/>
      </c>
    </row>
    <row r="1135" spans="2:6">
      <c r="B1135" s="151"/>
      <c r="C1135" s="151"/>
      <c r="E1135" s="152"/>
      <c r="F1135" s="183" t="str">
        <f>IF(OR(D1135="",E1135=""),"",ROUND(D1135/LOOKUP(E1135,SMMLV!$A$2:$A$36,SMMLV!$D$2:$D$108),3))</f>
        <v/>
      </c>
    </row>
    <row r="1136" spans="2:6">
      <c r="B1136" s="151"/>
      <c r="C1136" s="151"/>
      <c r="E1136" s="152"/>
      <c r="F1136" s="183" t="str">
        <f>IF(OR(D1136="",E1136=""),"",ROUND(D1136/LOOKUP(E1136,SMMLV!$A$2:$A$36,SMMLV!$D$2:$D$108),3))</f>
        <v/>
      </c>
    </row>
    <row r="1137" spans="2:6">
      <c r="B1137" s="151"/>
      <c r="C1137" s="151"/>
      <c r="E1137" s="152"/>
      <c r="F1137" s="183" t="str">
        <f>IF(OR(D1137="",E1137=""),"",ROUND(D1137/LOOKUP(E1137,SMMLV!$A$2:$A$36,SMMLV!$D$2:$D$108),3))</f>
        <v/>
      </c>
    </row>
    <row r="1138" spans="2:6">
      <c r="B1138" s="151"/>
      <c r="C1138" s="151"/>
      <c r="E1138" s="152"/>
      <c r="F1138" s="183" t="str">
        <f>IF(OR(D1138="",E1138=""),"",ROUND(D1138/LOOKUP(E1138,SMMLV!$A$2:$A$36,SMMLV!$D$2:$D$108),3))</f>
        <v/>
      </c>
    </row>
    <row r="1139" spans="2:6">
      <c r="B1139" s="151"/>
      <c r="C1139" s="151"/>
      <c r="E1139" s="152"/>
      <c r="F1139" s="183" t="str">
        <f>IF(OR(D1139="",E1139=""),"",ROUND(D1139/LOOKUP(E1139,SMMLV!$A$2:$A$36,SMMLV!$D$2:$D$108),3))</f>
        <v/>
      </c>
    </row>
    <row r="1140" spans="2:6">
      <c r="B1140" s="151"/>
      <c r="C1140" s="151"/>
      <c r="E1140" s="152"/>
      <c r="F1140" s="183" t="str">
        <f>IF(OR(D1140="",E1140=""),"",ROUND(D1140/LOOKUP(E1140,SMMLV!$A$2:$A$36,SMMLV!$D$2:$D$108),3))</f>
        <v/>
      </c>
    </row>
    <row r="1141" spans="2:6">
      <c r="B1141" s="151"/>
      <c r="C1141" s="151"/>
      <c r="E1141" s="152"/>
      <c r="F1141" s="183" t="str">
        <f>IF(OR(D1141="",E1141=""),"",ROUND(D1141/LOOKUP(E1141,SMMLV!$A$2:$A$36,SMMLV!$D$2:$D$108),3))</f>
        <v/>
      </c>
    </row>
    <row r="1142" spans="2:6">
      <c r="B1142" s="151"/>
      <c r="C1142" s="151"/>
      <c r="E1142" s="152"/>
      <c r="F1142" s="183" t="str">
        <f>IF(OR(D1142="",E1142=""),"",ROUND(D1142/LOOKUP(E1142,SMMLV!$A$2:$A$36,SMMLV!$D$2:$D$108),3))</f>
        <v/>
      </c>
    </row>
    <row r="1143" spans="2:6">
      <c r="B1143" s="151"/>
      <c r="C1143" s="151"/>
      <c r="E1143" s="152"/>
      <c r="F1143" s="183" t="str">
        <f>IF(OR(D1143="",E1143=""),"",ROUND(D1143/LOOKUP(E1143,SMMLV!$A$2:$A$36,SMMLV!$D$2:$D$108),3))</f>
        <v/>
      </c>
    </row>
    <row r="1144" spans="2:6">
      <c r="B1144" s="151"/>
      <c r="C1144" s="151"/>
      <c r="E1144" s="152"/>
      <c r="F1144" s="183" t="str">
        <f>IF(OR(D1144="",E1144=""),"",ROUND(D1144/LOOKUP(E1144,SMMLV!$A$2:$A$36,SMMLV!$D$2:$D$108),3))</f>
        <v/>
      </c>
    </row>
    <row r="1145" spans="2:6">
      <c r="B1145" s="151"/>
      <c r="C1145" s="151"/>
      <c r="E1145" s="152"/>
      <c r="F1145" s="183" t="str">
        <f>IF(OR(D1145="",E1145=""),"",ROUND(D1145/LOOKUP(E1145,SMMLV!$A$2:$A$36,SMMLV!$D$2:$D$108),3))</f>
        <v/>
      </c>
    </row>
    <row r="1146" spans="2:6">
      <c r="B1146" s="151"/>
      <c r="C1146" s="151"/>
      <c r="E1146" s="152"/>
      <c r="F1146" s="183" t="str">
        <f>IF(OR(D1146="",E1146=""),"",ROUND(D1146/LOOKUP(E1146,SMMLV!$A$2:$A$36,SMMLV!$D$2:$D$108),3))</f>
        <v/>
      </c>
    </row>
    <row r="1147" spans="2:6">
      <c r="B1147" s="151"/>
      <c r="C1147" s="151"/>
      <c r="E1147" s="152"/>
      <c r="F1147" s="183" t="str">
        <f>IF(OR(D1147="",E1147=""),"",ROUND(D1147/LOOKUP(E1147,SMMLV!$A$2:$A$36,SMMLV!$D$2:$D$108),3))</f>
        <v/>
      </c>
    </row>
    <row r="1148" spans="2:6">
      <c r="B1148" s="151"/>
      <c r="C1148" s="151"/>
      <c r="E1148" s="152"/>
      <c r="F1148" s="183" t="str">
        <f>IF(OR(D1148="",E1148=""),"",ROUND(D1148/LOOKUP(E1148,SMMLV!$A$2:$A$36,SMMLV!$D$2:$D$108),3))</f>
        <v/>
      </c>
    </row>
    <row r="1149" spans="2:6">
      <c r="B1149" s="151"/>
      <c r="C1149" s="151"/>
      <c r="E1149" s="152"/>
      <c r="F1149" s="183" t="str">
        <f>IF(OR(D1149="",E1149=""),"",ROUND(D1149/LOOKUP(E1149,SMMLV!$A$2:$A$36,SMMLV!$D$2:$D$108),3))</f>
        <v/>
      </c>
    </row>
    <row r="1150" spans="2:6">
      <c r="B1150" s="151"/>
      <c r="C1150" s="151"/>
      <c r="E1150" s="152"/>
      <c r="F1150" s="183" t="str">
        <f>IF(OR(D1150="",E1150=""),"",ROUND(D1150/LOOKUP(E1150,SMMLV!$A$2:$A$36,SMMLV!$D$2:$D$108),3))</f>
        <v/>
      </c>
    </row>
    <row r="1151" spans="2:6">
      <c r="B1151" s="151"/>
      <c r="C1151" s="151"/>
      <c r="E1151" s="152"/>
      <c r="F1151" s="183" t="str">
        <f>IF(OR(D1151="",E1151=""),"",ROUND(D1151/LOOKUP(E1151,SMMLV!$A$2:$A$36,SMMLV!$D$2:$D$108),3))</f>
        <v/>
      </c>
    </row>
    <row r="1152" spans="2:6">
      <c r="B1152" s="151"/>
      <c r="C1152" s="151"/>
      <c r="E1152" s="152"/>
      <c r="F1152" s="183" t="str">
        <f>IF(OR(D1152="",E1152=""),"",ROUND(D1152/LOOKUP(E1152,SMMLV!$A$2:$A$36,SMMLV!$D$2:$D$108),3))</f>
        <v/>
      </c>
    </row>
    <row r="1153" spans="2:6">
      <c r="B1153" s="151"/>
      <c r="C1153" s="151"/>
      <c r="E1153" s="152"/>
      <c r="F1153" s="183" t="str">
        <f>IF(OR(D1153="",E1153=""),"",ROUND(D1153/LOOKUP(E1153,SMMLV!$A$2:$A$36,SMMLV!$D$2:$D$108),3))</f>
        <v/>
      </c>
    </row>
    <row r="1154" spans="2:6">
      <c r="B1154" s="151"/>
      <c r="C1154" s="151"/>
      <c r="E1154" s="152"/>
      <c r="F1154" s="183" t="str">
        <f>IF(OR(D1154="",E1154=""),"",ROUND(D1154/LOOKUP(E1154,SMMLV!$A$2:$A$36,SMMLV!$D$2:$D$108),3))</f>
        <v/>
      </c>
    </row>
    <row r="1155" spans="2:6">
      <c r="B1155" s="151"/>
      <c r="C1155" s="151"/>
      <c r="E1155" s="152"/>
      <c r="F1155" s="183" t="str">
        <f>IF(OR(D1155="",E1155=""),"",ROUND(D1155/LOOKUP(E1155,SMMLV!$A$2:$A$36,SMMLV!$D$2:$D$108),3))</f>
        <v/>
      </c>
    </row>
    <row r="1156" spans="2:6">
      <c r="B1156" s="151"/>
      <c r="C1156" s="151"/>
      <c r="E1156" s="152"/>
      <c r="F1156" s="183" t="str">
        <f>IF(OR(D1156="",E1156=""),"",ROUND(D1156/LOOKUP(E1156,SMMLV!$A$2:$A$36,SMMLV!$D$2:$D$108),3))</f>
        <v/>
      </c>
    </row>
    <row r="1157" spans="2:6">
      <c r="B1157" s="151"/>
      <c r="C1157" s="151"/>
      <c r="E1157" s="152"/>
      <c r="F1157" s="183" t="str">
        <f>IF(OR(D1157="",E1157=""),"",ROUND(D1157/LOOKUP(E1157,SMMLV!$A$2:$A$36,SMMLV!$D$2:$D$108),3))</f>
        <v/>
      </c>
    </row>
    <row r="1158" spans="2:6">
      <c r="B1158" s="151"/>
      <c r="C1158" s="151"/>
      <c r="E1158" s="152"/>
      <c r="F1158" s="183" t="str">
        <f>IF(OR(D1158="",E1158=""),"",ROUND(D1158/LOOKUP(E1158,SMMLV!$A$2:$A$36,SMMLV!$D$2:$D$108),3))</f>
        <v/>
      </c>
    </row>
    <row r="1159" spans="2:6">
      <c r="B1159" s="151"/>
      <c r="C1159" s="151"/>
      <c r="E1159" s="152"/>
      <c r="F1159" s="183" t="str">
        <f>IF(OR(D1159="",E1159=""),"",ROUND(D1159/LOOKUP(E1159,SMMLV!$A$2:$A$36,SMMLV!$D$2:$D$108),3))</f>
        <v/>
      </c>
    </row>
    <row r="1160" spans="2:6">
      <c r="B1160" s="151"/>
      <c r="C1160" s="151"/>
      <c r="E1160" s="152"/>
      <c r="F1160" s="183" t="str">
        <f>IF(OR(D1160="",E1160=""),"",ROUND(D1160/LOOKUP(E1160,SMMLV!$A$2:$A$36,SMMLV!$D$2:$D$108),3))</f>
        <v/>
      </c>
    </row>
    <row r="1161" spans="2:6">
      <c r="B1161" s="151"/>
      <c r="C1161" s="151"/>
      <c r="E1161" s="152"/>
      <c r="F1161" s="183" t="str">
        <f>IF(OR(D1161="",E1161=""),"",ROUND(D1161/LOOKUP(E1161,SMMLV!$A$2:$A$36,SMMLV!$D$2:$D$108),3))</f>
        <v/>
      </c>
    </row>
    <row r="1162" spans="2:6">
      <c r="B1162" s="151"/>
      <c r="C1162" s="151"/>
      <c r="E1162" s="152"/>
      <c r="F1162" s="183" t="str">
        <f>IF(OR(D1162="",E1162=""),"",ROUND(D1162/LOOKUP(E1162,SMMLV!$A$2:$A$36,SMMLV!$D$2:$D$108),3))</f>
        <v/>
      </c>
    </row>
    <row r="1163" spans="2:6">
      <c r="B1163" s="151"/>
      <c r="C1163" s="151"/>
      <c r="E1163" s="152"/>
      <c r="F1163" s="183" t="str">
        <f>IF(OR(D1163="",E1163=""),"",ROUND(D1163/LOOKUP(E1163,SMMLV!$A$2:$A$36,SMMLV!$D$2:$D$108),3))</f>
        <v/>
      </c>
    </row>
    <row r="1164" spans="2:6">
      <c r="B1164" s="151"/>
      <c r="C1164" s="151"/>
      <c r="E1164" s="152"/>
      <c r="F1164" s="183" t="str">
        <f>IF(OR(D1164="",E1164=""),"",ROUND(D1164/LOOKUP(E1164,SMMLV!$A$2:$A$36,SMMLV!$D$2:$D$108),3))</f>
        <v/>
      </c>
    </row>
    <row r="1165" spans="2:6">
      <c r="B1165" s="151"/>
      <c r="C1165" s="151"/>
      <c r="E1165" s="152"/>
      <c r="F1165" s="183" t="str">
        <f>IF(OR(D1165="",E1165=""),"",ROUND(D1165/LOOKUP(E1165,SMMLV!$A$2:$A$36,SMMLV!$D$2:$D$108),3))</f>
        <v/>
      </c>
    </row>
    <row r="1166" spans="2:6">
      <c r="B1166" s="151"/>
      <c r="C1166" s="151"/>
      <c r="E1166" s="152"/>
      <c r="F1166" s="183" t="str">
        <f>IF(OR(D1166="",E1166=""),"",ROUND(D1166/LOOKUP(E1166,SMMLV!$A$2:$A$36,SMMLV!$D$2:$D$108),3))</f>
        <v/>
      </c>
    </row>
    <row r="1167" spans="2:6">
      <c r="B1167" s="151"/>
      <c r="C1167" s="151"/>
      <c r="E1167" s="152"/>
      <c r="F1167" s="183" t="str">
        <f>IF(OR(D1167="",E1167=""),"",ROUND(D1167/LOOKUP(E1167,SMMLV!$A$2:$A$36,SMMLV!$D$2:$D$108),3))</f>
        <v/>
      </c>
    </row>
    <row r="1168" spans="2:6">
      <c r="B1168" s="151"/>
      <c r="C1168" s="151"/>
      <c r="E1168" s="152"/>
      <c r="F1168" s="183" t="str">
        <f>IF(OR(D1168="",E1168=""),"",ROUND(D1168/LOOKUP(E1168,SMMLV!$A$2:$A$36,SMMLV!$D$2:$D$108),3))</f>
        <v/>
      </c>
    </row>
    <row r="1169" spans="2:6">
      <c r="B1169" s="151"/>
      <c r="C1169" s="151"/>
      <c r="E1169" s="152"/>
      <c r="F1169" s="183" t="str">
        <f>IF(OR(D1169="",E1169=""),"",ROUND(D1169/LOOKUP(E1169,SMMLV!$A$2:$A$36,SMMLV!$D$2:$D$108),3))</f>
        <v/>
      </c>
    </row>
    <row r="1170" spans="2:6">
      <c r="B1170" s="151"/>
      <c r="C1170" s="151"/>
      <c r="E1170" s="152"/>
      <c r="F1170" s="183" t="str">
        <f>IF(OR(D1170="",E1170=""),"",ROUND(D1170/LOOKUP(E1170,SMMLV!$A$2:$A$36,SMMLV!$D$2:$D$108),3))</f>
        <v/>
      </c>
    </row>
    <row r="1171" spans="2:6">
      <c r="B1171" s="151"/>
      <c r="C1171" s="151"/>
      <c r="E1171" s="152"/>
      <c r="F1171" s="183" t="str">
        <f>IF(OR(D1171="",E1171=""),"",ROUND(D1171/LOOKUP(E1171,SMMLV!$A$2:$A$36,SMMLV!$D$2:$D$108),3))</f>
        <v/>
      </c>
    </row>
    <row r="1172" spans="2:6">
      <c r="B1172" s="151"/>
      <c r="C1172" s="151"/>
      <c r="E1172" s="152"/>
      <c r="F1172" s="183" t="str">
        <f>IF(OR(D1172="",E1172=""),"",ROUND(D1172/LOOKUP(E1172,SMMLV!$A$2:$A$36,SMMLV!$D$2:$D$108),3))</f>
        <v/>
      </c>
    </row>
    <row r="1173" spans="2:6">
      <c r="B1173" s="151"/>
      <c r="C1173" s="151"/>
      <c r="E1173" s="152"/>
      <c r="F1173" s="183" t="str">
        <f>IF(OR(D1173="",E1173=""),"",ROUND(D1173/LOOKUP(E1173,SMMLV!$A$2:$A$36,SMMLV!$D$2:$D$108),3))</f>
        <v/>
      </c>
    </row>
    <row r="1174" spans="2:6">
      <c r="B1174" s="151"/>
      <c r="C1174" s="151"/>
      <c r="E1174" s="152"/>
      <c r="F1174" s="183" t="str">
        <f>IF(OR(D1174="",E1174=""),"",ROUND(D1174/LOOKUP(E1174,SMMLV!$A$2:$A$36,SMMLV!$D$2:$D$108),3))</f>
        <v/>
      </c>
    </row>
    <row r="1175" spans="2:6">
      <c r="B1175" s="151"/>
      <c r="C1175" s="151"/>
      <c r="E1175" s="152"/>
      <c r="F1175" s="183" t="str">
        <f>IF(OR(D1175="",E1175=""),"",ROUND(D1175/LOOKUP(E1175,SMMLV!$A$2:$A$36,SMMLV!$D$2:$D$108),3))</f>
        <v/>
      </c>
    </row>
    <row r="1176" spans="2:6">
      <c r="B1176" s="151"/>
      <c r="C1176" s="151"/>
      <c r="E1176" s="152"/>
      <c r="F1176" s="183" t="str">
        <f>IF(OR(D1176="",E1176=""),"",ROUND(D1176/LOOKUP(E1176,SMMLV!$A$2:$A$36,SMMLV!$D$2:$D$108),3))</f>
        <v/>
      </c>
    </row>
    <row r="1177" spans="2:6">
      <c r="B1177" s="151"/>
      <c r="C1177" s="151"/>
      <c r="E1177" s="152"/>
      <c r="F1177" s="183" t="str">
        <f>IF(OR(D1177="",E1177=""),"",ROUND(D1177/LOOKUP(E1177,SMMLV!$A$2:$A$36,SMMLV!$D$2:$D$108),3))</f>
        <v/>
      </c>
    </row>
    <row r="1178" spans="2:6">
      <c r="B1178" s="151"/>
      <c r="C1178" s="151"/>
      <c r="E1178" s="152"/>
      <c r="F1178" s="183" t="str">
        <f>IF(OR(D1178="",E1178=""),"",ROUND(D1178/LOOKUP(E1178,SMMLV!$A$2:$A$36,SMMLV!$D$2:$D$108),3))</f>
        <v/>
      </c>
    </row>
    <row r="1179" spans="2:6">
      <c r="B1179" s="151"/>
      <c r="C1179" s="151"/>
      <c r="E1179" s="152"/>
      <c r="F1179" s="183" t="str">
        <f>IF(OR(D1179="",E1179=""),"",ROUND(D1179/LOOKUP(E1179,SMMLV!$A$2:$A$36,SMMLV!$D$2:$D$108),3))</f>
        <v/>
      </c>
    </row>
    <row r="1180" spans="2:6">
      <c r="B1180" s="151"/>
      <c r="C1180" s="151"/>
      <c r="E1180" s="152"/>
      <c r="F1180" s="183" t="str">
        <f>IF(OR(D1180="",E1180=""),"",ROUND(D1180/LOOKUP(E1180,SMMLV!$A$2:$A$36,SMMLV!$D$2:$D$108),3))</f>
        <v/>
      </c>
    </row>
    <row r="1181" spans="2:6">
      <c r="B1181" s="151"/>
      <c r="C1181" s="151"/>
      <c r="E1181" s="152"/>
      <c r="F1181" s="183" t="str">
        <f>IF(OR(D1181="",E1181=""),"",ROUND(D1181/LOOKUP(E1181,SMMLV!$A$2:$A$36,SMMLV!$D$2:$D$108),3))</f>
        <v/>
      </c>
    </row>
    <row r="1182" spans="2:6">
      <c r="B1182" s="151"/>
      <c r="C1182" s="151"/>
      <c r="E1182" s="152"/>
      <c r="F1182" s="183" t="str">
        <f>IF(OR(D1182="",E1182=""),"",ROUND(D1182/LOOKUP(E1182,SMMLV!$A$2:$A$36,SMMLV!$D$2:$D$108),3))</f>
        <v/>
      </c>
    </row>
    <row r="1183" spans="2:6">
      <c r="B1183" s="151"/>
      <c r="C1183" s="151"/>
      <c r="E1183" s="152"/>
      <c r="F1183" s="183" t="str">
        <f>IF(OR(D1183="",E1183=""),"",ROUND(D1183/LOOKUP(E1183,SMMLV!$A$2:$A$36,SMMLV!$D$2:$D$108),3))</f>
        <v/>
      </c>
    </row>
    <row r="1184" spans="2:6">
      <c r="B1184" s="151"/>
      <c r="C1184" s="151"/>
      <c r="E1184" s="152"/>
      <c r="F1184" s="183" t="str">
        <f>IF(OR(D1184="",E1184=""),"",ROUND(D1184/LOOKUP(E1184,SMMLV!$A$2:$A$36,SMMLV!$D$2:$D$108),3))</f>
        <v/>
      </c>
    </row>
    <row r="1185" spans="2:6">
      <c r="B1185" s="151"/>
      <c r="C1185" s="151"/>
      <c r="E1185" s="152"/>
      <c r="F1185" s="183" t="str">
        <f>IF(OR(D1185="",E1185=""),"",ROUND(D1185/LOOKUP(E1185,SMMLV!$A$2:$A$36,SMMLV!$D$2:$D$108),3))</f>
        <v/>
      </c>
    </row>
    <row r="1186" spans="2:6">
      <c r="B1186" s="151"/>
      <c r="C1186" s="151"/>
      <c r="E1186" s="152"/>
      <c r="F1186" s="183" t="str">
        <f>IF(OR(D1186="",E1186=""),"",ROUND(D1186/LOOKUP(E1186,SMMLV!$A$2:$A$36,SMMLV!$D$2:$D$108),3))</f>
        <v/>
      </c>
    </row>
    <row r="1187" spans="2:6">
      <c r="B1187" s="151"/>
      <c r="C1187" s="151"/>
      <c r="E1187" s="152"/>
      <c r="F1187" s="183" t="str">
        <f>IF(OR(D1187="",E1187=""),"",ROUND(D1187/LOOKUP(E1187,SMMLV!$A$2:$A$36,SMMLV!$D$2:$D$108),3))</f>
        <v/>
      </c>
    </row>
    <row r="1188" spans="2:6">
      <c r="B1188" s="151"/>
      <c r="C1188" s="151"/>
      <c r="E1188" s="152"/>
      <c r="F1188" s="183" t="str">
        <f>IF(OR(D1188="",E1188=""),"",ROUND(D1188/LOOKUP(E1188,SMMLV!$A$2:$A$36,SMMLV!$D$2:$D$108),3))</f>
        <v/>
      </c>
    </row>
    <row r="1189" spans="2:6">
      <c r="B1189" s="151"/>
      <c r="C1189" s="151"/>
      <c r="E1189" s="152"/>
      <c r="F1189" s="183" t="str">
        <f>IF(OR(D1189="",E1189=""),"",ROUND(D1189/LOOKUP(E1189,SMMLV!$A$2:$A$36,SMMLV!$D$2:$D$108),3))</f>
        <v/>
      </c>
    </row>
    <row r="1190" spans="2:6">
      <c r="B1190" s="151"/>
      <c r="C1190" s="151"/>
      <c r="E1190" s="152"/>
      <c r="F1190" s="183" t="str">
        <f>IF(OR(D1190="",E1190=""),"",ROUND(D1190/LOOKUP(E1190,SMMLV!$A$2:$A$36,SMMLV!$D$2:$D$108),3))</f>
        <v/>
      </c>
    </row>
    <row r="1191" spans="2:6">
      <c r="B1191" s="151"/>
      <c r="C1191" s="151"/>
      <c r="E1191" s="152"/>
      <c r="F1191" s="183" t="str">
        <f>IF(OR(D1191="",E1191=""),"",ROUND(D1191/LOOKUP(E1191,SMMLV!$A$2:$A$36,SMMLV!$D$2:$D$108),3))</f>
        <v/>
      </c>
    </row>
    <row r="1192" spans="2:6">
      <c r="B1192" s="151"/>
      <c r="C1192" s="151"/>
      <c r="E1192" s="152"/>
      <c r="F1192" s="183" t="str">
        <f>IF(OR(D1192="",E1192=""),"",ROUND(D1192/LOOKUP(E1192,SMMLV!$A$2:$A$36,SMMLV!$D$2:$D$108),3))</f>
        <v/>
      </c>
    </row>
    <row r="1193" spans="2:6">
      <c r="B1193" s="151"/>
      <c r="C1193" s="151"/>
      <c r="E1193" s="152"/>
      <c r="F1193" s="183" t="str">
        <f>IF(OR(D1193="",E1193=""),"",ROUND(D1193/LOOKUP(E1193,SMMLV!$A$2:$A$36,SMMLV!$D$2:$D$108),3))</f>
        <v/>
      </c>
    </row>
    <row r="1194" spans="2:6">
      <c r="B1194" s="151"/>
      <c r="C1194" s="151"/>
      <c r="E1194" s="152"/>
      <c r="F1194" s="183" t="str">
        <f>IF(OR(D1194="",E1194=""),"",ROUND(D1194/LOOKUP(E1194,SMMLV!$A$2:$A$36,SMMLV!$D$2:$D$108),3))</f>
        <v/>
      </c>
    </row>
    <row r="1195" spans="2:6">
      <c r="B1195" s="151"/>
      <c r="C1195" s="151"/>
      <c r="E1195" s="152"/>
      <c r="F1195" s="183" t="str">
        <f>IF(OR(D1195="",E1195=""),"",ROUND(D1195/LOOKUP(E1195,SMMLV!$A$2:$A$36,SMMLV!$D$2:$D$108),3))</f>
        <v/>
      </c>
    </row>
    <row r="1196" spans="2:6">
      <c r="B1196" s="151"/>
      <c r="C1196" s="151"/>
      <c r="E1196" s="152"/>
      <c r="F1196" s="183" t="str">
        <f>IF(OR(D1196="",E1196=""),"",ROUND(D1196/LOOKUP(E1196,SMMLV!$A$2:$A$36,SMMLV!$D$2:$D$108),3))</f>
        <v/>
      </c>
    </row>
    <row r="1197" spans="2:6">
      <c r="B1197" s="151"/>
      <c r="C1197" s="151"/>
      <c r="E1197" s="152"/>
      <c r="F1197" s="183" t="str">
        <f>IF(OR(D1197="",E1197=""),"",ROUND(D1197/LOOKUP(E1197,SMMLV!$A$2:$A$36,SMMLV!$D$2:$D$108),3))</f>
        <v/>
      </c>
    </row>
    <row r="1198" spans="2:6">
      <c r="B1198" s="151"/>
      <c r="C1198" s="151"/>
      <c r="E1198" s="152"/>
      <c r="F1198" s="183" t="str">
        <f>IF(OR(D1198="",E1198=""),"",ROUND(D1198/LOOKUP(E1198,SMMLV!$A$2:$A$36,SMMLV!$D$2:$D$108),3))</f>
        <v/>
      </c>
    </row>
    <row r="1199" spans="2:6">
      <c r="B1199" s="151"/>
      <c r="C1199" s="151"/>
      <c r="E1199" s="152"/>
      <c r="F1199" s="183" t="str">
        <f>IF(OR(D1199="",E1199=""),"",ROUND(D1199/LOOKUP(E1199,SMMLV!$A$2:$A$36,SMMLV!$D$2:$D$108),3))</f>
        <v/>
      </c>
    </row>
    <row r="1200" spans="2:6">
      <c r="B1200" s="151"/>
      <c r="C1200" s="151"/>
      <c r="E1200" s="152"/>
      <c r="F1200" s="183" t="str">
        <f>IF(OR(D1200="",E1200=""),"",ROUND(D1200/LOOKUP(E1200,SMMLV!$A$2:$A$36,SMMLV!$D$2:$D$108),3))</f>
        <v/>
      </c>
    </row>
    <row r="1201" spans="2:6">
      <c r="B1201" s="151"/>
      <c r="C1201" s="151"/>
      <c r="E1201" s="152"/>
      <c r="F1201" s="183" t="str">
        <f>IF(OR(D1201="",E1201=""),"",ROUND(D1201/LOOKUP(E1201,SMMLV!$A$2:$A$36,SMMLV!$D$2:$D$108),3))</f>
        <v/>
      </c>
    </row>
    <row r="1202" spans="2:6">
      <c r="B1202" s="151"/>
      <c r="C1202" s="151"/>
      <c r="E1202" s="152"/>
      <c r="F1202" s="183" t="str">
        <f>IF(OR(D1202="",E1202=""),"",ROUND(D1202/LOOKUP(E1202,SMMLV!$A$2:$A$36,SMMLV!$D$2:$D$108),3))</f>
        <v/>
      </c>
    </row>
    <row r="1203" spans="2:6">
      <c r="B1203" s="151"/>
      <c r="C1203" s="151"/>
      <c r="E1203" s="152"/>
      <c r="F1203" s="183" t="str">
        <f>IF(OR(D1203="",E1203=""),"",ROUND(D1203/LOOKUP(E1203,SMMLV!$A$2:$A$36,SMMLV!$D$2:$D$108),3))</f>
        <v/>
      </c>
    </row>
    <row r="1204" spans="2:6">
      <c r="B1204" s="151"/>
      <c r="C1204" s="151"/>
      <c r="E1204" s="152"/>
      <c r="F1204" s="183" t="str">
        <f>IF(OR(D1204="",E1204=""),"",ROUND(D1204/LOOKUP(E1204,SMMLV!$A$2:$A$36,SMMLV!$D$2:$D$108),3))</f>
        <v/>
      </c>
    </row>
    <row r="1205" spans="2:6">
      <c r="B1205" s="151"/>
      <c r="C1205" s="151"/>
      <c r="E1205" s="152"/>
      <c r="F1205" s="183" t="str">
        <f>IF(OR(D1205="",E1205=""),"",ROUND(D1205/LOOKUP(E1205,SMMLV!$A$2:$A$36,SMMLV!$D$2:$D$108),3))</f>
        <v/>
      </c>
    </row>
    <row r="1206" spans="2:6">
      <c r="B1206" s="151"/>
      <c r="C1206" s="151"/>
      <c r="E1206" s="152"/>
      <c r="F1206" s="183" t="str">
        <f>IF(OR(D1206="",E1206=""),"",ROUND(D1206/LOOKUP(E1206,SMMLV!$A$2:$A$36,SMMLV!$D$2:$D$108),3))</f>
        <v/>
      </c>
    </row>
    <row r="1207" spans="2:6">
      <c r="B1207" s="151"/>
      <c r="C1207" s="151"/>
      <c r="E1207" s="152"/>
      <c r="F1207" s="183" t="str">
        <f>IF(OR(D1207="",E1207=""),"",ROUND(D1207/LOOKUP(E1207,SMMLV!$A$2:$A$36,SMMLV!$D$2:$D$108),3))</f>
        <v/>
      </c>
    </row>
    <row r="1208" spans="2:6">
      <c r="B1208" s="151"/>
      <c r="C1208" s="151"/>
      <c r="E1208" s="152"/>
      <c r="F1208" s="183" t="str">
        <f>IF(OR(D1208="",E1208=""),"",ROUND(D1208/LOOKUP(E1208,SMMLV!$A$2:$A$36,SMMLV!$D$2:$D$108),3))</f>
        <v/>
      </c>
    </row>
    <row r="1209" spans="2:6">
      <c r="B1209" s="151"/>
      <c r="C1209" s="151"/>
      <c r="E1209" s="152"/>
      <c r="F1209" s="183" t="str">
        <f>IF(OR(D1209="",E1209=""),"",ROUND(D1209/LOOKUP(E1209,SMMLV!$A$2:$A$36,SMMLV!$D$2:$D$108),3))</f>
        <v/>
      </c>
    </row>
    <row r="1210" spans="2:6">
      <c r="B1210" s="151"/>
      <c r="C1210" s="151"/>
      <c r="E1210" s="152"/>
      <c r="F1210" s="183" t="str">
        <f>IF(OR(D1210="",E1210=""),"",ROUND(D1210/LOOKUP(E1210,SMMLV!$A$2:$A$36,SMMLV!$D$2:$D$108),3))</f>
        <v/>
      </c>
    </row>
    <row r="1211" spans="2:6">
      <c r="B1211" s="151"/>
      <c r="C1211" s="151"/>
      <c r="E1211" s="152"/>
      <c r="F1211" s="183" t="str">
        <f>IF(OR(D1211="",E1211=""),"",ROUND(D1211/LOOKUP(E1211,SMMLV!$A$2:$A$36,SMMLV!$D$2:$D$108),3))</f>
        <v/>
      </c>
    </row>
    <row r="1212" spans="2:6">
      <c r="B1212" s="151"/>
      <c r="C1212" s="151"/>
      <c r="E1212" s="152"/>
      <c r="F1212" s="183" t="str">
        <f>IF(OR(D1212="",E1212=""),"",ROUND(D1212/LOOKUP(E1212,SMMLV!$A$2:$A$36,SMMLV!$D$2:$D$108),3))</f>
        <v/>
      </c>
    </row>
    <row r="1213" spans="2:6">
      <c r="B1213" s="151"/>
      <c r="C1213" s="151"/>
      <c r="E1213" s="152"/>
      <c r="F1213" s="183" t="str">
        <f>IF(OR(D1213="",E1213=""),"",ROUND(D1213/LOOKUP(E1213,SMMLV!$A$2:$A$36,SMMLV!$D$2:$D$108),3))</f>
        <v/>
      </c>
    </row>
    <row r="1214" spans="2:6">
      <c r="B1214" s="151"/>
      <c r="C1214" s="151"/>
      <c r="E1214" s="152"/>
      <c r="F1214" s="183" t="str">
        <f>IF(OR(D1214="",E1214=""),"",ROUND(D1214/LOOKUP(E1214,SMMLV!$A$2:$A$36,SMMLV!$D$2:$D$108),3))</f>
        <v/>
      </c>
    </row>
    <row r="1215" spans="2:6">
      <c r="B1215" s="151"/>
      <c r="C1215" s="151"/>
      <c r="E1215" s="152"/>
      <c r="F1215" s="183" t="str">
        <f>IF(OR(D1215="",E1215=""),"",ROUND(D1215/LOOKUP(E1215,SMMLV!$A$2:$A$36,SMMLV!$D$2:$D$108),3))</f>
        <v/>
      </c>
    </row>
    <row r="1216" spans="2:6">
      <c r="B1216" s="151"/>
      <c r="C1216" s="151"/>
      <c r="E1216" s="152"/>
      <c r="F1216" s="183" t="str">
        <f>IF(OR(D1216="",E1216=""),"",ROUND(D1216/LOOKUP(E1216,SMMLV!$A$2:$A$36,SMMLV!$D$2:$D$108),3))</f>
        <v/>
      </c>
    </row>
    <row r="1217" spans="2:6">
      <c r="B1217" s="151"/>
      <c r="C1217" s="151"/>
      <c r="E1217" s="152"/>
      <c r="F1217" s="183" t="str">
        <f>IF(OR(D1217="",E1217=""),"",ROUND(D1217/LOOKUP(E1217,SMMLV!$A$2:$A$36,SMMLV!$D$2:$D$108),3))</f>
        <v/>
      </c>
    </row>
    <row r="1218" spans="2:6">
      <c r="B1218" s="151"/>
      <c r="C1218" s="151"/>
      <c r="E1218" s="152"/>
      <c r="F1218" s="183" t="str">
        <f>IF(OR(D1218="",E1218=""),"",ROUND(D1218/LOOKUP(E1218,SMMLV!$A$2:$A$36,SMMLV!$D$2:$D$108),3))</f>
        <v/>
      </c>
    </row>
    <row r="1219" spans="2:6">
      <c r="B1219" s="151"/>
      <c r="C1219" s="151"/>
      <c r="E1219" s="152"/>
      <c r="F1219" s="183" t="str">
        <f>IF(OR(D1219="",E1219=""),"",ROUND(D1219/LOOKUP(E1219,SMMLV!$A$2:$A$36,SMMLV!$D$2:$D$108),3))</f>
        <v/>
      </c>
    </row>
    <row r="1220" spans="2:6">
      <c r="B1220" s="151"/>
      <c r="C1220" s="151"/>
      <c r="E1220" s="152"/>
      <c r="F1220" s="183" t="str">
        <f>IF(OR(D1220="",E1220=""),"",ROUND(D1220/LOOKUP(E1220,SMMLV!$A$2:$A$36,SMMLV!$D$2:$D$108),3))</f>
        <v/>
      </c>
    </row>
    <row r="1221" spans="2:6">
      <c r="B1221" s="151"/>
      <c r="C1221" s="151"/>
      <c r="E1221" s="152"/>
      <c r="F1221" s="183" t="str">
        <f>IF(OR(D1221="",E1221=""),"",ROUND(D1221/LOOKUP(E1221,SMMLV!$A$2:$A$36,SMMLV!$D$2:$D$108),3))</f>
        <v/>
      </c>
    </row>
    <row r="1222" spans="2:6">
      <c r="B1222" s="151"/>
      <c r="C1222" s="151"/>
      <c r="E1222" s="152"/>
      <c r="F1222" s="183" t="str">
        <f>IF(OR(D1222="",E1222=""),"",ROUND(D1222/LOOKUP(E1222,SMMLV!$A$2:$A$36,SMMLV!$D$2:$D$108),3))</f>
        <v/>
      </c>
    </row>
    <row r="1223" spans="2:6">
      <c r="B1223" s="151"/>
      <c r="C1223" s="151"/>
      <c r="E1223" s="152"/>
      <c r="F1223" s="183" t="str">
        <f>IF(OR(D1223="",E1223=""),"",ROUND(D1223/LOOKUP(E1223,SMMLV!$A$2:$A$36,SMMLV!$D$2:$D$108),3))</f>
        <v/>
      </c>
    </row>
    <row r="1224" spans="2:6">
      <c r="B1224" s="151"/>
      <c r="C1224" s="151"/>
      <c r="E1224" s="152"/>
      <c r="F1224" s="183" t="str">
        <f>IF(OR(D1224="",E1224=""),"",ROUND(D1224/LOOKUP(E1224,SMMLV!$A$2:$A$36,SMMLV!$D$2:$D$108),3))</f>
        <v/>
      </c>
    </row>
    <row r="1225" spans="2:6">
      <c r="B1225" s="151"/>
      <c r="C1225" s="151"/>
      <c r="E1225" s="152"/>
      <c r="F1225" s="183" t="str">
        <f>IF(OR(D1225="",E1225=""),"",ROUND(D1225/LOOKUP(E1225,SMMLV!$A$2:$A$36,SMMLV!$D$2:$D$108),3))</f>
        <v/>
      </c>
    </row>
    <row r="1226" spans="2:6">
      <c r="B1226" s="151"/>
      <c r="C1226" s="151"/>
      <c r="E1226" s="152"/>
      <c r="F1226" s="183" t="str">
        <f>IF(OR(D1226="",E1226=""),"",ROUND(D1226/LOOKUP(E1226,SMMLV!$A$2:$A$36,SMMLV!$D$2:$D$108),3))</f>
        <v/>
      </c>
    </row>
    <row r="1227" spans="2:6">
      <c r="B1227" s="151"/>
      <c r="C1227" s="151"/>
      <c r="E1227" s="152"/>
      <c r="F1227" s="183" t="str">
        <f>IF(OR(D1227="",E1227=""),"",ROUND(D1227/LOOKUP(E1227,SMMLV!$A$2:$A$36,SMMLV!$D$2:$D$108),3))</f>
        <v/>
      </c>
    </row>
    <row r="1228" spans="2:6">
      <c r="B1228" s="151"/>
      <c r="C1228" s="151"/>
      <c r="E1228" s="152"/>
      <c r="F1228" s="183" t="str">
        <f>IF(OR(D1228="",E1228=""),"",ROUND(D1228/LOOKUP(E1228,SMMLV!$A$2:$A$36,SMMLV!$D$2:$D$108),3))</f>
        <v/>
      </c>
    </row>
    <row r="1229" spans="2:6">
      <c r="B1229" s="151"/>
      <c r="C1229" s="151"/>
      <c r="E1229" s="152"/>
      <c r="F1229" s="183" t="str">
        <f>IF(OR(D1229="",E1229=""),"",ROUND(D1229/LOOKUP(E1229,SMMLV!$A$2:$A$36,SMMLV!$D$2:$D$108),3))</f>
        <v/>
      </c>
    </row>
    <row r="1230" spans="2:6">
      <c r="B1230" s="151"/>
      <c r="C1230" s="151"/>
      <c r="E1230" s="152"/>
      <c r="F1230" s="183" t="str">
        <f>IF(OR(D1230="",E1230=""),"",ROUND(D1230/LOOKUP(E1230,SMMLV!$A$2:$A$36,SMMLV!$D$2:$D$108),3))</f>
        <v/>
      </c>
    </row>
    <row r="1231" spans="2:6">
      <c r="B1231" s="151"/>
      <c r="C1231" s="151"/>
      <c r="E1231" s="152"/>
      <c r="F1231" s="183" t="str">
        <f>IF(OR(D1231="",E1231=""),"",ROUND(D1231/LOOKUP(E1231,SMMLV!$A$2:$A$36,SMMLV!$D$2:$D$108),3))</f>
        <v/>
      </c>
    </row>
    <row r="1232" spans="2:6">
      <c r="B1232" s="151"/>
      <c r="C1232" s="151"/>
      <c r="E1232" s="152"/>
      <c r="F1232" s="183" t="str">
        <f>IF(OR(D1232="",E1232=""),"",ROUND(D1232/LOOKUP(E1232,SMMLV!$A$2:$A$36,SMMLV!$D$2:$D$108),3))</f>
        <v/>
      </c>
    </row>
    <row r="1233" spans="2:6">
      <c r="B1233" s="151"/>
      <c r="C1233" s="151"/>
      <c r="E1233" s="152"/>
      <c r="F1233" s="183" t="str">
        <f>IF(OR(D1233="",E1233=""),"",ROUND(D1233/LOOKUP(E1233,SMMLV!$A$2:$A$36,SMMLV!$D$2:$D$108),3))</f>
        <v/>
      </c>
    </row>
    <row r="1234" spans="2:6">
      <c r="B1234" s="151"/>
      <c r="C1234" s="151"/>
      <c r="E1234" s="152"/>
      <c r="F1234" s="183" t="str">
        <f>IF(OR(D1234="",E1234=""),"",ROUND(D1234/LOOKUP(E1234,SMMLV!$A$2:$A$36,SMMLV!$D$2:$D$108),3))</f>
        <v/>
      </c>
    </row>
    <row r="1235" spans="2:6">
      <c r="B1235" s="151"/>
      <c r="C1235" s="151"/>
      <c r="E1235" s="152"/>
      <c r="F1235" s="183" t="str">
        <f>IF(OR(D1235="",E1235=""),"",ROUND(D1235/LOOKUP(E1235,SMMLV!$A$2:$A$36,SMMLV!$D$2:$D$108),3))</f>
        <v/>
      </c>
    </row>
    <row r="1236" spans="2:6">
      <c r="B1236" s="151"/>
      <c r="C1236" s="151"/>
      <c r="E1236" s="152"/>
      <c r="F1236" s="183" t="str">
        <f>IF(OR(D1236="",E1236=""),"",ROUND(D1236/LOOKUP(E1236,SMMLV!$A$2:$A$36,SMMLV!$D$2:$D$108),3))</f>
        <v/>
      </c>
    </row>
    <row r="1237" spans="2:6">
      <c r="B1237" s="151"/>
      <c r="C1237" s="151"/>
      <c r="E1237" s="152"/>
      <c r="F1237" s="183" t="str">
        <f>IF(OR(D1237="",E1237=""),"",ROUND(D1237/LOOKUP(E1237,SMMLV!$A$2:$A$36,SMMLV!$D$2:$D$108),3))</f>
        <v/>
      </c>
    </row>
    <row r="1238" spans="2:6">
      <c r="B1238" s="151"/>
      <c r="C1238" s="151"/>
      <c r="E1238" s="152"/>
      <c r="F1238" s="183" t="str">
        <f>IF(OR(D1238="",E1238=""),"",ROUND(D1238/LOOKUP(E1238,SMMLV!$A$2:$A$36,SMMLV!$D$2:$D$108),3))</f>
        <v/>
      </c>
    </row>
    <row r="1239" spans="2:6">
      <c r="B1239" s="151"/>
      <c r="C1239" s="151"/>
      <c r="E1239" s="152"/>
      <c r="F1239" s="183" t="str">
        <f>IF(OR(D1239="",E1239=""),"",ROUND(D1239/LOOKUP(E1239,SMMLV!$A$2:$A$36,SMMLV!$D$2:$D$108),3))</f>
        <v/>
      </c>
    </row>
    <row r="1240" spans="2:6">
      <c r="B1240" s="151"/>
      <c r="C1240" s="151"/>
      <c r="E1240" s="152"/>
      <c r="F1240" s="183" t="str">
        <f>IF(OR(D1240="",E1240=""),"",ROUND(D1240/LOOKUP(E1240,SMMLV!$A$2:$A$36,SMMLV!$D$2:$D$108),3))</f>
        <v/>
      </c>
    </row>
    <row r="1241" spans="2:6">
      <c r="B1241" s="151"/>
      <c r="C1241" s="151"/>
      <c r="E1241" s="152"/>
      <c r="F1241" s="183" t="str">
        <f>IF(OR(D1241="",E1241=""),"",ROUND(D1241/LOOKUP(E1241,SMMLV!$A$2:$A$36,SMMLV!$D$2:$D$108),3))</f>
        <v/>
      </c>
    </row>
    <row r="1242" spans="2:6">
      <c r="B1242" s="151"/>
      <c r="C1242" s="151"/>
      <c r="E1242" s="152"/>
      <c r="F1242" s="183" t="str">
        <f>IF(OR(D1242="",E1242=""),"",ROUND(D1242/LOOKUP(E1242,SMMLV!$A$2:$A$36,SMMLV!$D$2:$D$108),3))</f>
        <v/>
      </c>
    </row>
    <row r="1243" spans="2:6">
      <c r="B1243" s="151"/>
      <c r="C1243" s="151"/>
      <c r="E1243" s="152"/>
      <c r="F1243" s="183" t="str">
        <f>IF(OR(D1243="",E1243=""),"",ROUND(D1243/LOOKUP(E1243,SMMLV!$A$2:$A$36,SMMLV!$D$2:$D$108),3))</f>
        <v/>
      </c>
    </row>
    <row r="1244" spans="2:6">
      <c r="B1244" s="151"/>
      <c r="C1244" s="151"/>
      <c r="E1244" s="152"/>
      <c r="F1244" s="183" t="str">
        <f>IF(OR(D1244="",E1244=""),"",ROUND(D1244/LOOKUP(E1244,SMMLV!$A$2:$A$36,SMMLV!$D$2:$D$108),3))</f>
        <v/>
      </c>
    </row>
    <row r="1245" spans="2:6">
      <c r="B1245" s="151"/>
      <c r="C1245" s="151"/>
      <c r="E1245" s="152"/>
      <c r="F1245" s="183" t="str">
        <f>IF(OR(D1245="",E1245=""),"",ROUND(D1245/LOOKUP(E1245,SMMLV!$A$2:$A$36,SMMLV!$D$2:$D$108),3))</f>
        <v/>
      </c>
    </row>
    <row r="1246" spans="2:6">
      <c r="B1246" s="151"/>
      <c r="C1246" s="151"/>
      <c r="E1246" s="152"/>
      <c r="F1246" s="183" t="str">
        <f>IF(OR(D1246="",E1246=""),"",ROUND(D1246/LOOKUP(E1246,SMMLV!$A$2:$A$36,SMMLV!$D$2:$D$108),3))</f>
        <v/>
      </c>
    </row>
    <row r="1247" spans="2:6">
      <c r="B1247" s="151"/>
      <c r="C1247" s="151"/>
      <c r="E1247" s="152"/>
      <c r="F1247" s="183" t="str">
        <f>IF(OR(D1247="",E1247=""),"",ROUND(D1247/LOOKUP(E1247,SMMLV!$A$2:$A$36,SMMLV!$D$2:$D$108),3))</f>
        <v/>
      </c>
    </row>
    <row r="1248" spans="2:6">
      <c r="B1248" s="151"/>
      <c r="C1248" s="151"/>
      <c r="E1248" s="152"/>
      <c r="F1248" s="183" t="str">
        <f>IF(OR(D1248="",E1248=""),"",ROUND(D1248/LOOKUP(E1248,SMMLV!$A$2:$A$36,SMMLV!$D$2:$D$108),3))</f>
        <v/>
      </c>
    </row>
    <row r="1249" spans="2:6">
      <c r="B1249" s="151"/>
      <c r="C1249" s="151"/>
      <c r="E1249" s="152"/>
      <c r="F1249" s="183" t="str">
        <f>IF(OR(D1249="",E1249=""),"",ROUND(D1249/LOOKUP(E1249,SMMLV!$A$2:$A$36,SMMLV!$D$2:$D$108),3))</f>
        <v/>
      </c>
    </row>
    <row r="1250" spans="2:6">
      <c r="B1250" s="151"/>
      <c r="C1250" s="151"/>
      <c r="E1250" s="152"/>
      <c r="F1250" s="183" t="str">
        <f>IF(OR(D1250="",E1250=""),"",ROUND(D1250/LOOKUP(E1250,SMMLV!$A$2:$A$36,SMMLV!$D$2:$D$108),3))</f>
        <v/>
      </c>
    </row>
    <row r="1251" spans="2:6">
      <c r="B1251" s="151"/>
      <c r="C1251" s="151"/>
      <c r="E1251" s="152"/>
      <c r="F1251" s="183" t="str">
        <f>IF(OR(D1251="",E1251=""),"",ROUND(D1251/LOOKUP(E1251,SMMLV!$A$2:$A$36,SMMLV!$D$2:$D$108),3))</f>
        <v/>
      </c>
    </row>
    <row r="1252" spans="2:6">
      <c r="B1252" s="151"/>
      <c r="C1252" s="151"/>
      <c r="E1252" s="152"/>
      <c r="F1252" s="183" t="str">
        <f>IF(OR(D1252="",E1252=""),"",ROUND(D1252/LOOKUP(E1252,SMMLV!$A$2:$A$36,SMMLV!$D$2:$D$108),3))</f>
        <v/>
      </c>
    </row>
    <row r="1253" spans="2:6">
      <c r="B1253" s="151"/>
      <c r="C1253" s="151"/>
      <c r="E1253" s="152"/>
      <c r="F1253" s="183" t="str">
        <f>IF(OR(D1253="",E1253=""),"",ROUND(D1253/LOOKUP(E1253,SMMLV!$A$2:$A$36,SMMLV!$D$2:$D$108),3))</f>
        <v/>
      </c>
    </row>
    <row r="1254" spans="2:6">
      <c r="B1254" s="151"/>
      <c r="C1254" s="151"/>
      <c r="E1254" s="152"/>
      <c r="F1254" s="183" t="str">
        <f>IF(OR(D1254="",E1254=""),"",ROUND(D1254/LOOKUP(E1254,SMMLV!$A$2:$A$36,SMMLV!$D$2:$D$108),3))</f>
        <v/>
      </c>
    </row>
    <row r="1255" spans="2:6">
      <c r="B1255" s="151"/>
      <c r="C1255" s="151"/>
      <c r="E1255" s="152"/>
      <c r="F1255" s="183" t="str">
        <f>IF(OR(D1255="",E1255=""),"",ROUND(D1255/LOOKUP(E1255,SMMLV!$A$2:$A$36,SMMLV!$D$2:$D$108),3))</f>
        <v/>
      </c>
    </row>
    <row r="1256" spans="2:6">
      <c r="B1256" s="151"/>
      <c r="C1256" s="151"/>
      <c r="E1256" s="152"/>
      <c r="F1256" s="183" t="str">
        <f>IF(OR(D1256="",E1256=""),"",ROUND(D1256/LOOKUP(E1256,SMMLV!$A$2:$A$36,SMMLV!$D$2:$D$108),3))</f>
        <v/>
      </c>
    </row>
    <row r="1257" spans="2:6">
      <c r="B1257" s="151"/>
      <c r="C1257" s="151"/>
      <c r="E1257" s="152"/>
      <c r="F1257" s="183" t="str">
        <f>IF(OR(D1257="",E1257=""),"",ROUND(D1257/LOOKUP(E1257,SMMLV!$A$2:$A$36,SMMLV!$D$2:$D$108),3))</f>
        <v/>
      </c>
    </row>
    <row r="1258" spans="2:6">
      <c r="B1258" s="151"/>
      <c r="C1258" s="151"/>
      <c r="E1258" s="152"/>
      <c r="F1258" s="183" t="str">
        <f>IF(OR(D1258="",E1258=""),"",ROUND(D1258/LOOKUP(E1258,SMMLV!$A$2:$A$36,SMMLV!$D$2:$D$108),3))</f>
        <v/>
      </c>
    </row>
    <row r="1259" spans="2:6">
      <c r="B1259" s="151"/>
      <c r="C1259" s="151"/>
      <c r="E1259" s="152"/>
      <c r="F1259" s="183" t="str">
        <f>IF(OR(D1259="",E1259=""),"",ROUND(D1259/LOOKUP(E1259,SMMLV!$A$2:$A$36,SMMLV!$D$2:$D$108),3))</f>
        <v/>
      </c>
    </row>
    <row r="1260" spans="2:6">
      <c r="E1260" s="152"/>
      <c r="F1260" s="183" t="str">
        <f>IF(OR(D1260="",E1260=""),"",ROUND(D1260/LOOKUP(E1260,SMMLV!$A$2:$A$36,SMMLV!$D$2:$D$108),3))</f>
        <v/>
      </c>
    </row>
    <row r="1261" spans="2:6">
      <c r="E1261" s="152"/>
      <c r="F1261" s="183" t="str">
        <f>IF(OR(D1261="",E1261=""),"",ROUND(D1261/LOOKUP(E1261,SMMLV!$A$2:$A$36,SMMLV!$D$2:$D$108),3))</f>
        <v/>
      </c>
    </row>
    <row r="1262" spans="2:6">
      <c r="E1262" s="152"/>
      <c r="F1262" s="183" t="str">
        <f>IF(OR(D1262="",E1262=""),"",ROUND(D1262/LOOKUP(E1262,SMMLV!$A$2:$A$36,SMMLV!$D$2:$D$108),3))</f>
        <v/>
      </c>
    </row>
    <row r="1263" spans="2:6">
      <c r="E1263" s="152"/>
      <c r="F1263" s="183" t="str">
        <f>IF(OR(D1263="",E1263=""),"",ROUND(D1263/LOOKUP(E1263,SMMLV!$A$2:$A$36,SMMLV!$D$2:$D$108),3))</f>
        <v/>
      </c>
    </row>
    <row r="1264" spans="2:6">
      <c r="E1264" s="152"/>
      <c r="F1264" s="183" t="str">
        <f>IF(OR(D1264="",E1264=""),"",ROUND(D1264/LOOKUP(E1264,SMMLV!$A$2:$A$36,SMMLV!$D$2:$D$108),3))</f>
        <v/>
      </c>
    </row>
    <row r="1265" spans="5:6">
      <c r="E1265" s="152"/>
      <c r="F1265" s="183" t="str">
        <f>IF(OR(D1265="",E1265=""),"",ROUND(D1265/LOOKUP(E1265,SMMLV!$A$2:$A$36,SMMLV!$D$2:$D$108),3))</f>
        <v/>
      </c>
    </row>
    <row r="1266" spans="5:6">
      <c r="E1266" s="152"/>
      <c r="F1266" s="183" t="str">
        <f>IF(OR(D1266="",E1266=""),"",ROUND(D1266/LOOKUP(E1266,SMMLV!$A$2:$A$36,SMMLV!$D$2:$D$108),3))</f>
        <v/>
      </c>
    </row>
    <row r="1267" spans="5:6">
      <c r="E1267" s="152"/>
      <c r="F1267" s="183" t="str">
        <f>IF(OR(D1267="",E1267=""),"",ROUND(D1267/LOOKUP(E1267,SMMLV!$A$2:$A$36,SMMLV!$D$2:$D$108),3))</f>
        <v/>
      </c>
    </row>
    <row r="1268" spans="5:6">
      <c r="E1268" s="152"/>
      <c r="F1268" s="183" t="str">
        <f>IF(OR(D1268="",E1268=""),"",ROUND(D1268/LOOKUP(E1268,SMMLV!$A$2:$A$36,SMMLV!$D$2:$D$108),3))</f>
        <v/>
      </c>
    </row>
    <row r="1269" spans="5:6">
      <c r="E1269" s="152"/>
      <c r="F1269" s="183" t="str">
        <f>IF(OR(D1269="",E1269=""),"",ROUND(D1269/LOOKUP(E1269,SMMLV!$A$2:$A$36,SMMLV!$D$2:$D$108),3))</f>
        <v/>
      </c>
    </row>
    <row r="1270" spans="5:6">
      <c r="E1270" s="152"/>
      <c r="F1270" s="183" t="str">
        <f>IF(OR(D1270="",E1270=""),"",ROUND(D1270/LOOKUP(E1270,SMMLV!$A$2:$A$36,SMMLV!$D$2:$D$108),3))</f>
        <v/>
      </c>
    </row>
    <row r="1271" spans="5:6">
      <c r="E1271" s="152"/>
      <c r="F1271" s="183" t="str">
        <f>IF(OR(D1271="",E1271=""),"",ROUND(D1271/LOOKUP(E1271,SMMLV!$A$2:$A$36,SMMLV!$D$2:$D$108),3))</f>
        <v/>
      </c>
    </row>
    <row r="1272" spans="5:6">
      <c r="E1272" s="152"/>
      <c r="F1272" s="183" t="str">
        <f>IF(OR(D1272="",E1272=""),"",ROUND(D1272/LOOKUP(E1272,SMMLV!$A$2:$A$36,SMMLV!$D$2:$D$108),3))</f>
        <v/>
      </c>
    </row>
    <row r="1273" spans="5:6">
      <c r="E1273" s="152"/>
      <c r="F1273" s="183" t="str">
        <f>IF(OR(D1273="",E1273=""),"",ROUND(D1273/LOOKUP(E1273,SMMLV!$A$2:$A$36,SMMLV!$D$2:$D$108),3))</f>
        <v/>
      </c>
    </row>
    <row r="1274" spans="5:6">
      <c r="E1274" s="152"/>
      <c r="F1274" s="183" t="str">
        <f>IF(OR(D1274="",E1274=""),"",ROUND(D1274/LOOKUP(E1274,SMMLV!$A$2:$A$36,SMMLV!$D$2:$D$108),3))</f>
        <v/>
      </c>
    </row>
    <row r="1275" spans="5:6">
      <c r="E1275" s="152"/>
      <c r="F1275" s="183" t="str">
        <f>IF(OR(D1275="",E1275=""),"",ROUND(D1275/LOOKUP(E1275,SMMLV!$A$2:$A$36,SMMLV!$D$2:$D$108),3))</f>
        <v/>
      </c>
    </row>
    <row r="1276" spans="5:6">
      <c r="E1276" s="152"/>
      <c r="F1276" s="183" t="str">
        <f>IF(OR(D1276="",E1276=""),"",ROUND(D1276/LOOKUP(E1276,SMMLV!$A$2:$A$36,SMMLV!$D$2:$D$108),3))</f>
        <v/>
      </c>
    </row>
    <row r="1277" spans="5:6">
      <c r="E1277" s="152"/>
      <c r="F1277" s="183" t="str">
        <f>IF(OR(D1277="",E1277=""),"",ROUND(D1277/LOOKUP(E1277,SMMLV!$A$2:$A$36,SMMLV!$D$2:$D$108),3))</f>
        <v/>
      </c>
    </row>
    <row r="1278" spans="5:6">
      <c r="E1278" s="152"/>
      <c r="F1278" s="183" t="str">
        <f>IF(OR(D1278="",E1278=""),"",ROUND(D1278/LOOKUP(E1278,SMMLV!$A$2:$A$36,SMMLV!$D$2:$D$108),3))</f>
        <v/>
      </c>
    </row>
    <row r="1279" spans="5:6">
      <c r="E1279" s="152"/>
      <c r="F1279" s="183" t="str">
        <f>IF(OR(D1279="",E1279=""),"",ROUND(D1279/LOOKUP(E1279,SMMLV!$A$2:$A$36,SMMLV!$D$2:$D$108),3))</f>
        <v/>
      </c>
    </row>
    <row r="1280" spans="5:6">
      <c r="E1280" s="152"/>
      <c r="F1280" s="183" t="str">
        <f>IF(OR(D1280="",E1280=""),"",ROUND(D1280/LOOKUP(E1280,SMMLV!$A$2:$A$36,SMMLV!$D$2:$D$108),3))</f>
        <v/>
      </c>
    </row>
    <row r="1281" spans="5:6">
      <c r="E1281" s="152"/>
      <c r="F1281" s="183" t="str">
        <f>IF(OR(D1281="",E1281=""),"",ROUND(D1281/LOOKUP(E1281,SMMLV!$A$2:$A$36,SMMLV!$D$2:$D$108),3))</f>
        <v/>
      </c>
    </row>
    <row r="1282" spans="5:6">
      <c r="E1282" s="152"/>
      <c r="F1282" s="183" t="str">
        <f>IF(OR(D1282="",E1282=""),"",ROUND(D1282/LOOKUP(E1282,SMMLV!$A$2:$A$36,SMMLV!$D$2:$D$108),3))</f>
        <v/>
      </c>
    </row>
    <row r="1283" spans="5:6">
      <c r="E1283" s="152"/>
      <c r="F1283" s="183" t="str">
        <f>IF(OR(D1283="",E1283=""),"",ROUND(D1283/LOOKUP(E1283,SMMLV!$A$2:$A$36,SMMLV!$D$2:$D$108),3))</f>
        <v/>
      </c>
    </row>
    <row r="1284" spans="5:6">
      <c r="E1284" s="152"/>
      <c r="F1284" s="183" t="str">
        <f>IF(OR(D1284="",E1284=""),"",ROUND(D1284/LOOKUP(E1284,SMMLV!$A$2:$A$36,SMMLV!$D$2:$D$108),3))</f>
        <v/>
      </c>
    </row>
    <row r="1285" spans="5:6">
      <c r="E1285" s="152"/>
      <c r="F1285" s="183" t="str">
        <f>IF(OR(D1285="",E1285=""),"",ROUND(D1285/LOOKUP(E1285,SMMLV!$A$2:$A$36,SMMLV!$D$2:$D$108),3))</f>
        <v/>
      </c>
    </row>
    <row r="1286" spans="5:6">
      <c r="E1286" s="152"/>
      <c r="F1286" s="183" t="str">
        <f>IF(OR(D1286="",E1286=""),"",ROUND(D1286/LOOKUP(E1286,SMMLV!$A$2:$A$36,SMMLV!$D$2:$D$108),3))</f>
        <v/>
      </c>
    </row>
    <row r="1287" spans="5:6">
      <c r="E1287" s="152"/>
      <c r="F1287" s="183" t="str">
        <f>IF(OR(D1287="",E1287=""),"",ROUND(D1287/LOOKUP(E1287,SMMLV!$A$2:$A$36,SMMLV!$D$2:$D$108),3))</f>
        <v/>
      </c>
    </row>
    <row r="1288" spans="5:6">
      <c r="E1288" s="152"/>
      <c r="F1288" s="183" t="str">
        <f>IF(OR(D1288="",E1288=""),"",ROUND(D1288/LOOKUP(E1288,SMMLV!$A$2:$A$36,SMMLV!$D$2:$D$108),3))</f>
        <v/>
      </c>
    </row>
    <row r="1289" spans="5:6">
      <c r="E1289" s="152"/>
      <c r="F1289" s="183" t="str">
        <f>IF(OR(D1289="",E1289=""),"",ROUND(D1289/LOOKUP(E1289,SMMLV!$A$2:$A$36,SMMLV!$D$2:$D$108),3))</f>
        <v/>
      </c>
    </row>
    <row r="1290" spans="5:6">
      <c r="E1290" s="152"/>
      <c r="F1290" s="183" t="str">
        <f>IF(OR(D1290="",E1290=""),"",ROUND(D1290/LOOKUP(E1290,SMMLV!$A$2:$A$36,SMMLV!$D$2:$D$108),3))</f>
        <v/>
      </c>
    </row>
    <row r="1291" spans="5:6">
      <c r="E1291" s="152"/>
      <c r="F1291" s="183" t="str">
        <f>IF(OR(D1291="",E1291=""),"",ROUND(D1291/LOOKUP(E1291,SMMLV!$A$2:$A$36,SMMLV!$D$2:$D$108),3))</f>
        <v/>
      </c>
    </row>
    <row r="1292" spans="5:6">
      <c r="E1292" s="152"/>
      <c r="F1292" s="183" t="str">
        <f>IF(OR(D1292="",E1292=""),"",ROUND(D1292/LOOKUP(E1292,SMMLV!$A$2:$A$36,SMMLV!$D$2:$D$108),3))</f>
        <v/>
      </c>
    </row>
    <row r="1293" spans="5:6">
      <c r="E1293" s="152"/>
      <c r="F1293" s="183" t="str">
        <f>IF(OR(D1293="",E1293=""),"",ROUND(D1293/LOOKUP(E1293,SMMLV!$A$2:$A$36,SMMLV!$D$2:$D$108),3))</f>
        <v/>
      </c>
    </row>
    <row r="1294" spans="5:6">
      <c r="E1294" s="152"/>
      <c r="F1294" s="183" t="str">
        <f>IF(OR(D1294="",E1294=""),"",ROUND(D1294/LOOKUP(E1294,SMMLV!$A$2:$A$36,SMMLV!$D$2:$D$108),3))</f>
        <v/>
      </c>
    </row>
    <row r="1295" spans="5:6">
      <c r="E1295" s="152"/>
      <c r="F1295" s="183" t="str">
        <f>IF(OR(D1295="",E1295=""),"",ROUND(D1295/LOOKUP(E1295,SMMLV!$A$2:$A$36,SMMLV!$D$2:$D$108),3))</f>
        <v/>
      </c>
    </row>
    <row r="1296" spans="5:6">
      <c r="E1296" s="152"/>
      <c r="F1296" s="183" t="str">
        <f>IF(OR(D1296="",E1296=""),"",ROUND(D1296/LOOKUP(E1296,SMMLV!$A$2:$A$36,SMMLV!$D$2:$D$108),3))</f>
        <v/>
      </c>
    </row>
    <row r="1297" spans="5:6">
      <c r="E1297" s="152"/>
      <c r="F1297" s="183" t="str">
        <f>IF(OR(D1297="",E1297=""),"",ROUND(D1297/LOOKUP(E1297,SMMLV!$A$2:$A$36,SMMLV!$D$2:$D$108),3))</f>
        <v/>
      </c>
    </row>
    <row r="1298" spans="5:6">
      <c r="E1298" s="152"/>
      <c r="F1298" s="183" t="str">
        <f>IF(OR(D1298="",E1298=""),"",ROUND(D1298/LOOKUP(E1298,SMMLV!$A$2:$A$36,SMMLV!$D$2:$D$108),3))</f>
        <v/>
      </c>
    </row>
    <row r="1299" spans="5:6">
      <c r="E1299" s="152"/>
      <c r="F1299" s="183" t="str">
        <f>IF(OR(D1299="",E1299=""),"",ROUND(D1299/LOOKUP(E1299,SMMLV!$A$2:$A$36,SMMLV!$D$2:$D$108),3))</f>
        <v/>
      </c>
    </row>
    <row r="1300" spans="5:6">
      <c r="E1300" s="152"/>
      <c r="F1300" s="183" t="str">
        <f>IF(OR(D1300="",E1300=""),"",ROUND(D1300/LOOKUP(E1300,SMMLV!$A$2:$A$36,SMMLV!$D$2:$D$108),3))</f>
        <v/>
      </c>
    </row>
    <row r="1301" spans="5:6">
      <c r="E1301" s="152"/>
      <c r="F1301" s="183" t="str">
        <f>IF(OR(D1301="",E1301=""),"",ROUND(D1301/LOOKUP(E1301,SMMLV!$A$2:$A$36,SMMLV!$D$2:$D$108),3))</f>
        <v/>
      </c>
    </row>
    <row r="1302" spans="5:6">
      <c r="E1302" s="152"/>
      <c r="F1302" s="183" t="str">
        <f>IF(OR(D1302="",E1302=""),"",ROUND(D1302/LOOKUP(E1302,SMMLV!$A$2:$A$36,SMMLV!$D$2:$D$108),3))</f>
        <v/>
      </c>
    </row>
    <row r="1303" spans="5:6">
      <c r="E1303" s="152"/>
      <c r="F1303" s="183" t="str">
        <f>IF(OR(D1303="",E1303=""),"",ROUND(D1303/LOOKUP(E1303,SMMLV!$A$2:$A$36,SMMLV!$D$2:$D$108),3))</f>
        <v/>
      </c>
    </row>
    <row r="1304" spans="5:6">
      <c r="E1304" s="152"/>
      <c r="F1304" s="183" t="str">
        <f>IF(OR(D1304="",E1304=""),"",ROUND(D1304/LOOKUP(E1304,SMMLV!$A$2:$A$36,SMMLV!$D$2:$D$108),3))</f>
        <v/>
      </c>
    </row>
    <row r="1305" spans="5:6">
      <c r="E1305" s="152"/>
      <c r="F1305" s="183" t="str">
        <f>IF(OR(D1305="",E1305=""),"",ROUND(D1305/LOOKUP(E1305,SMMLV!$A$2:$A$36,SMMLV!$D$2:$D$108),3))</f>
        <v/>
      </c>
    </row>
    <row r="1306" spans="5:6">
      <c r="E1306" s="152"/>
      <c r="F1306" s="183" t="str">
        <f>IF(OR(D1306="",E1306=""),"",ROUND(D1306/LOOKUP(E1306,SMMLV!$A$2:$A$36,SMMLV!$D$2:$D$108),3))</f>
        <v/>
      </c>
    </row>
    <row r="1307" spans="5:6">
      <c r="E1307" s="152"/>
      <c r="F1307" s="183" t="str">
        <f>IF(OR(D1307="",E1307=""),"",ROUND(D1307/LOOKUP(E1307,SMMLV!$A$2:$A$36,SMMLV!$D$2:$D$108),3))</f>
        <v/>
      </c>
    </row>
    <row r="1308" spans="5:6">
      <c r="E1308" s="152"/>
      <c r="F1308" s="183" t="str">
        <f>IF(OR(D1308="",E1308=""),"",ROUND(D1308/LOOKUP(E1308,SMMLV!$A$2:$A$36,SMMLV!$D$2:$D$108),3))</f>
        <v/>
      </c>
    </row>
    <row r="1309" spans="5:6">
      <c r="E1309" s="152"/>
      <c r="F1309" s="183" t="str">
        <f>IF(OR(D1309="",E1309=""),"",ROUND(D1309/LOOKUP(E1309,SMMLV!$A$2:$A$36,SMMLV!$D$2:$D$108),3))</f>
        <v/>
      </c>
    </row>
    <row r="1310" spans="5:6">
      <c r="E1310" s="152"/>
      <c r="F1310" s="183" t="str">
        <f>IF(OR(D1310="",E1310=""),"",ROUND(D1310/LOOKUP(E1310,SMMLV!$A$2:$A$36,SMMLV!$D$2:$D$108),3))</f>
        <v/>
      </c>
    </row>
    <row r="1311" spans="5:6">
      <c r="E1311" s="152"/>
      <c r="F1311" s="183" t="str">
        <f>IF(OR(D1311="",E1311=""),"",ROUND(D1311/LOOKUP(E1311,SMMLV!$A$2:$A$36,SMMLV!$D$2:$D$108),3))</f>
        <v/>
      </c>
    </row>
    <row r="1312" spans="5:6">
      <c r="E1312" s="152"/>
      <c r="F1312" s="183" t="str">
        <f>IF(OR(D1312="",E1312=""),"",ROUND(D1312/LOOKUP(E1312,SMMLV!$A$2:$A$36,SMMLV!$D$2:$D$108),3))</f>
        <v/>
      </c>
    </row>
    <row r="1313" spans="5:6">
      <c r="E1313" s="152"/>
      <c r="F1313" s="183" t="str">
        <f>IF(OR(D1313="",E1313=""),"",ROUND(D1313/LOOKUP(E1313,SMMLV!$A$2:$A$36,SMMLV!$D$2:$D$108),3))</f>
        <v/>
      </c>
    </row>
    <row r="1314" spans="5:6">
      <c r="E1314" s="152"/>
      <c r="F1314" s="183" t="str">
        <f>IF(OR(D1314="",E1314=""),"",ROUND(D1314/LOOKUP(E1314,SMMLV!$A$2:$A$36,SMMLV!$D$2:$D$108),3))</f>
        <v/>
      </c>
    </row>
    <row r="1315" spans="5:6">
      <c r="E1315" s="152"/>
      <c r="F1315" s="183" t="str">
        <f>IF(OR(D1315="",E1315=""),"",ROUND(D1315/LOOKUP(E1315,SMMLV!$A$2:$A$36,SMMLV!$D$2:$D$108),3))</f>
        <v/>
      </c>
    </row>
    <row r="1316" spans="5:6">
      <c r="E1316" s="152"/>
      <c r="F1316" s="183" t="str">
        <f>IF(OR(D1316="",E1316=""),"",ROUND(D1316/LOOKUP(E1316,SMMLV!$A$2:$A$36,SMMLV!$D$2:$D$108),3))</f>
        <v/>
      </c>
    </row>
    <row r="1317" spans="5:6">
      <c r="E1317" s="152"/>
      <c r="F1317" s="183" t="str">
        <f>IF(OR(D1317="",E1317=""),"",ROUND(D1317/LOOKUP(E1317,SMMLV!$A$2:$A$36,SMMLV!$D$2:$D$108),3))</f>
        <v/>
      </c>
    </row>
    <row r="1318" spans="5:6">
      <c r="E1318" s="152"/>
      <c r="F1318" s="183" t="str">
        <f>IF(OR(D1318="",E1318=""),"",ROUND(D1318/LOOKUP(E1318,SMMLV!$A$2:$A$36,SMMLV!$D$2:$D$108),3))</f>
        <v/>
      </c>
    </row>
    <row r="1319" spans="5:6">
      <c r="E1319" s="152"/>
      <c r="F1319" s="183" t="str">
        <f>IF(OR(D1319="",E1319=""),"",ROUND(D1319/LOOKUP(E1319,SMMLV!$A$2:$A$36,SMMLV!$D$2:$D$108),3))</f>
        <v/>
      </c>
    </row>
    <row r="1320" spans="5:6">
      <c r="E1320" s="152"/>
      <c r="F1320" s="183" t="str">
        <f>IF(OR(D1320="",E1320=""),"",ROUND(D1320/LOOKUP(E1320,SMMLV!$A$2:$A$36,SMMLV!$D$2:$D$108),3))</f>
        <v/>
      </c>
    </row>
    <row r="1321" spans="5:6">
      <c r="E1321" s="152"/>
      <c r="F1321" s="183" t="str">
        <f>IF(OR(D1321="",E1321=""),"",ROUND(D1321/LOOKUP(E1321,SMMLV!$A$2:$A$36,SMMLV!$D$2:$D$108),3))</f>
        <v/>
      </c>
    </row>
    <row r="1322" spans="5:6">
      <c r="E1322" s="152"/>
      <c r="F1322" s="183" t="str">
        <f>IF(OR(D1322="",E1322=""),"",ROUND(D1322/LOOKUP(E1322,SMMLV!$A$2:$A$36,SMMLV!$D$2:$D$108),3))</f>
        <v/>
      </c>
    </row>
    <row r="1323" spans="5:6">
      <c r="E1323" s="152"/>
      <c r="F1323" s="183" t="str">
        <f>IF(OR(D1323="",E1323=""),"",ROUND(D1323/LOOKUP(E1323,SMMLV!$A$2:$A$36,SMMLV!$D$2:$D$108),3))</f>
        <v/>
      </c>
    </row>
    <row r="1324" spans="5:6">
      <c r="E1324" s="152"/>
      <c r="F1324" s="183" t="str">
        <f>IF(OR(D1324="",E1324=""),"",ROUND(D1324/LOOKUP(E1324,SMMLV!$A$2:$A$36,SMMLV!$D$2:$D$108),3))</f>
        <v/>
      </c>
    </row>
    <row r="1325" spans="5:6">
      <c r="E1325" s="152"/>
      <c r="F1325" s="183" t="str">
        <f>IF(OR(D1325="",E1325=""),"",ROUND(D1325/LOOKUP(E1325,SMMLV!$A$2:$A$36,SMMLV!$D$2:$D$108),3))</f>
        <v/>
      </c>
    </row>
    <row r="1326" spans="5:6">
      <c r="E1326" s="152"/>
      <c r="F1326" s="183" t="str">
        <f>IF(OR(D1326="",E1326=""),"",ROUND(D1326/LOOKUP(E1326,SMMLV!$A$2:$A$36,SMMLV!$D$2:$D$108),3))</f>
        <v/>
      </c>
    </row>
    <row r="1327" spans="5:6">
      <c r="E1327" s="152"/>
      <c r="F1327" s="183" t="str">
        <f>IF(OR(D1327="",E1327=""),"",ROUND(D1327/LOOKUP(E1327,SMMLV!$A$2:$A$36,SMMLV!$D$2:$D$108),3))</f>
        <v/>
      </c>
    </row>
    <row r="1328" spans="5:6">
      <c r="E1328" s="152"/>
      <c r="F1328" s="183" t="str">
        <f>IF(OR(D1328="",E1328=""),"",ROUND(D1328/LOOKUP(E1328,SMMLV!$A$2:$A$36,SMMLV!$D$2:$D$108),3))</f>
        <v/>
      </c>
    </row>
    <row r="1329" spans="5:6">
      <c r="E1329" s="152"/>
      <c r="F1329" s="183" t="str">
        <f>IF(OR(D1329="",E1329=""),"",ROUND(D1329/LOOKUP(E1329,SMMLV!$A$2:$A$36,SMMLV!$D$2:$D$108),3))</f>
        <v/>
      </c>
    </row>
    <row r="1330" spans="5:6">
      <c r="E1330" s="152"/>
      <c r="F1330" s="183" t="str">
        <f>IF(OR(D1330="",E1330=""),"",ROUND(D1330/LOOKUP(E1330,SMMLV!$A$2:$A$36,SMMLV!$D$2:$D$108),3))</f>
        <v/>
      </c>
    </row>
    <row r="1331" spans="5:6">
      <c r="E1331" s="152"/>
      <c r="F1331" s="183" t="str">
        <f>IF(OR(D1331="",E1331=""),"",ROUND(D1331/LOOKUP(E1331,SMMLV!$A$2:$A$36,SMMLV!$D$2:$D$108),3))</f>
        <v/>
      </c>
    </row>
    <row r="1332" spans="5:6">
      <c r="E1332" s="152"/>
      <c r="F1332" s="183" t="str">
        <f>IF(OR(D1332="",E1332=""),"",ROUND(D1332/LOOKUP(E1332,SMMLV!$A$2:$A$36,SMMLV!$D$2:$D$108),3))</f>
        <v/>
      </c>
    </row>
    <row r="1333" spans="5:6">
      <c r="E1333" s="152"/>
      <c r="F1333" s="183" t="str">
        <f>IF(OR(D1333="",E1333=""),"",ROUND(D1333/LOOKUP(E1333,SMMLV!$A$2:$A$36,SMMLV!$D$2:$D$108),3))</f>
        <v/>
      </c>
    </row>
    <row r="1334" spans="5:6">
      <c r="E1334" s="152"/>
      <c r="F1334" s="183" t="str">
        <f>IF(OR(D1334="",E1334=""),"",ROUND(D1334/LOOKUP(E1334,SMMLV!$A$2:$A$36,SMMLV!$D$2:$D$108),3))</f>
        <v/>
      </c>
    </row>
    <row r="1335" spans="5:6">
      <c r="E1335" s="152"/>
      <c r="F1335" s="183" t="str">
        <f>IF(OR(D1335="",E1335=""),"",ROUND(D1335/LOOKUP(E1335,SMMLV!$A$2:$A$36,SMMLV!$D$2:$D$108),3))</f>
        <v/>
      </c>
    </row>
    <row r="1336" spans="5:6">
      <c r="E1336" s="152"/>
      <c r="F1336" s="183" t="str">
        <f>IF(OR(D1336="",E1336=""),"",ROUND(D1336/LOOKUP(E1336,SMMLV!$A$2:$A$36,SMMLV!$D$2:$D$108),3))</f>
        <v/>
      </c>
    </row>
    <row r="1337" spans="5:6">
      <c r="E1337" s="152"/>
      <c r="F1337" s="183" t="str">
        <f>IF(OR(D1337="",E1337=""),"",ROUND(D1337/LOOKUP(E1337,SMMLV!$A$2:$A$36,SMMLV!$D$2:$D$108),3))</f>
        <v/>
      </c>
    </row>
    <row r="1338" spans="5:6">
      <c r="E1338" s="152"/>
      <c r="F1338" s="183" t="str">
        <f>IF(OR(D1338="",E1338=""),"",ROUND(D1338/LOOKUP(E1338,SMMLV!$A$2:$A$36,SMMLV!$D$2:$D$108),3))</f>
        <v/>
      </c>
    </row>
    <row r="1339" spans="5:6">
      <c r="E1339" s="152"/>
      <c r="F1339" s="183" t="str">
        <f>IF(OR(D1339="",E1339=""),"",ROUND(D1339/LOOKUP(E1339,SMMLV!$A$2:$A$36,SMMLV!$D$2:$D$108),3))</f>
        <v/>
      </c>
    </row>
    <row r="1340" spans="5:6">
      <c r="E1340" s="152"/>
      <c r="F1340" s="183" t="str">
        <f>IF(OR(D1340="",E1340=""),"",ROUND(D1340/LOOKUP(E1340,SMMLV!$A$2:$A$36,SMMLV!$D$2:$D$108),3))</f>
        <v/>
      </c>
    </row>
    <row r="1341" spans="5:6">
      <c r="E1341" s="152"/>
      <c r="F1341" s="183" t="str">
        <f>IF(OR(D1341="",E1341=""),"",ROUND(D1341/LOOKUP(E1341,SMMLV!$A$2:$A$36,SMMLV!$D$2:$D$108),3))</f>
        <v/>
      </c>
    </row>
    <row r="1342" spans="5:6">
      <c r="E1342" s="152"/>
      <c r="F1342" s="183" t="str">
        <f>IF(OR(D1342="",E1342=""),"",ROUND(D1342/LOOKUP(E1342,SMMLV!$A$2:$A$36,SMMLV!$D$2:$D$108),3))</f>
        <v/>
      </c>
    </row>
    <row r="1343" spans="5:6">
      <c r="E1343" s="152"/>
      <c r="F1343" s="183" t="str">
        <f>IF(OR(D1343="",E1343=""),"",ROUND(D1343/LOOKUP(E1343,SMMLV!$A$2:$A$36,SMMLV!$D$2:$D$108),3))</f>
        <v/>
      </c>
    </row>
    <row r="1344" spans="5:6">
      <c r="E1344" s="152"/>
      <c r="F1344" s="183" t="str">
        <f>IF(OR(D1344="",E1344=""),"",ROUND(D1344/LOOKUP(E1344,SMMLV!$A$2:$A$36,SMMLV!$D$2:$D$108),3))</f>
        <v/>
      </c>
    </row>
    <row r="1345" spans="5:6">
      <c r="E1345" s="152"/>
      <c r="F1345" s="183" t="str">
        <f>IF(OR(D1345="",E1345=""),"",ROUND(D1345/LOOKUP(E1345,SMMLV!$A$2:$A$36,SMMLV!$D$2:$D$108),3))</f>
        <v/>
      </c>
    </row>
    <row r="1346" spans="5:6">
      <c r="E1346" s="152"/>
      <c r="F1346" s="183" t="str">
        <f>IF(OR(D1346="",E1346=""),"",ROUND(D1346/LOOKUP(E1346,SMMLV!$A$2:$A$36,SMMLV!$D$2:$D$108),3))</f>
        <v/>
      </c>
    </row>
    <row r="1347" spans="5:6">
      <c r="E1347" s="152"/>
      <c r="F1347" s="183" t="str">
        <f>IF(OR(D1347="",E1347=""),"",ROUND(D1347/LOOKUP(E1347,SMMLV!$A$2:$A$36,SMMLV!$D$2:$D$108),3))</f>
        <v/>
      </c>
    </row>
    <row r="1348" spans="5:6">
      <c r="E1348" s="152"/>
      <c r="F1348" s="183" t="str">
        <f>IF(OR(D1348="",E1348=""),"",ROUND(D1348/LOOKUP(E1348,SMMLV!$A$2:$A$36,SMMLV!$D$2:$D$108),3))</f>
        <v/>
      </c>
    </row>
    <row r="1349" spans="5:6">
      <c r="E1349" s="152"/>
      <c r="F1349" s="183" t="str">
        <f>IF(OR(D1349="",E1349=""),"",ROUND(D1349/LOOKUP(E1349,SMMLV!$A$2:$A$36,SMMLV!$D$2:$D$108),3))</f>
        <v/>
      </c>
    </row>
    <row r="1350" spans="5:6">
      <c r="E1350" s="152"/>
      <c r="F1350" s="183" t="str">
        <f>IF(OR(D1350="",E1350=""),"",ROUND(D1350/LOOKUP(E1350,SMMLV!$A$2:$A$36,SMMLV!$D$2:$D$108),3))</f>
        <v/>
      </c>
    </row>
    <row r="1351" spans="5:6">
      <c r="E1351" s="152"/>
      <c r="F1351" s="183" t="str">
        <f>IF(OR(D1351="",E1351=""),"",ROUND(D1351/LOOKUP(E1351,SMMLV!$A$2:$A$36,SMMLV!$D$2:$D$108),3))</f>
        <v/>
      </c>
    </row>
    <row r="1352" spans="5:6">
      <c r="E1352" s="152"/>
      <c r="F1352" s="183" t="str">
        <f>IF(OR(D1352="",E1352=""),"",ROUND(D1352/LOOKUP(E1352,SMMLV!$A$2:$A$36,SMMLV!$D$2:$D$108),3))</f>
        <v/>
      </c>
    </row>
    <row r="1353" spans="5:6">
      <c r="E1353" s="152"/>
      <c r="F1353" s="183" t="str">
        <f>IF(OR(D1353="",E1353=""),"",ROUND(D1353/LOOKUP(E1353,SMMLV!$A$2:$A$36,SMMLV!$D$2:$D$108),3))</f>
        <v/>
      </c>
    </row>
    <row r="1354" spans="5:6">
      <c r="E1354" s="152"/>
      <c r="F1354" s="183" t="str">
        <f>IF(OR(D1354="",E1354=""),"",ROUND(D1354/LOOKUP(E1354,SMMLV!$A$2:$A$36,SMMLV!$D$2:$D$108),3))</f>
        <v/>
      </c>
    </row>
    <row r="1355" spans="5:6">
      <c r="E1355" s="152"/>
      <c r="F1355" s="183" t="str">
        <f>IF(OR(D1355="",E1355=""),"",ROUND(D1355/LOOKUP(E1355,SMMLV!$A$2:$A$36,SMMLV!$D$2:$D$108),3))</f>
        <v/>
      </c>
    </row>
    <row r="1356" spans="5:6">
      <c r="E1356" s="152"/>
      <c r="F1356" s="183" t="str">
        <f>IF(OR(D1356="",E1356=""),"",ROUND(D1356/LOOKUP(E1356,SMMLV!$A$2:$A$36,SMMLV!$D$2:$D$108),3))</f>
        <v/>
      </c>
    </row>
    <row r="1357" spans="5:6">
      <c r="E1357" s="152"/>
      <c r="F1357" s="183" t="str">
        <f>IF(OR(D1357="",E1357=""),"",ROUND(D1357/LOOKUP(E1357,SMMLV!$A$2:$A$36,SMMLV!$D$2:$D$108),3))</f>
        <v/>
      </c>
    </row>
    <row r="1358" spans="5:6">
      <c r="E1358" s="152"/>
      <c r="F1358" s="183" t="str">
        <f>IF(OR(D1358="",E1358=""),"",ROUND(D1358/LOOKUP(E1358,SMMLV!$A$2:$A$36,SMMLV!$D$2:$D$108),3))</f>
        <v/>
      </c>
    </row>
    <row r="1359" spans="5:6">
      <c r="E1359" s="152"/>
      <c r="F1359" s="183" t="str">
        <f>IF(OR(D1359="",E1359=""),"",ROUND(D1359/LOOKUP(E1359,SMMLV!$A$2:$A$36,SMMLV!$D$2:$D$108),3))</f>
        <v/>
      </c>
    </row>
    <row r="1360" spans="5:6">
      <c r="E1360" s="152"/>
      <c r="F1360" s="183" t="str">
        <f>IF(OR(D1360="",E1360=""),"",ROUND(D1360/LOOKUP(E1360,SMMLV!$A$2:$A$36,SMMLV!$D$2:$D$108),3))</f>
        <v/>
      </c>
    </row>
    <row r="1361" spans="5:6">
      <c r="E1361" s="152"/>
      <c r="F1361" s="183" t="str">
        <f>IF(OR(D1361="",E1361=""),"",ROUND(D1361/LOOKUP(E1361,SMMLV!$A$2:$A$36,SMMLV!$D$2:$D$108),3))</f>
        <v/>
      </c>
    </row>
    <row r="1362" spans="5:6">
      <c r="E1362" s="152"/>
      <c r="F1362" s="183" t="str">
        <f>IF(OR(D1362="",E1362=""),"",ROUND(D1362/LOOKUP(E1362,SMMLV!$A$2:$A$36,SMMLV!$D$2:$D$108),3))</f>
        <v/>
      </c>
    </row>
    <row r="1363" spans="5:6">
      <c r="E1363" s="152"/>
      <c r="F1363" s="183" t="str">
        <f>IF(OR(D1363="",E1363=""),"",ROUND(D1363/LOOKUP(E1363,SMMLV!$A$2:$A$36,SMMLV!$D$2:$D$108),3))</f>
        <v/>
      </c>
    </row>
    <row r="1364" spans="5:6">
      <c r="E1364" s="152"/>
      <c r="F1364" s="183" t="str">
        <f>IF(OR(D1364="",E1364=""),"",ROUND(D1364/LOOKUP(E1364,SMMLV!$A$2:$A$36,SMMLV!$D$2:$D$108),3))</f>
        <v/>
      </c>
    </row>
    <row r="1365" spans="5:6">
      <c r="E1365" s="152"/>
      <c r="F1365" s="183" t="str">
        <f>IF(OR(D1365="",E1365=""),"",ROUND(D1365/LOOKUP(E1365,SMMLV!$A$2:$A$36,SMMLV!$D$2:$D$108),3))</f>
        <v/>
      </c>
    </row>
    <row r="1366" spans="5:6">
      <c r="E1366" s="152"/>
      <c r="F1366" s="183" t="str">
        <f>IF(OR(D1366="",E1366=""),"",ROUND(D1366/LOOKUP(E1366,SMMLV!$A$2:$A$36,SMMLV!$D$2:$D$108),3))</f>
        <v/>
      </c>
    </row>
    <row r="1367" spans="5:6">
      <c r="E1367" s="152"/>
      <c r="F1367" s="183" t="str">
        <f>IF(OR(D1367="",E1367=""),"",ROUND(D1367/LOOKUP(E1367,SMMLV!$A$2:$A$36,SMMLV!$D$2:$D$108),3))</f>
        <v/>
      </c>
    </row>
    <row r="1368" spans="5:6">
      <c r="E1368" s="152"/>
      <c r="F1368" s="183" t="str">
        <f>IF(OR(D1368="",E1368=""),"",ROUND(D1368/LOOKUP(E1368,SMMLV!$A$2:$A$36,SMMLV!$D$2:$D$108),3))</f>
        <v/>
      </c>
    </row>
    <row r="1369" spans="5:6">
      <c r="E1369" s="152"/>
      <c r="F1369" s="183" t="str">
        <f>IF(OR(D1369="",E1369=""),"",ROUND(D1369/LOOKUP(E1369,SMMLV!$A$2:$A$36,SMMLV!$D$2:$D$108),3))</f>
        <v/>
      </c>
    </row>
    <row r="1370" spans="5:6">
      <c r="E1370" s="152"/>
      <c r="F1370" s="183" t="str">
        <f>IF(OR(D1370="",E1370=""),"",ROUND(D1370/LOOKUP(E1370,SMMLV!$A$2:$A$36,SMMLV!$D$2:$D$108),3))</f>
        <v/>
      </c>
    </row>
    <row r="1371" spans="5:6">
      <c r="E1371" s="152"/>
      <c r="F1371" s="183" t="str">
        <f>IF(OR(D1371="",E1371=""),"",ROUND(D1371/LOOKUP(E1371,SMMLV!$A$2:$A$36,SMMLV!$D$2:$D$108),3))</f>
        <v/>
      </c>
    </row>
    <row r="1372" spans="5:6">
      <c r="E1372" s="152"/>
      <c r="F1372" s="183" t="str">
        <f>IF(OR(D1372="",E1372=""),"",ROUND(D1372/LOOKUP(E1372,SMMLV!$A$2:$A$36,SMMLV!$D$2:$D$108),3))</f>
        <v/>
      </c>
    </row>
    <row r="1373" spans="5:6">
      <c r="E1373" s="152"/>
      <c r="F1373" s="183" t="str">
        <f>IF(OR(D1373="",E1373=""),"",ROUND(D1373/LOOKUP(E1373,SMMLV!$A$2:$A$36,SMMLV!$D$2:$D$108),3))</f>
        <v/>
      </c>
    </row>
    <row r="1374" spans="5:6">
      <c r="E1374" s="152"/>
      <c r="F1374" s="183" t="str">
        <f>IF(OR(D1374="",E1374=""),"",ROUND(D1374/LOOKUP(E1374,SMMLV!$A$2:$A$36,SMMLV!$D$2:$D$108),3))</f>
        <v/>
      </c>
    </row>
    <row r="1375" spans="5:6">
      <c r="E1375" s="152"/>
      <c r="F1375" s="183" t="str">
        <f>IF(OR(D1375="",E1375=""),"",ROUND(D1375/LOOKUP(E1375,SMMLV!$A$2:$A$36,SMMLV!$D$2:$D$108),3))</f>
        <v/>
      </c>
    </row>
    <row r="1376" spans="5:6">
      <c r="E1376" s="152"/>
      <c r="F1376" s="183" t="str">
        <f>IF(OR(D1376="",E1376=""),"",ROUND(D1376/LOOKUP(E1376,SMMLV!$A$2:$A$36,SMMLV!$D$2:$D$108),3))</f>
        <v/>
      </c>
    </row>
    <row r="1377" spans="5:6">
      <c r="E1377" s="152"/>
      <c r="F1377" s="183" t="str">
        <f>IF(OR(D1377="",E1377=""),"",ROUND(D1377/LOOKUP(E1377,SMMLV!$A$2:$A$36,SMMLV!$D$2:$D$108),3))</f>
        <v/>
      </c>
    </row>
    <row r="1378" spans="5:6">
      <c r="E1378" s="152"/>
      <c r="F1378" s="183" t="str">
        <f>IF(OR(D1378="",E1378=""),"",ROUND(D1378/LOOKUP(E1378,SMMLV!$A$2:$A$36,SMMLV!$D$2:$D$108),3))</f>
        <v/>
      </c>
    </row>
    <row r="1379" spans="5:6">
      <c r="E1379" s="152"/>
      <c r="F1379" s="183" t="str">
        <f>IF(OR(D1379="",E1379=""),"",ROUND(D1379/LOOKUP(E1379,SMMLV!$A$2:$A$36,SMMLV!$D$2:$D$108),3))</f>
        <v/>
      </c>
    </row>
    <row r="1380" spans="5:6">
      <c r="E1380" s="152"/>
      <c r="F1380" s="183" t="str">
        <f>IF(OR(D1380="",E1380=""),"",ROUND(D1380/LOOKUP(E1380,SMMLV!$A$2:$A$36,SMMLV!$D$2:$D$108),3))</f>
        <v/>
      </c>
    </row>
    <row r="1381" spans="5:6">
      <c r="E1381" s="152"/>
      <c r="F1381" s="183" t="str">
        <f>IF(OR(D1381="",E1381=""),"",ROUND(D1381/LOOKUP(E1381,SMMLV!$A$2:$A$36,SMMLV!$D$2:$D$108),3))</f>
        <v/>
      </c>
    </row>
    <row r="1382" spans="5:6">
      <c r="E1382" s="152"/>
      <c r="F1382" s="183" t="str">
        <f>IF(OR(D1382="",E1382=""),"",ROUND(D1382/LOOKUP(E1382,SMMLV!$A$2:$A$36,SMMLV!$D$2:$D$108),3))</f>
        <v/>
      </c>
    </row>
    <row r="1383" spans="5:6">
      <c r="E1383" s="152"/>
      <c r="F1383" s="183" t="str">
        <f>IF(OR(D1383="",E1383=""),"",ROUND(D1383/LOOKUP(E1383,SMMLV!$A$2:$A$36,SMMLV!$D$2:$D$108),3))</f>
        <v/>
      </c>
    </row>
    <row r="1384" spans="5:6">
      <c r="E1384" s="152"/>
      <c r="F1384" s="183" t="str">
        <f>IF(OR(D1384="",E1384=""),"",ROUND(D1384/LOOKUP(E1384,SMMLV!$A$2:$A$36,SMMLV!$D$2:$D$108),3))</f>
        <v/>
      </c>
    </row>
    <row r="1385" spans="5:6">
      <c r="E1385" s="152"/>
      <c r="F1385" s="183" t="str">
        <f>IF(OR(D1385="",E1385=""),"",ROUND(D1385/LOOKUP(E1385,SMMLV!$A$2:$A$36,SMMLV!$D$2:$D$108),3))</f>
        <v/>
      </c>
    </row>
    <row r="1386" spans="5:6">
      <c r="E1386" s="152"/>
      <c r="F1386" s="183" t="str">
        <f>IF(OR(D1386="",E1386=""),"",ROUND(D1386/LOOKUP(E1386,SMMLV!$A$2:$A$36,SMMLV!$D$2:$D$108),3))</f>
        <v/>
      </c>
    </row>
    <row r="1387" spans="5:6">
      <c r="E1387" s="152"/>
      <c r="F1387" s="183" t="str">
        <f>IF(OR(D1387="",E1387=""),"",ROUND(D1387/LOOKUP(E1387,SMMLV!$A$2:$A$36,SMMLV!$D$2:$D$108),3))</f>
        <v/>
      </c>
    </row>
    <row r="1388" spans="5:6">
      <c r="E1388" s="152"/>
      <c r="F1388" s="183" t="str">
        <f>IF(OR(D1388="",E1388=""),"",ROUND(D1388/LOOKUP(E1388,SMMLV!$A$2:$A$36,SMMLV!$D$2:$D$108),3))</f>
        <v/>
      </c>
    </row>
    <row r="1389" spans="5:6">
      <c r="E1389" s="152"/>
      <c r="F1389" s="183" t="str">
        <f>IF(OR(D1389="",E1389=""),"",ROUND(D1389/LOOKUP(E1389,SMMLV!$A$2:$A$36,SMMLV!$D$2:$D$108),3))</f>
        <v/>
      </c>
    </row>
    <row r="1390" spans="5:6">
      <c r="E1390" s="152"/>
      <c r="F1390" s="183" t="str">
        <f>IF(OR(D1390="",E1390=""),"",ROUND(D1390/LOOKUP(E1390,SMMLV!$A$2:$A$36,SMMLV!$D$2:$D$108),3))</f>
        <v/>
      </c>
    </row>
    <row r="1391" spans="5:6">
      <c r="E1391" s="152"/>
      <c r="F1391" s="183" t="str">
        <f>IF(OR(D1391="",E1391=""),"",ROUND(D1391/LOOKUP(E1391,SMMLV!$A$2:$A$36,SMMLV!$D$2:$D$108),3))</f>
        <v/>
      </c>
    </row>
    <row r="1392" spans="5:6">
      <c r="E1392" s="152"/>
      <c r="F1392" s="183" t="str">
        <f>IF(OR(D1392="",E1392=""),"",ROUND(D1392/LOOKUP(E1392,SMMLV!$A$2:$A$36,SMMLV!$D$2:$D$108),3))</f>
        <v/>
      </c>
    </row>
    <row r="1393" spans="5:6">
      <c r="E1393" s="152"/>
      <c r="F1393" s="183" t="str">
        <f>IF(OR(D1393="",E1393=""),"",ROUND(D1393/LOOKUP(E1393,SMMLV!$A$2:$A$36,SMMLV!$D$2:$D$108),3))</f>
        <v/>
      </c>
    </row>
    <row r="1394" spans="5:6">
      <c r="E1394" s="152"/>
      <c r="F1394" s="183" t="str">
        <f>IF(OR(D1394="",E1394=""),"",ROUND(D1394/LOOKUP(E1394,SMMLV!$A$2:$A$36,SMMLV!$D$2:$D$108),3))</f>
        <v/>
      </c>
    </row>
    <row r="1395" spans="5:6">
      <c r="E1395" s="152"/>
      <c r="F1395" s="183" t="str">
        <f>IF(OR(D1395="",E1395=""),"",ROUND(D1395/LOOKUP(E1395,SMMLV!$A$2:$A$36,SMMLV!$D$2:$D$108),3))</f>
        <v/>
      </c>
    </row>
    <row r="1396" spans="5:6">
      <c r="E1396" s="152"/>
      <c r="F1396" s="183" t="str">
        <f>IF(OR(D1396="",E1396=""),"",ROUND(D1396/LOOKUP(E1396,SMMLV!$A$2:$A$36,SMMLV!$D$2:$D$108),3))</f>
        <v/>
      </c>
    </row>
    <row r="1397" spans="5:6">
      <c r="E1397" s="152"/>
      <c r="F1397" s="183" t="str">
        <f>IF(OR(D1397="",E1397=""),"",ROUND(D1397/LOOKUP(E1397,SMMLV!$A$2:$A$36,SMMLV!$D$2:$D$108),3))</f>
        <v/>
      </c>
    </row>
    <row r="1398" spans="5:6">
      <c r="E1398" s="152"/>
      <c r="F1398" s="183" t="str">
        <f>IF(OR(D1398="",E1398=""),"",ROUND(D1398/LOOKUP(E1398,SMMLV!$A$2:$A$36,SMMLV!$D$2:$D$108),3))</f>
        <v/>
      </c>
    </row>
    <row r="1399" spans="5:6">
      <c r="E1399" s="152"/>
      <c r="F1399" s="183" t="str">
        <f>IF(OR(D1399="",E1399=""),"",ROUND(D1399/LOOKUP(E1399,SMMLV!$A$2:$A$36,SMMLV!$D$2:$D$108),3))</f>
        <v/>
      </c>
    </row>
    <row r="1400" spans="5:6">
      <c r="E1400" s="152"/>
      <c r="F1400" s="183" t="str">
        <f>IF(OR(D1400="",E1400=""),"",ROUND(D1400/LOOKUP(E1400,SMMLV!$A$2:$A$36,SMMLV!$D$2:$D$108),3))</f>
        <v/>
      </c>
    </row>
    <row r="1401" spans="5:6">
      <c r="E1401" s="152"/>
      <c r="F1401" s="183" t="str">
        <f>IF(OR(D1401="",E1401=""),"",ROUND(D1401/LOOKUP(E1401,SMMLV!$A$2:$A$36,SMMLV!$D$2:$D$108),3))</f>
        <v/>
      </c>
    </row>
    <row r="1402" spans="5:6">
      <c r="E1402" s="152"/>
      <c r="F1402" s="183" t="str">
        <f>IF(OR(D1402="",E1402=""),"",ROUND(D1402/LOOKUP(E1402,SMMLV!$A$2:$A$36,SMMLV!$D$2:$D$108),3))</f>
        <v/>
      </c>
    </row>
    <row r="1403" spans="5:6">
      <c r="E1403" s="152"/>
      <c r="F1403" s="183" t="str">
        <f>IF(OR(D1403="",E1403=""),"",ROUND(D1403/LOOKUP(E1403,SMMLV!$A$2:$A$36,SMMLV!$D$2:$D$108),3))</f>
        <v/>
      </c>
    </row>
    <row r="1404" spans="5:6">
      <c r="E1404" s="152"/>
      <c r="F1404" s="183" t="str">
        <f>IF(OR(D1404="",E1404=""),"",ROUND(D1404/LOOKUP(E1404,SMMLV!$A$2:$A$36,SMMLV!$D$2:$D$108),3))</f>
        <v/>
      </c>
    </row>
    <row r="1405" spans="5:6">
      <c r="E1405" s="152"/>
      <c r="F1405" s="183" t="str">
        <f>IF(OR(D1405="",E1405=""),"",ROUND(D1405/LOOKUP(E1405,SMMLV!$A$2:$A$36,SMMLV!$D$2:$D$108),3))</f>
        <v/>
      </c>
    </row>
    <row r="1406" spans="5:6">
      <c r="E1406" s="152"/>
      <c r="F1406" s="183" t="str">
        <f>IF(OR(D1406="",E1406=""),"",ROUND(D1406/LOOKUP(E1406,SMMLV!$A$2:$A$36,SMMLV!$D$2:$D$108),3))</f>
        <v/>
      </c>
    </row>
    <row r="1407" spans="5:6">
      <c r="E1407" s="152"/>
      <c r="F1407" s="183" t="str">
        <f>IF(OR(D1407="",E1407=""),"",ROUND(D1407/LOOKUP(E1407,SMMLV!$A$2:$A$36,SMMLV!$D$2:$D$108),3))</f>
        <v/>
      </c>
    </row>
    <row r="1408" spans="5:6">
      <c r="E1408" s="152"/>
      <c r="F1408" s="183" t="str">
        <f>IF(OR(D1408="",E1408=""),"",ROUND(D1408/LOOKUP(E1408,SMMLV!$A$2:$A$36,SMMLV!$D$2:$D$108),3))</f>
        <v/>
      </c>
    </row>
    <row r="1409" spans="5:6">
      <c r="E1409" s="152"/>
      <c r="F1409" s="183" t="str">
        <f>IF(OR(D1409="",E1409=""),"",ROUND(D1409/LOOKUP(E1409,SMMLV!$A$2:$A$36,SMMLV!$D$2:$D$108),3))</f>
        <v/>
      </c>
    </row>
    <row r="1410" spans="5:6">
      <c r="E1410" s="152"/>
      <c r="F1410" s="183" t="str">
        <f>IF(OR(D1410="",E1410=""),"",ROUND(D1410/LOOKUP(E1410,SMMLV!$A$2:$A$36,SMMLV!$D$2:$D$108),3))</f>
        <v/>
      </c>
    </row>
    <row r="1411" spans="5:6">
      <c r="E1411" s="152"/>
      <c r="F1411" s="183" t="str">
        <f>IF(OR(D1411="",E1411=""),"",ROUND(D1411/LOOKUP(E1411,SMMLV!$A$2:$A$36,SMMLV!$D$2:$D$108),3))</f>
        <v/>
      </c>
    </row>
    <row r="1412" spans="5:6">
      <c r="E1412" s="152"/>
      <c r="F1412" s="183" t="str">
        <f>IF(OR(D1412="",E1412=""),"",ROUND(D1412/LOOKUP(E1412,SMMLV!$A$2:$A$36,SMMLV!$D$2:$D$108),3))</f>
        <v/>
      </c>
    </row>
    <row r="1413" spans="5:6">
      <c r="E1413" s="152"/>
      <c r="F1413" s="183" t="str">
        <f>IF(OR(D1413="",E1413=""),"",ROUND(D1413/LOOKUP(E1413,SMMLV!$A$2:$A$36,SMMLV!$D$2:$D$108),3))</f>
        <v/>
      </c>
    </row>
    <row r="1414" spans="5:6">
      <c r="E1414" s="152"/>
      <c r="F1414" s="183" t="str">
        <f>IF(OR(D1414="",E1414=""),"",ROUND(D1414/LOOKUP(E1414,SMMLV!$A$2:$A$36,SMMLV!$D$2:$D$108),3))</f>
        <v/>
      </c>
    </row>
    <row r="1415" spans="5:6">
      <c r="E1415" s="152"/>
      <c r="F1415" s="183" t="str">
        <f>IF(OR(D1415="",E1415=""),"",ROUND(D1415/LOOKUP(E1415,SMMLV!$A$2:$A$36,SMMLV!$D$2:$D$108),3))</f>
        <v/>
      </c>
    </row>
    <row r="1416" spans="5:6">
      <c r="E1416" s="152"/>
      <c r="F1416" s="183" t="str">
        <f>IF(OR(D1416="",E1416=""),"",ROUND(D1416/LOOKUP(E1416,SMMLV!$A$2:$A$36,SMMLV!$D$2:$D$108),3))</f>
        <v/>
      </c>
    </row>
    <row r="1417" spans="5:6">
      <c r="E1417" s="152"/>
      <c r="F1417" s="183" t="str">
        <f>IF(OR(D1417="",E1417=""),"",ROUND(D1417/LOOKUP(E1417,SMMLV!$A$2:$A$36,SMMLV!$D$2:$D$108),3))</f>
        <v/>
      </c>
    </row>
    <row r="1418" spans="5:6">
      <c r="E1418" s="152"/>
      <c r="F1418" s="183" t="str">
        <f>IF(OR(D1418="",E1418=""),"",ROUND(D1418/LOOKUP(E1418,SMMLV!$A$2:$A$36,SMMLV!$D$2:$D$108),3))</f>
        <v/>
      </c>
    </row>
    <row r="1419" spans="5:6">
      <c r="E1419" s="152"/>
      <c r="F1419" s="183" t="str">
        <f>IF(OR(D1419="",E1419=""),"",ROUND(D1419/LOOKUP(E1419,SMMLV!$A$2:$A$36,SMMLV!$D$2:$D$108),3))</f>
        <v/>
      </c>
    </row>
    <row r="1420" spans="5:6">
      <c r="E1420" s="152"/>
      <c r="F1420" s="183" t="str">
        <f>IF(OR(D1420="",E1420=""),"",ROUND(D1420/LOOKUP(E1420,SMMLV!$A$2:$A$36,SMMLV!$D$2:$D$108),3))</f>
        <v/>
      </c>
    </row>
    <row r="1421" spans="5:6">
      <c r="E1421" s="152"/>
      <c r="F1421" s="183" t="str">
        <f>IF(OR(D1421="",E1421=""),"",ROUND(D1421/LOOKUP(E1421,SMMLV!$A$2:$A$36,SMMLV!$D$2:$D$108),3))</f>
        <v/>
      </c>
    </row>
    <row r="1422" spans="5:6">
      <c r="E1422" s="152"/>
      <c r="F1422" s="183" t="str">
        <f>IF(OR(D1422="",E1422=""),"",ROUND(D1422/LOOKUP(E1422,SMMLV!$A$2:$A$36,SMMLV!$D$2:$D$108),3))</f>
        <v/>
      </c>
    </row>
    <row r="1423" spans="5:6">
      <c r="E1423" s="152"/>
      <c r="F1423" s="183" t="str">
        <f>IF(OR(D1423="",E1423=""),"",ROUND(D1423/LOOKUP(E1423,SMMLV!$A$2:$A$36,SMMLV!$D$2:$D$108),3))</f>
        <v/>
      </c>
    </row>
    <row r="1424" spans="5:6">
      <c r="E1424" s="152"/>
      <c r="F1424" s="183" t="str">
        <f>IF(OR(D1424="",E1424=""),"",ROUND(D1424/LOOKUP(E1424,SMMLV!$A$2:$A$36,SMMLV!$D$2:$D$108),3))</f>
        <v/>
      </c>
    </row>
    <row r="1425" spans="5:6">
      <c r="E1425" s="152"/>
      <c r="F1425" s="183" t="str">
        <f>IF(OR(D1425="",E1425=""),"",ROUND(D1425/LOOKUP(E1425,SMMLV!$A$2:$A$36,SMMLV!$D$2:$D$108),3))</f>
        <v/>
      </c>
    </row>
    <row r="1426" spans="5:6">
      <c r="E1426" s="152"/>
      <c r="F1426" s="183" t="str">
        <f>IF(OR(D1426="",E1426=""),"",ROUND(D1426/LOOKUP(E1426,SMMLV!$A$2:$A$36,SMMLV!$D$2:$D$108),3))</f>
        <v/>
      </c>
    </row>
    <row r="1427" spans="5:6">
      <c r="E1427" s="152"/>
      <c r="F1427" s="183" t="str">
        <f>IF(OR(D1427="",E1427=""),"",ROUND(D1427/LOOKUP(E1427,SMMLV!$A$2:$A$36,SMMLV!$D$2:$D$108),3))</f>
        <v/>
      </c>
    </row>
    <row r="1428" spans="5:6">
      <c r="E1428" s="152"/>
      <c r="F1428" s="183" t="str">
        <f>IF(OR(D1428="",E1428=""),"",ROUND(D1428/LOOKUP(E1428,SMMLV!$A$2:$A$36,SMMLV!$D$2:$D$108),3))</f>
        <v/>
      </c>
    </row>
    <row r="1429" spans="5:6">
      <c r="E1429" s="152"/>
      <c r="F1429" s="183" t="str">
        <f>IF(OR(D1429="",E1429=""),"",ROUND(D1429/LOOKUP(E1429,SMMLV!$A$2:$A$36,SMMLV!$D$2:$D$108),3))</f>
        <v/>
      </c>
    </row>
    <row r="1430" spans="5:6">
      <c r="E1430" s="152"/>
      <c r="F1430" s="183" t="str">
        <f>IF(OR(D1430="",E1430=""),"",ROUND(D1430/LOOKUP(E1430,SMMLV!$A$2:$A$36,SMMLV!$D$2:$D$108),3))</f>
        <v/>
      </c>
    </row>
    <row r="1431" spans="5:6">
      <c r="E1431" s="152"/>
      <c r="F1431" s="183" t="str">
        <f>IF(OR(D1431="",E1431=""),"",ROUND(D1431/LOOKUP(E1431,SMMLV!$A$2:$A$36,SMMLV!$D$2:$D$108),3))</f>
        <v/>
      </c>
    </row>
    <row r="1432" spans="5:6">
      <c r="E1432" s="152"/>
      <c r="F1432" s="183" t="str">
        <f>IF(OR(D1432="",E1432=""),"",ROUND(D1432/LOOKUP(E1432,SMMLV!$A$2:$A$36,SMMLV!$D$2:$D$108),3))</f>
        <v/>
      </c>
    </row>
    <row r="1433" spans="5:6">
      <c r="E1433" s="152"/>
      <c r="F1433" s="183" t="str">
        <f>IF(OR(D1433="",E1433=""),"",ROUND(D1433/LOOKUP(E1433,SMMLV!$A$2:$A$36,SMMLV!$D$2:$D$108),3))</f>
        <v/>
      </c>
    </row>
    <row r="1434" spans="5:6">
      <c r="E1434" s="152"/>
      <c r="F1434" s="183" t="str">
        <f>IF(OR(D1434="",E1434=""),"",ROUND(D1434/LOOKUP(E1434,SMMLV!$A$2:$A$36,SMMLV!$D$2:$D$108),3))</f>
        <v/>
      </c>
    </row>
    <row r="1435" spans="5:6">
      <c r="E1435" s="152"/>
      <c r="F1435" s="183" t="str">
        <f>IF(OR(D1435="",E1435=""),"",ROUND(D1435/LOOKUP(E1435,SMMLV!$A$2:$A$36,SMMLV!$D$2:$D$108),3))</f>
        <v/>
      </c>
    </row>
    <row r="1436" spans="5:6">
      <c r="E1436" s="152"/>
      <c r="F1436" s="183" t="str">
        <f>IF(OR(D1436="",E1436=""),"",ROUND(D1436/LOOKUP(E1436,SMMLV!$A$2:$A$36,SMMLV!$D$2:$D$108),3))</f>
        <v/>
      </c>
    </row>
    <row r="1437" spans="5:6">
      <c r="E1437" s="152"/>
      <c r="F1437" s="183" t="str">
        <f>IF(OR(D1437="",E1437=""),"",ROUND(D1437/LOOKUP(E1437,SMMLV!$A$2:$A$36,SMMLV!$D$2:$D$108),3))</f>
        <v/>
      </c>
    </row>
    <row r="1438" spans="5:6">
      <c r="E1438" s="152"/>
      <c r="F1438" s="183" t="str">
        <f>IF(OR(D1438="",E1438=""),"",ROUND(D1438/LOOKUP(E1438,SMMLV!$A$2:$A$36,SMMLV!$D$2:$D$108),3))</f>
        <v/>
      </c>
    </row>
    <row r="1439" spans="5:6">
      <c r="E1439" s="152"/>
      <c r="F1439" s="183" t="str">
        <f>IF(OR(D1439="",E1439=""),"",ROUND(D1439/LOOKUP(E1439,SMMLV!$A$2:$A$36,SMMLV!$D$2:$D$108),3))</f>
        <v/>
      </c>
    </row>
    <row r="1440" spans="5:6">
      <c r="E1440" s="152"/>
      <c r="F1440" s="183" t="str">
        <f>IF(OR(D1440="",E1440=""),"",ROUND(D1440/LOOKUP(E1440,SMMLV!$A$2:$A$36,SMMLV!$D$2:$D$108),3))</f>
        <v/>
      </c>
    </row>
    <row r="1441" spans="5:6">
      <c r="E1441" s="152"/>
      <c r="F1441" s="183" t="str">
        <f>IF(OR(D1441="",E1441=""),"",ROUND(D1441/LOOKUP(E1441,SMMLV!$A$2:$A$36,SMMLV!$D$2:$D$108),3))</f>
        <v/>
      </c>
    </row>
    <row r="1442" spans="5:6">
      <c r="E1442" s="152"/>
      <c r="F1442" s="183" t="str">
        <f>IF(OR(D1442="",E1442=""),"",ROUND(D1442/LOOKUP(E1442,SMMLV!$A$2:$A$36,SMMLV!$D$2:$D$108),3))</f>
        <v/>
      </c>
    </row>
    <row r="1443" spans="5:6">
      <c r="E1443" s="152"/>
      <c r="F1443" s="183" t="str">
        <f>IF(OR(D1443="",E1443=""),"",ROUND(D1443/LOOKUP(E1443,SMMLV!$A$2:$A$36,SMMLV!$D$2:$D$108),3))</f>
        <v/>
      </c>
    </row>
    <row r="1444" spans="5:6">
      <c r="E1444" s="152"/>
      <c r="F1444" s="183" t="str">
        <f>IF(OR(D1444="",E1444=""),"",ROUND(D1444/LOOKUP(E1444,SMMLV!$A$2:$A$36,SMMLV!$D$2:$D$108),3))</f>
        <v/>
      </c>
    </row>
    <row r="1445" spans="5:6">
      <c r="E1445" s="152"/>
      <c r="F1445" s="183" t="str">
        <f>IF(OR(D1445="",E1445=""),"",ROUND(D1445/LOOKUP(E1445,SMMLV!$A$2:$A$36,SMMLV!$D$2:$D$108),3))</f>
        <v/>
      </c>
    </row>
    <row r="1446" spans="5:6">
      <c r="E1446" s="152"/>
      <c r="F1446" s="183" t="str">
        <f>IF(OR(D1446="",E1446=""),"",ROUND(D1446/LOOKUP(E1446,SMMLV!$A$2:$A$36,SMMLV!$D$2:$D$108),3))</f>
        <v/>
      </c>
    </row>
    <row r="1447" spans="5:6">
      <c r="E1447" s="152"/>
      <c r="F1447" s="183" t="str">
        <f>IF(OR(D1447="",E1447=""),"",ROUND(D1447/LOOKUP(E1447,SMMLV!$A$2:$A$36,SMMLV!$D$2:$D$108),3))</f>
        <v/>
      </c>
    </row>
    <row r="1448" spans="5:6">
      <c r="E1448" s="152"/>
      <c r="F1448" s="183" t="str">
        <f>IF(OR(D1448="",E1448=""),"",ROUND(D1448/LOOKUP(E1448,SMMLV!$A$2:$A$36,SMMLV!$D$2:$D$108),3))</f>
        <v/>
      </c>
    </row>
    <row r="1449" spans="5:6">
      <c r="E1449" s="152"/>
      <c r="F1449" s="183" t="str">
        <f>IF(OR(D1449="",E1449=""),"",ROUND(D1449/LOOKUP(E1449,SMMLV!$A$2:$A$36,SMMLV!$D$2:$D$108),3))</f>
        <v/>
      </c>
    </row>
    <row r="1450" spans="5:6">
      <c r="E1450" s="152"/>
      <c r="F1450" s="183" t="str">
        <f>IF(OR(D1450="",E1450=""),"",ROUND(D1450/LOOKUP(E1450,SMMLV!$A$2:$A$36,SMMLV!$D$2:$D$108),3))</f>
        <v/>
      </c>
    </row>
    <row r="1451" spans="5:6">
      <c r="E1451" s="152"/>
      <c r="F1451" s="183" t="str">
        <f>IF(OR(D1451="",E1451=""),"",ROUND(D1451/LOOKUP(E1451,SMMLV!$A$2:$A$36,SMMLV!$D$2:$D$108),3))</f>
        <v/>
      </c>
    </row>
    <row r="1452" spans="5:6">
      <c r="E1452" s="152"/>
      <c r="F1452" s="183" t="str">
        <f>IF(OR(D1452="",E1452=""),"",ROUND(D1452/LOOKUP(E1452,SMMLV!$A$2:$A$36,SMMLV!$D$2:$D$108),3))</f>
        <v/>
      </c>
    </row>
    <row r="1453" spans="5:6">
      <c r="E1453" s="152"/>
      <c r="F1453" s="183" t="str">
        <f>IF(OR(D1453="",E1453=""),"",ROUND(D1453/LOOKUP(E1453,SMMLV!$A$2:$A$36,SMMLV!$D$2:$D$108),3))</f>
        <v/>
      </c>
    </row>
    <row r="1454" spans="5:6">
      <c r="E1454" s="152"/>
      <c r="F1454" s="183" t="str">
        <f>IF(OR(D1454="",E1454=""),"",ROUND(D1454/LOOKUP(E1454,SMMLV!$A$2:$A$36,SMMLV!$D$2:$D$108),3))</f>
        <v/>
      </c>
    </row>
    <row r="1455" spans="5:6">
      <c r="E1455" s="152"/>
      <c r="F1455" s="183" t="str">
        <f>IF(OR(D1455="",E1455=""),"",ROUND(D1455/LOOKUP(E1455,SMMLV!$A$2:$A$36,SMMLV!$D$2:$D$108),3))</f>
        <v/>
      </c>
    </row>
    <row r="1456" spans="5:6">
      <c r="E1456" s="152"/>
      <c r="F1456" s="183" t="str">
        <f>IF(OR(D1456="",E1456=""),"",ROUND(D1456/LOOKUP(E1456,SMMLV!$A$2:$A$36,SMMLV!$D$2:$D$108),3))</f>
        <v/>
      </c>
    </row>
    <row r="1457" spans="5:6">
      <c r="E1457" s="152"/>
      <c r="F1457" s="183" t="str">
        <f>IF(OR(D1457="",E1457=""),"",ROUND(D1457/LOOKUP(E1457,SMMLV!$A$2:$A$36,SMMLV!$D$2:$D$108),3))</f>
        <v/>
      </c>
    </row>
    <row r="1458" spans="5:6">
      <c r="E1458" s="152"/>
      <c r="F1458" s="183" t="str">
        <f>IF(OR(D1458="",E1458=""),"",ROUND(D1458/LOOKUP(E1458,SMMLV!$A$2:$A$36,SMMLV!$D$2:$D$108),3))</f>
        <v/>
      </c>
    </row>
    <row r="1459" spans="5:6">
      <c r="E1459" s="152"/>
      <c r="F1459" s="183" t="str">
        <f>IF(OR(D1459="",E1459=""),"",ROUND(D1459/LOOKUP(E1459,SMMLV!$A$2:$A$36,SMMLV!$D$2:$D$108),3))</f>
        <v/>
      </c>
    </row>
    <row r="1460" spans="5:6">
      <c r="E1460" s="152"/>
      <c r="F1460" s="183" t="str">
        <f>IF(OR(D1460="",E1460=""),"",ROUND(D1460/LOOKUP(E1460,SMMLV!$A$2:$A$36,SMMLV!$D$2:$D$108),3))</f>
        <v/>
      </c>
    </row>
    <row r="1461" spans="5:6">
      <c r="E1461" s="152"/>
      <c r="F1461" s="183" t="str">
        <f>IF(OR(D1461="",E1461=""),"",ROUND(D1461/LOOKUP(E1461,SMMLV!$A$2:$A$36,SMMLV!$D$2:$D$108),3))</f>
        <v/>
      </c>
    </row>
    <row r="1462" spans="5:6">
      <c r="E1462" s="152"/>
      <c r="F1462" s="183" t="str">
        <f>IF(OR(D1462="",E1462=""),"",ROUND(D1462/LOOKUP(E1462,SMMLV!$A$2:$A$36,SMMLV!$D$2:$D$108),3))</f>
        <v/>
      </c>
    </row>
    <row r="1463" spans="5:6">
      <c r="E1463" s="152"/>
      <c r="F1463" s="183" t="str">
        <f>IF(OR(D1463="",E1463=""),"",ROUND(D1463/LOOKUP(E1463,SMMLV!$A$2:$A$36,SMMLV!$D$2:$D$108),3))</f>
        <v/>
      </c>
    </row>
    <row r="1464" spans="5:6">
      <c r="E1464" s="152"/>
      <c r="F1464" s="183" t="str">
        <f>IF(OR(D1464="",E1464=""),"",ROUND(D1464/LOOKUP(E1464,SMMLV!$A$2:$A$36,SMMLV!$D$2:$D$108),3))</f>
        <v/>
      </c>
    </row>
    <row r="1465" spans="5:6">
      <c r="E1465" s="152"/>
      <c r="F1465" s="183" t="str">
        <f>IF(OR(D1465="",E1465=""),"",ROUND(D1465/LOOKUP(E1465,SMMLV!$A$2:$A$36,SMMLV!$D$2:$D$108),3))</f>
        <v/>
      </c>
    </row>
    <row r="1466" spans="5:6">
      <c r="E1466" s="152"/>
      <c r="F1466" s="183" t="str">
        <f>IF(OR(D1466="",E1466=""),"",ROUND(D1466/LOOKUP(E1466,SMMLV!$A$2:$A$36,SMMLV!$D$2:$D$108),3))</f>
        <v/>
      </c>
    </row>
    <row r="1467" spans="5:6">
      <c r="E1467" s="152"/>
      <c r="F1467" s="183" t="str">
        <f>IF(OR(D1467="",E1467=""),"",ROUND(D1467/LOOKUP(E1467,SMMLV!$A$2:$A$36,SMMLV!$D$2:$D$108),3))</f>
        <v/>
      </c>
    </row>
    <row r="1468" spans="5:6">
      <c r="E1468" s="152"/>
      <c r="F1468" s="183" t="str">
        <f>IF(OR(D1468="",E1468=""),"",ROUND(D1468/LOOKUP(E1468,SMMLV!$A$2:$A$36,SMMLV!$D$2:$D$108),3))</f>
        <v/>
      </c>
    </row>
    <row r="1469" spans="5:6">
      <c r="E1469" s="152"/>
      <c r="F1469" s="183" t="str">
        <f>IF(OR(D1469="",E1469=""),"",ROUND(D1469/LOOKUP(E1469,SMMLV!$A$2:$A$36,SMMLV!$D$2:$D$108),3))</f>
        <v/>
      </c>
    </row>
    <row r="1470" spans="5:6">
      <c r="E1470" s="152"/>
      <c r="F1470" s="183" t="str">
        <f>IF(OR(D1470="",E1470=""),"",ROUND(D1470/LOOKUP(E1470,SMMLV!$A$2:$A$36,SMMLV!$D$2:$D$108),3))</f>
        <v/>
      </c>
    </row>
    <row r="1471" spans="5:6">
      <c r="E1471" s="152"/>
      <c r="F1471" s="183" t="str">
        <f>IF(OR(D1471="",E1471=""),"",ROUND(D1471/LOOKUP(E1471,SMMLV!$A$2:$A$36,SMMLV!$D$2:$D$108),3))</f>
        <v/>
      </c>
    </row>
    <row r="1472" spans="5:6">
      <c r="E1472" s="152"/>
      <c r="F1472" s="183" t="str">
        <f>IF(OR(D1472="",E1472=""),"",ROUND(D1472/LOOKUP(E1472,SMMLV!$A$2:$A$36,SMMLV!$D$2:$D$108),3))</f>
        <v/>
      </c>
    </row>
    <row r="1473" spans="5:6">
      <c r="E1473" s="152"/>
      <c r="F1473" s="183" t="str">
        <f>IF(OR(D1473="",E1473=""),"",ROUND(D1473/LOOKUP(E1473,SMMLV!$A$2:$A$36,SMMLV!$D$2:$D$108),3))</f>
        <v/>
      </c>
    </row>
    <row r="1474" spans="5:6">
      <c r="E1474" s="152"/>
      <c r="F1474" s="183" t="str">
        <f>IF(OR(D1474="",E1474=""),"",ROUND(D1474/LOOKUP(E1474,SMMLV!$A$2:$A$36,SMMLV!$D$2:$D$108),3))</f>
        <v/>
      </c>
    </row>
    <row r="1475" spans="5:6">
      <c r="E1475" s="152"/>
      <c r="F1475" s="183" t="str">
        <f>IF(OR(D1475="",E1475=""),"",ROUND(D1475/LOOKUP(E1475,SMMLV!$A$2:$A$36,SMMLV!$D$2:$D$108),3))</f>
        <v/>
      </c>
    </row>
    <row r="1476" spans="5:6">
      <c r="E1476" s="152"/>
      <c r="F1476" s="183" t="str">
        <f>IF(OR(D1476="",E1476=""),"",ROUND(D1476/LOOKUP(E1476,SMMLV!$A$2:$A$36,SMMLV!$D$2:$D$108),3))</f>
        <v/>
      </c>
    </row>
    <row r="1477" spans="5:6">
      <c r="E1477" s="152"/>
      <c r="F1477" s="183" t="str">
        <f>IF(OR(D1477="",E1477=""),"",ROUND(D1477/LOOKUP(E1477,SMMLV!$A$2:$A$36,SMMLV!$D$2:$D$108),3))</f>
        <v/>
      </c>
    </row>
    <row r="1478" spans="5:6">
      <c r="E1478" s="152"/>
      <c r="F1478" s="183" t="str">
        <f>IF(OR(D1478="",E1478=""),"",ROUND(D1478/LOOKUP(E1478,SMMLV!$A$2:$A$36,SMMLV!$D$2:$D$108),3))</f>
        <v/>
      </c>
    </row>
    <row r="1479" spans="5:6">
      <c r="E1479" s="152"/>
      <c r="F1479" s="183" t="str">
        <f>IF(OR(D1479="",E1479=""),"",ROUND(D1479/LOOKUP(E1479,SMMLV!$A$2:$A$36,SMMLV!$D$2:$D$108),3))</f>
        <v/>
      </c>
    </row>
    <row r="1480" spans="5:6">
      <c r="E1480" s="152"/>
      <c r="F1480" s="183" t="str">
        <f>IF(OR(D1480="",E1480=""),"",ROUND(D1480/LOOKUP(E1480,SMMLV!$A$2:$A$36,SMMLV!$D$2:$D$108),3))</f>
        <v/>
      </c>
    </row>
    <row r="1481" spans="5:6">
      <c r="E1481" s="152"/>
      <c r="F1481" s="183" t="str">
        <f>IF(OR(D1481="",E1481=""),"",ROUND(D1481/LOOKUP(E1481,SMMLV!$A$2:$A$36,SMMLV!$D$2:$D$108),3))</f>
        <v/>
      </c>
    </row>
    <row r="1482" spans="5:6">
      <c r="E1482" s="152"/>
      <c r="F1482" s="183" t="str">
        <f>IF(OR(D1482="",E1482=""),"",ROUND(D1482/LOOKUP(E1482,SMMLV!$A$2:$A$36,SMMLV!$D$2:$D$108),3))</f>
        <v/>
      </c>
    </row>
    <row r="1483" spans="5:6">
      <c r="E1483" s="152"/>
      <c r="F1483" s="183" t="str">
        <f>IF(OR(D1483="",E1483=""),"",ROUND(D1483/LOOKUP(E1483,SMMLV!$A$2:$A$36,SMMLV!$D$2:$D$108),3))</f>
        <v/>
      </c>
    </row>
    <row r="1484" spans="5:6">
      <c r="E1484" s="152"/>
      <c r="F1484" s="183" t="str">
        <f>IF(OR(D1484="",E1484=""),"",ROUND(D1484/LOOKUP(E1484,SMMLV!$A$2:$A$36,SMMLV!$D$2:$D$108),3))</f>
        <v/>
      </c>
    </row>
    <row r="1485" spans="5:6">
      <c r="E1485" s="152"/>
      <c r="F1485" s="183" t="str">
        <f>IF(OR(D1485="",E1485=""),"",ROUND(D1485/LOOKUP(E1485,SMMLV!$A$2:$A$36,SMMLV!$D$2:$D$108),3))</f>
        <v/>
      </c>
    </row>
    <row r="1486" spans="5:6">
      <c r="E1486" s="152"/>
      <c r="F1486" s="183" t="str">
        <f>IF(OR(D1486="",E1486=""),"",ROUND(D1486/LOOKUP(E1486,SMMLV!$A$2:$A$36,SMMLV!$D$2:$D$108),3))</f>
        <v/>
      </c>
    </row>
    <row r="1487" spans="5:6">
      <c r="E1487" s="152"/>
      <c r="F1487" s="183" t="str">
        <f>IF(OR(D1487="",E1487=""),"",ROUND(D1487/LOOKUP(E1487,SMMLV!$A$2:$A$36,SMMLV!$D$2:$D$108),3))</f>
        <v/>
      </c>
    </row>
    <row r="1488" spans="5:6">
      <c r="E1488" s="152"/>
      <c r="F1488" s="183" t="str">
        <f>IF(OR(D1488="",E1488=""),"",ROUND(D1488/LOOKUP(E1488,SMMLV!$A$2:$A$36,SMMLV!$D$2:$D$108),3))</f>
        <v/>
      </c>
    </row>
    <row r="1489" spans="5:6">
      <c r="E1489" s="152"/>
      <c r="F1489" s="183" t="str">
        <f>IF(OR(D1489="",E1489=""),"",ROUND(D1489/LOOKUP(E1489,SMMLV!$A$2:$A$36,SMMLV!$D$2:$D$108),3))</f>
        <v/>
      </c>
    </row>
    <row r="1490" spans="5:6">
      <c r="E1490" s="152"/>
      <c r="F1490" s="183" t="str">
        <f>IF(OR(D1490="",E1490=""),"",ROUND(D1490/LOOKUP(E1490,SMMLV!$A$2:$A$36,SMMLV!$D$2:$D$108),3))</f>
        <v/>
      </c>
    </row>
    <row r="1491" spans="5:6">
      <c r="E1491" s="152"/>
      <c r="F1491" s="183" t="str">
        <f>IF(OR(D1491="",E1491=""),"",ROUND(D1491/LOOKUP(E1491,SMMLV!$A$2:$A$36,SMMLV!$D$2:$D$108),3))</f>
        <v/>
      </c>
    </row>
    <row r="1492" spans="5:6">
      <c r="E1492" s="152"/>
      <c r="F1492" s="183" t="str">
        <f>IF(OR(D1492="",E1492=""),"",ROUND(D1492/LOOKUP(E1492,SMMLV!$A$2:$A$36,SMMLV!$D$2:$D$108),3))</f>
        <v/>
      </c>
    </row>
    <row r="1493" spans="5:6">
      <c r="E1493" s="152"/>
      <c r="F1493" s="183" t="str">
        <f>IF(OR(D1493="",E1493=""),"",ROUND(D1493/LOOKUP(E1493,SMMLV!$A$2:$A$36,SMMLV!$D$2:$D$108),3))</f>
        <v/>
      </c>
    </row>
    <row r="1494" spans="5:6">
      <c r="E1494" s="152"/>
      <c r="F1494" s="183" t="str">
        <f>IF(OR(D1494="",E1494=""),"",ROUND(D1494/LOOKUP(E1494,SMMLV!$A$2:$A$36,SMMLV!$D$2:$D$108),3))</f>
        <v/>
      </c>
    </row>
    <row r="1495" spans="5:6">
      <c r="E1495" s="152"/>
      <c r="F1495" s="183" t="str">
        <f>IF(OR(D1495="",E1495=""),"",ROUND(D1495/LOOKUP(E1495,SMMLV!$A$2:$A$36,SMMLV!$D$2:$D$108),3))</f>
        <v/>
      </c>
    </row>
    <row r="1496" spans="5:6">
      <c r="E1496" s="152"/>
      <c r="F1496" s="183" t="str">
        <f>IF(OR(D1496="",E1496=""),"",ROUND(D1496/LOOKUP(E1496,SMMLV!$A$2:$A$36,SMMLV!$D$2:$D$108),3))</f>
        <v/>
      </c>
    </row>
    <row r="1497" spans="5:6">
      <c r="E1497" s="152"/>
      <c r="F1497" s="183" t="str">
        <f>IF(OR(D1497="",E1497=""),"",ROUND(D1497/LOOKUP(E1497,SMMLV!$A$2:$A$36,SMMLV!$D$2:$D$108),3))</f>
        <v/>
      </c>
    </row>
    <row r="1498" spans="5:6">
      <c r="E1498" s="152"/>
      <c r="F1498" s="183" t="str">
        <f>IF(OR(D1498="",E1498=""),"",ROUND(D1498/LOOKUP(E1498,SMMLV!$A$2:$A$36,SMMLV!$D$2:$D$108),3))</f>
        <v/>
      </c>
    </row>
    <row r="1499" spans="5:6">
      <c r="E1499" s="152"/>
      <c r="F1499" s="183" t="str">
        <f>IF(OR(D1499="",E1499=""),"",ROUND(D1499/LOOKUP(E1499,SMMLV!$A$2:$A$36,SMMLV!$D$2:$D$108),3))</f>
        <v/>
      </c>
    </row>
    <row r="1500" spans="5:6">
      <c r="E1500" s="152"/>
      <c r="F1500" s="183" t="str">
        <f>IF(OR(D1500="",E1500=""),"",ROUND(D1500/LOOKUP(E1500,SMMLV!$A$2:$A$36,SMMLV!$D$2:$D$108),3))</f>
        <v/>
      </c>
    </row>
    <row r="1501" spans="5:6">
      <c r="E1501" s="152"/>
      <c r="F1501" s="183" t="str">
        <f>IF(OR(D1501="",E1501=""),"",ROUND(D1501/LOOKUP(E1501,SMMLV!$A$2:$A$36,SMMLV!$D$2:$D$108),3))</f>
        <v/>
      </c>
    </row>
    <row r="1502" spans="5:6">
      <c r="E1502" s="152"/>
      <c r="F1502" s="183" t="str">
        <f>IF(OR(D1502="",E1502=""),"",ROUND(D1502/LOOKUP(E1502,SMMLV!$A$2:$A$36,SMMLV!$D$2:$D$108),3))</f>
        <v/>
      </c>
    </row>
    <row r="1503" spans="5:6">
      <c r="E1503" s="152"/>
      <c r="F1503" s="183" t="str">
        <f>IF(OR(D1503="",E1503=""),"",ROUND(D1503/LOOKUP(E1503,SMMLV!$A$2:$A$36,SMMLV!$D$2:$D$108),3))</f>
        <v/>
      </c>
    </row>
    <row r="1504" spans="5:6">
      <c r="E1504" s="152"/>
      <c r="F1504" s="183" t="str">
        <f>IF(OR(D1504="",E1504=""),"",ROUND(D1504/LOOKUP(E1504,SMMLV!$A$2:$A$36,SMMLV!$D$2:$D$108),3))</f>
        <v/>
      </c>
    </row>
    <row r="1505" spans="5:6">
      <c r="E1505" s="152"/>
      <c r="F1505" s="183" t="str">
        <f>IF(OR(D1505="",E1505=""),"",ROUND(D1505/LOOKUP(E1505,SMMLV!$A$2:$A$36,SMMLV!$D$2:$D$108),3))</f>
        <v/>
      </c>
    </row>
    <row r="1506" spans="5:6">
      <c r="E1506" s="152"/>
      <c r="F1506" s="183" t="str">
        <f>IF(OR(D1506="",E1506=""),"",ROUND(D1506/LOOKUP(E1506,SMMLV!$A$2:$A$36,SMMLV!$D$2:$D$108),3))</f>
        <v/>
      </c>
    </row>
    <row r="1507" spans="5:6">
      <c r="E1507" s="152"/>
      <c r="F1507" s="183" t="str">
        <f>IF(OR(D1507="",E1507=""),"",ROUND(D1507/LOOKUP(E1507,SMMLV!$A$2:$A$36,SMMLV!$D$2:$D$108),3))</f>
        <v/>
      </c>
    </row>
    <row r="1508" spans="5:6">
      <c r="E1508" s="152"/>
      <c r="F1508" s="183" t="str">
        <f>IF(OR(D1508="",E1508=""),"",ROUND(D1508/LOOKUP(E1508,SMMLV!$A$2:$A$36,SMMLV!$D$2:$D$108),3))</f>
        <v/>
      </c>
    </row>
    <row r="1509" spans="5:6">
      <c r="E1509" s="152"/>
      <c r="F1509" s="183" t="str">
        <f>IF(OR(D1509="",E1509=""),"",ROUND(D1509/LOOKUP(E1509,SMMLV!$A$2:$A$36,SMMLV!$D$2:$D$108),3))</f>
        <v/>
      </c>
    </row>
    <row r="1510" spans="5:6">
      <c r="E1510" s="152"/>
      <c r="F1510" s="183" t="str">
        <f>IF(OR(D1510="",E1510=""),"",ROUND(D1510/LOOKUP(E1510,SMMLV!$A$2:$A$36,SMMLV!$D$2:$D$108),3))</f>
        <v/>
      </c>
    </row>
    <row r="1511" spans="5:6">
      <c r="E1511" s="152"/>
      <c r="F1511" s="183" t="str">
        <f>IF(OR(D1511="",E1511=""),"",ROUND(D1511/LOOKUP(E1511,SMMLV!$A$2:$A$36,SMMLV!$D$2:$D$108),3))</f>
        <v/>
      </c>
    </row>
    <row r="1512" spans="5:6">
      <c r="E1512" s="152"/>
      <c r="F1512" s="183" t="str">
        <f>IF(OR(D1512="",E1512=""),"",ROUND(D1512/LOOKUP(E1512,SMMLV!$A$2:$A$36,SMMLV!$D$2:$D$108),3))</f>
        <v/>
      </c>
    </row>
    <row r="1513" spans="5:6">
      <c r="E1513" s="152"/>
      <c r="F1513" s="183" t="str">
        <f>IF(OR(D1513="",E1513=""),"",ROUND(D1513/LOOKUP(E1513,SMMLV!$A$2:$A$36,SMMLV!$D$2:$D$108),3))</f>
        <v/>
      </c>
    </row>
    <row r="1514" spans="5:6">
      <c r="E1514" s="152"/>
      <c r="F1514" s="183" t="str">
        <f>IF(OR(D1514="",E1514=""),"",ROUND(D1514/LOOKUP(E1514,SMMLV!$A$2:$A$36,SMMLV!$D$2:$D$108),3))</f>
        <v/>
      </c>
    </row>
    <row r="1515" spans="5:6">
      <c r="E1515" s="152"/>
      <c r="F1515" s="183" t="str">
        <f>IF(OR(D1515="",E1515=""),"",ROUND(D1515/LOOKUP(E1515,SMMLV!$A$2:$A$36,SMMLV!$D$2:$D$108),3))</f>
        <v/>
      </c>
    </row>
    <row r="1516" spans="5:6">
      <c r="E1516" s="152"/>
      <c r="F1516" s="183" t="str">
        <f>IF(OR(D1516="",E1516=""),"",ROUND(D1516/LOOKUP(E1516,SMMLV!$A$2:$A$36,SMMLV!$D$2:$D$108),3))</f>
        <v/>
      </c>
    </row>
    <row r="1517" spans="5:6">
      <c r="E1517" s="152"/>
      <c r="F1517" s="183" t="str">
        <f>IF(OR(D1517="",E1517=""),"",ROUND(D1517/LOOKUP(E1517,SMMLV!$A$2:$A$36,SMMLV!$D$2:$D$108),3))</f>
        <v/>
      </c>
    </row>
    <row r="1518" spans="5:6">
      <c r="E1518" s="152"/>
      <c r="F1518" s="183" t="str">
        <f>IF(OR(D1518="",E1518=""),"",ROUND(D1518/LOOKUP(E1518,SMMLV!$A$2:$A$36,SMMLV!$D$2:$D$108),3))</f>
        <v/>
      </c>
    </row>
    <row r="1519" spans="5:6">
      <c r="E1519" s="152"/>
      <c r="F1519" s="183" t="str">
        <f>IF(OR(D1519="",E1519=""),"",ROUND(D1519/LOOKUP(E1519,SMMLV!$A$2:$A$36,SMMLV!$D$2:$D$108),3))</f>
        <v/>
      </c>
    </row>
    <row r="1520" spans="5:6">
      <c r="E1520" s="152"/>
      <c r="F1520" s="183" t="str">
        <f>IF(OR(D1520="",E1520=""),"",ROUND(D1520/LOOKUP(E1520,SMMLV!$A$2:$A$36,SMMLV!$D$2:$D$108),3))</f>
        <v/>
      </c>
    </row>
    <row r="1521" spans="5:6">
      <c r="E1521" s="152"/>
      <c r="F1521" s="183" t="str">
        <f>IF(OR(D1521="",E1521=""),"",ROUND(D1521/LOOKUP(E1521,SMMLV!$A$2:$A$36,SMMLV!$D$2:$D$108),3))</f>
        <v/>
      </c>
    </row>
    <row r="1522" spans="5:6">
      <c r="E1522" s="152"/>
      <c r="F1522" s="183" t="str">
        <f>IF(OR(D1522="",E1522=""),"",ROUND(D1522/LOOKUP(E1522,SMMLV!$A$2:$A$36,SMMLV!$D$2:$D$108),3))</f>
        <v/>
      </c>
    </row>
    <row r="1523" spans="5:6">
      <c r="E1523" s="152"/>
      <c r="F1523" s="183" t="str">
        <f>IF(OR(D1523="",E1523=""),"",ROUND(D1523/LOOKUP(E1523,SMMLV!$A$2:$A$36,SMMLV!$D$2:$D$108),3))</f>
        <v/>
      </c>
    </row>
    <row r="1524" spans="5:6">
      <c r="E1524" s="152"/>
      <c r="F1524" s="183" t="str">
        <f>IF(OR(D1524="",E1524=""),"",ROUND(D1524/LOOKUP(E1524,SMMLV!$A$2:$A$36,SMMLV!$D$2:$D$108),3))</f>
        <v/>
      </c>
    </row>
    <row r="1525" spans="5:6">
      <c r="E1525" s="152"/>
      <c r="F1525" s="183" t="str">
        <f>IF(OR(D1525="",E1525=""),"",ROUND(D1525/LOOKUP(E1525,SMMLV!$A$2:$A$36,SMMLV!$D$2:$D$108),3))</f>
        <v/>
      </c>
    </row>
    <row r="1526" spans="5:6">
      <c r="E1526" s="152"/>
      <c r="F1526" s="183" t="str">
        <f>IF(OR(D1526="",E1526=""),"",ROUND(D1526/LOOKUP(E1526,SMMLV!$A$2:$A$36,SMMLV!$D$2:$D$108),3))</f>
        <v/>
      </c>
    </row>
    <row r="1527" spans="5:6">
      <c r="E1527" s="152"/>
      <c r="F1527" s="183" t="str">
        <f>IF(OR(D1527="",E1527=""),"",ROUND(D1527/LOOKUP(E1527,SMMLV!$A$2:$A$36,SMMLV!$D$2:$D$108),3))</f>
        <v/>
      </c>
    </row>
    <row r="1528" spans="5:6">
      <c r="E1528" s="152"/>
      <c r="F1528" s="183" t="str">
        <f>IF(OR(D1528="",E1528=""),"",ROUND(D1528/LOOKUP(E1528,SMMLV!$A$2:$A$36,SMMLV!$D$2:$D$108),3))</f>
        <v/>
      </c>
    </row>
    <row r="1529" spans="5:6">
      <c r="E1529" s="152"/>
      <c r="F1529" s="183" t="str">
        <f>IF(OR(D1529="",E1529=""),"",ROUND(D1529/LOOKUP(E1529,SMMLV!$A$2:$A$36,SMMLV!$D$2:$D$108),3))</f>
        <v/>
      </c>
    </row>
    <row r="1530" spans="5:6">
      <c r="E1530" s="152"/>
      <c r="F1530" s="183" t="str">
        <f>IF(OR(D1530="",E1530=""),"",ROUND(D1530/LOOKUP(E1530,SMMLV!$A$2:$A$36,SMMLV!$D$2:$D$108),3))</f>
        <v/>
      </c>
    </row>
    <row r="1531" spans="5:6">
      <c r="E1531" s="152"/>
      <c r="F1531" s="183" t="str">
        <f>IF(OR(D1531="",E1531=""),"",ROUND(D1531/LOOKUP(E1531,SMMLV!$A$2:$A$36,SMMLV!$D$2:$D$108),3))</f>
        <v/>
      </c>
    </row>
    <row r="1532" spans="5:6">
      <c r="E1532" s="152"/>
      <c r="F1532" s="183" t="str">
        <f>IF(OR(D1532="",E1532=""),"",ROUND(D1532/LOOKUP(E1532,SMMLV!$A$2:$A$36,SMMLV!$D$2:$D$108),3))</f>
        <v/>
      </c>
    </row>
    <row r="1533" spans="5:6">
      <c r="E1533" s="152"/>
      <c r="F1533" s="183" t="str">
        <f>IF(OR(D1533="",E1533=""),"",ROUND(D1533/LOOKUP(E1533,SMMLV!$A$2:$A$36,SMMLV!$D$2:$D$108),3))</f>
        <v/>
      </c>
    </row>
    <row r="1534" spans="5:6">
      <c r="E1534" s="152"/>
      <c r="F1534" s="183" t="str">
        <f>IF(OR(D1534="",E1534=""),"",ROUND(D1534/LOOKUP(E1534,SMMLV!$A$2:$A$36,SMMLV!$D$2:$D$108),3))</f>
        <v/>
      </c>
    </row>
    <row r="1535" spans="5:6">
      <c r="E1535" s="152"/>
      <c r="F1535" s="183" t="str">
        <f>IF(OR(D1535="",E1535=""),"",ROUND(D1535/LOOKUP(E1535,SMMLV!$A$2:$A$36,SMMLV!$D$2:$D$108),3))</f>
        <v/>
      </c>
    </row>
    <row r="1536" spans="5:6">
      <c r="E1536" s="152"/>
      <c r="F1536" s="183" t="str">
        <f>IF(OR(D1536="",E1536=""),"",ROUND(D1536/LOOKUP(E1536,SMMLV!$A$2:$A$36,SMMLV!$D$2:$D$108),3))</f>
        <v/>
      </c>
    </row>
    <row r="1537" spans="5:6">
      <c r="E1537" s="152"/>
      <c r="F1537" s="183" t="str">
        <f>IF(OR(D1537="",E1537=""),"",ROUND(D1537/LOOKUP(E1537,SMMLV!$A$2:$A$36,SMMLV!$D$2:$D$108),3))</f>
        <v/>
      </c>
    </row>
    <row r="1538" spans="5:6">
      <c r="E1538" s="152"/>
      <c r="F1538" s="183" t="str">
        <f>IF(OR(D1538="",E1538=""),"",ROUND(D1538/LOOKUP(E1538,SMMLV!$A$2:$A$36,SMMLV!$D$2:$D$108),3))</f>
        <v/>
      </c>
    </row>
    <row r="1539" spans="5:6">
      <c r="E1539" s="152"/>
      <c r="F1539" s="183" t="str">
        <f>IF(OR(D1539="",E1539=""),"",ROUND(D1539/LOOKUP(E1539,SMMLV!$A$2:$A$36,SMMLV!$D$2:$D$108),3))</f>
        <v/>
      </c>
    </row>
    <row r="1540" spans="5:6">
      <c r="E1540" s="152"/>
      <c r="F1540" s="183" t="str">
        <f>IF(OR(D1540="",E1540=""),"",ROUND(D1540/LOOKUP(E1540,SMMLV!$A$2:$A$36,SMMLV!$D$2:$D$108),3))</f>
        <v/>
      </c>
    </row>
    <row r="1541" spans="5:6">
      <c r="E1541" s="152"/>
      <c r="F1541" s="183" t="str">
        <f>IF(OR(D1541="",E1541=""),"",ROUND(D1541/LOOKUP(E1541,SMMLV!$A$2:$A$36,SMMLV!$D$2:$D$108),3))</f>
        <v/>
      </c>
    </row>
    <row r="1542" spans="5:6">
      <c r="E1542" s="152"/>
      <c r="F1542" s="183" t="str">
        <f>IF(OR(D1542="",E1542=""),"",ROUND(D1542/LOOKUP(E1542,SMMLV!$A$2:$A$36,SMMLV!$D$2:$D$108),3))</f>
        <v/>
      </c>
    </row>
    <row r="1543" spans="5:6">
      <c r="E1543" s="152"/>
      <c r="F1543" s="183" t="str">
        <f>IF(OR(D1543="",E1543=""),"",ROUND(D1543/LOOKUP(E1543,SMMLV!$A$2:$A$36,SMMLV!$D$2:$D$108),3))</f>
        <v/>
      </c>
    </row>
    <row r="1544" spans="5:6">
      <c r="E1544" s="152"/>
      <c r="F1544" s="183" t="str">
        <f>IF(OR(D1544="",E1544=""),"",ROUND(D1544/LOOKUP(E1544,SMMLV!$A$2:$A$36,SMMLV!$D$2:$D$108),3))</f>
        <v/>
      </c>
    </row>
    <row r="1545" spans="5:6">
      <c r="E1545" s="152"/>
      <c r="F1545" s="183" t="str">
        <f>IF(OR(D1545="",E1545=""),"",ROUND(D1545/LOOKUP(E1545,SMMLV!$A$2:$A$36,SMMLV!$D$2:$D$108),3))</f>
        <v/>
      </c>
    </row>
    <row r="1546" spans="5:6">
      <c r="E1546" s="152"/>
      <c r="F1546" s="183" t="str">
        <f>IF(OR(D1546="",E1546=""),"",ROUND(D1546/LOOKUP(E1546,SMMLV!$A$2:$A$36,SMMLV!$D$2:$D$108),3))</f>
        <v/>
      </c>
    </row>
    <row r="1547" spans="5:6">
      <c r="E1547" s="152"/>
      <c r="F1547" s="183" t="str">
        <f>IF(OR(D1547="",E1547=""),"",ROUND(D1547/LOOKUP(E1547,SMMLV!$A$2:$A$36,SMMLV!$D$2:$D$108),3))</f>
        <v/>
      </c>
    </row>
    <row r="1548" spans="5:6">
      <c r="E1548" s="152"/>
      <c r="F1548" s="183" t="str">
        <f>IF(OR(D1548="",E1548=""),"",ROUND(D1548/LOOKUP(E1548,SMMLV!$A$2:$A$36,SMMLV!$D$2:$D$108),3))</f>
        <v/>
      </c>
    </row>
    <row r="1549" spans="5:6">
      <c r="E1549" s="152"/>
      <c r="F1549" s="183" t="str">
        <f>IF(OR(D1549="",E1549=""),"",ROUND(D1549/LOOKUP(E1549,SMMLV!$A$2:$A$36,SMMLV!$D$2:$D$108),3))</f>
        <v/>
      </c>
    </row>
    <row r="1550" spans="5:6">
      <c r="E1550" s="152"/>
      <c r="F1550" s="183" t="str">
        <f>IF(OR(D1550="",E1550=""),"",ROUND(D1550/LOOKUP(E1550,SMMLV!$A$2:$A$36,SMMLV!$D$2:$D$108),3))</f>
        <v/>
      </c>
    </row>
    <row r="1551" spans="5:6">
      <c r="E1551" s="152"/>
      <c r="F1551" s="183" t="str">
        <f>IF(OR(D1551="",E1551=""),"",ROUND(D1551/LOOKUP(E1551,SMMLV!$A$2:$A$36,SMMLV!$D$2:$D$108),3))</f>
        <v/>
      </c>
    </row>
    <row r="1552" spans="5:6">
      <c r="E1552" s="152"/>
      <c r="F1552" s="183" t="str">
        <f>IF(OR(D1552="",E1552=""),"",ROUND(D1552/LOOKUP(E1552,SMMLV!$A$2:$A$36,SMMLV!$D$2:$D$108),3))</f>
        <v/>
      </c>
    </row>
    <row r="1553" spans="5:6">
      <c r="E1553" s="152"/>
      <c r="F1553" s="183" t="str">
        <f>IF(OR(D1553="",E1553=""),"",ROUND(D1553/LOOKUP(E1553,SMMLV!$A$2:$A$36,SMMLV!$D$2:$D$108),3))</f>
        <v/>
      </c>
    </row>
    <row r="1554" spans="5:6">
      <c r="E1554" s="152"/>
      <c r="F1554" s="183" t="str">
        <f>IF(OR(D1554="",E1554=""),"",ROUND(D1554/LOOKUP(E1554,SMMLV!$A$2:$A$36,SMMLV!$D$2:$D$108),3))</f>
        <v/>
      </c>
    </row>
    <row r="1555" spans="5:6">
      <c r="E1555" s="152"/>
      <c r="F1555" s="183" t="str">
        <f>IF(OR(D1555="",E1555=""),"",ROUND(D1555/LOOKUP(E1555,SMMLV!$A$2:$A$36,SMMLV!$D$2:$D$108),3))</f>
        <v/>
      </c>
    </row>
    <row r="1556" spans="5:6">
      <c r="E1556" s="152"/>
      <c r="F1556" s="183" t="str">
        <f>IF(OR(D1556="",E1556=""),"",ROUND(D1556/LOOKUP(E1556,SMMLV!$A$2:$A$36,SMMLV!$D$2:$D$108),3))</f>
        <v/>
      </c>
    </row>
    <row r="1557" spans="5:6">
      <c r="E1557" s="152"/>
      <c r="F1557" s="183" t="str">
        <f>IF(OR(D1557="",E1557=""),"",ROUND(D1557/LOOKUP(E1557,SMMLV!$A$2:$A$36,SMMLV!$D$2:$D$108),3))</f>
        <v/>
      </c>
    </row>
    <row r="1558" spans="5:6">
      <c r="E1558" s="152"/>
      <c r="F1558" s="183" t="str">
        <f>IF(OR(D1558="",E1558=""),"",ROUND(D1558/LOOKUP(E1558,SMMLV!$A$2:$A$36,SMMLV!$D$2:$D$108),3))</f>
        <v/>
      </c>
    </row>
    <row r="1559" spans="5:6">
      <c r="E1559" s="152"/>
      <c r="F1559" s="183" t="str">
        <f>IF(OR(D1559="",E1559=""),"",ROUND(D1559/LOOKUP(E1559,SMMLV!$A$2:$A$36,SMMLV!$D$2:$D$108),3))</f>
        <v/>
      </c>
    </row>
    <row r="1560" spans="5:6">
      <c r="E1560" s="152"/>
      <c r="F1560" s="183" t="str">
        <f>IF(OR(D1560="",E1560=""),"",ROUND(D1560/LOOKUP(E1560,SMMLV!$A$2:$A$36,SMMLV!$D$2:$D$108),3))</f>
        <v/>
      </c>
    </row>
    <row r="1561" spans="5:6">
      <c r="E1561" s="152"/>
      <c r="F1561" s="183" t="str">
        <f>IF(OR(D1561="",E1561=""),"",ROUND(D1561/LOOKUP(E1561,SMMLV!$A$2:$A$36,SMMLV!$D$2:$D$108),3))</f>
        <v/>
      </c>
    </row>
    <row r="1562" spans="5:6">
      <c r="E1562" s="152"/>
      <c r="F1562" s="183" t="str">
        <f>IF(OR(D1562="",E1562=""),"",ROUND(D1562/LOOKUP(E1562,SMMLV!$A$2:$A$36,SMMLV!$D$2:$D$108),3))</f>
        <v/>
      </c>
    </row>
    <row r="1563" spans="5:6">
      <c r="E1563" s="152"/>
      <c r="F1563" s="183" t="str">
        <f>IF(OR(D1563="",E1563=""),"",ROUND(D1563/LOOKUP(E1563,SMMLV!$A$2:$A$36,SMMLV!$D$2:$D$108),3))</f>
        <v/>
      </c>
    </row>
    <row r="1564" spans="5:6">
      <c r="E1564" s="152"/>
      <c r="F1564" s="183" t="str">
        <f>IF(OR(D1564="",E1564=""),"",ROUND(D1564/LOOKUP(E1564,SMMLV!$A$2:$A$36,SMMLV!$D$2:$D$108),3))</f>
        <v/>
      </c>
    </row>
    <row r="1565" spans="5:6">
      <c r="E1565" s="152"/>
      <c r="F1565" s="183" t="str">
        <f>IF(OR(D1565="",E1565=""),"",ROUND(D1565/LOOKUP(E1565,SMMLV!$A$2:$A$36,SMMLV!$D$2:$D$108),3))</f>
        <v/>
      </c>
    </row>
    <row r="1566" spans="5:6">
      <c r="E1566" s="152"/>
      <c r="F1566" s="183" t="str">
        <f>IF(OR(D1566="",E1566=""),"",ROUND(D1566/LOOKUP(E1566,SMMLV!$A$2:$A$36,SMMLV!$D$2:$D$108),3))</f>
        <v/>
      </c>
    </row>
    <row r="1567" spans="5:6">
      <c r="E1567" s="152"/>
      <c r="F1567" s="183" t="str">
        <f>IF(OR(D1567="",E1567=""),"",ROUND(D1567/LOOKUP(E1567,SMMLV!$A$2:$A$36,SMMLV!$D$2:$D$108),3))</f>
        <v/>
      </c>
    </row>
    <row r="1568" spans="5:6">
      <c r="E1568" s="152"/>
      <c r="F1568" s="183" t="str">
        <f>IF(OR(D1568="",E1568=""),"",ROUND(D1568/LOOKUP(E1568,SMMLV!$A$2:$A$36,SMMLV!$D$2:$D$108),3))</f>
        <v/>
      </c>
    </row>
    <row r="1569" spans="5:6">
      <c r="E1569" s="152"/>
      <c r="F1569" s="183" t="str">
        <f>IF(OR(D1569="",E1569=""),"",ROUND(D1569/LOOKUP(E1569,SMMLV!$A$2:$A$36,SMMLV!$D$2:$D$108),3))</f>
        <v/>
      </c>
    </row>
    <row r="1570" spans="5:6">
      <c r="E1570" s="152"/>
      <c r="F1570" s="183" t="str">
        <f>IF(OR(D1570="",E1570=""),"",ROUND(D1570/LOOKUP(E1570,SMMLV!$A$2:$A$36,SMMLV!$D$2:$D$108),3))</f>
        <v/>
      </c>
    </row>
    <row r="1571" spans="5:6">
      <c r="E1571" s="152"/>
      <c r="F1571" s="183" t="str">
        <f>IF(OR(D1571="",E1571=""),"",ROUND(D1571/LOOKUP(E1571,SMMLV!$A$2:$A$36,SMMLV!$D$2:$D$108),3))</f>
        <v/>
      </c>
    </row>
    <row r="1572" spans="5:6">
      <c r="E1572" s="152"/>
      <c r="F1572" s="183" t="str">
        <f>IF(OR(D1572="",E1572=""),"",ROUND(D1572/LOOKUP(E1572,SMMLV!$A$2:$A$36,SMMLV!$D$2:$D$108),3))</f>
        <v/>
      </c>
    </row>
    <row r="1573" spans="5:6">
      <c r="E1573" s="152"/>
      <c r="F1573" s="183" t="str">
        <f>IF(OR(D1573="",E1573=""),"",ROUND(D1573/LOOKUP(E1573,SMMLV!$A$2:$A$36,SMMLV!$D$2:$D$108),3))</f>
        <v/>
      </c>
    </row>
    <row r="1574" spans="5:6">
      <c r="E1574" s="152"/>
      <c r="F1574" s="183" t="str">
        <f>IF(OR(D1574="",E1574=""),"",ROUND(D1574/LOOKUP(E1574,SMMLV!$A$2:$A$36,SMMLV!$D$2:$D$108),3))</f>
        <v/>
      </c>
    </row>
    <row r="1575" spans="5:6">
      <c r="E1575" s="152"/>
      <c r="F1575" s="183" t="str">
        <f>IF(OR(D1575="",E1575=""),"",ROUND(D1575/LOOKUP(E1575,SMMLV!$A$2:$A$36,SMMLV!$D$2:$D$108),3))</f>
        <v/>
      </c>
    </row>
    <row r="1576" spans="5:6">
      <c r="E1576" s="152"/>
      <c r="F1576" s="183" t="str">
        <f>IF(OR(D1576="",E1576=""),"",ROUND(D1576/LOOKUP(E1576,SMMLV!$A$2:$A$36,SMMLV!$D$2:$D$108),3))</f>
        <v/>
      </c>
    </row>
    <row r="1577" spans="5:6">
      <c r="E1577" s="152"/>
      <c r="F1577" s="183" t="str">
        <f>IF(OR(D1577="",E1577=""),"",ROUND(D1577/LOOKUP(E1577,SMMLV!$A$2:$A$36,SMMLV!$D$2:$D$108),3))</f>
        <v/>
      </c>
    </row>
    <row r="1578" spans="5:6">
      <c r="E1578" s="152"/>
      <c r="F1578" s="183" t="str">
        <f>IF(OR(D1578="",E1578=""),"",ROUND(D1578/LOOKUP(E1578,SMMLV!$A$2:$A$36,SMMLV!$D$2:$D$108),3))</f>
        <v/>
      </c>
    </row>
    <row r="1579" spans="5:6">
      <c r="E1579" s="152"/>
      <c r="F1579" s="183" t="str">
        <f>IF(OR(D1579="",E1579=""),"",ROUND(D1579/LOOKUP(E1579,SMMLV!$A$2:$A$36,SMMLV!$D$2:$D$108),3))</f>
        <v/>
      </c>
    </row>
    <row r="1580" spans="5:6">
      <c r="E1580" s="152"/>
      <c r="F1580" s="183" t="str">
        <f>IF(OR(D1580="",E1580=""),"",ROUND(D1580/LOOKUP(E1580,SMMLV!$A$2:$A$36,SMMLV!$D$2:$D$108),3))</f>
        <v/>
      </c>
    </row>
    <row r="1581" spans="5:6">
      <c r="E1581" s="152"/>
      <c r="F1581" s="183" t="str">
        <f>IF(OR(D1581="",E1581=""),"",ROUND(D1581/LOOKUP(E1581,SMMLV!$A$2:$A$36,SMMLV!$D$2:$D$108),3))</f>
        <v/>
      </c>
    </row>
    <row r="1582" spans="5:6">
      <c r="E1582" s="152"/>
      <c r="F1582" s="183" t="str">
        <f>IF(OR(D1582="",E1582=""),"",ROUND(D1582/LOOKUP(E1582,SMMLV!$A$2:$A$36,SMMLV!$D$2:$D$108),3))</f>
        <v/>
      </c>
    </row>
    <row r="1583" spans="5:6">
      <c r="E1583" s="152"/>
      <c r="F1583" s="183" t="str">
        <f>IF(OR(D1583="",E1583=""),"",ROUND(D1583/LOOKUP(E1583,SMMLV!$A$2:$A$36,SMMLV!$D$2:$D$108),3))</f>
        <v/>
      </c>
    </row>
    <row r="1584" spans="5:6">
      <c r="E1584" s="152"/>
      <c r="F1584" s="183" t="str">
        <f>IF(OR(D1584="",E1584=""),"",ROUND(D1584/LOOKUP(E1584,SMMLV!$A$2:$A$36,SMMLV!$D$2:$D$108),3))</f>
        <v/>
      </c>
    </row>
    <row r="1585" spans="5:6">
      <c r="E1585" s="152"/>
      <c r="F1585" s="183" t="str">
        <f>IF(OR(D1585="",E1585=""),"",ROUND(D1585/LOOKUP(E1585,SMMLV!$A$2:$A$36,SMMLV!$D$2:$D$108),3))</f>
        <v/>
      </c>
    </row>
    <row r="1586" spans="5:6">
      <c r="E1586" s="152"/>
      <c r="F1586" s="183" t="str">
        <f>IF(OR(D1586="",E1586=""),"",ROUND(D1586/LOOKUP(E1586,SMMLV!$A$2:$A$36,SMMLV!$D$2:$D$108),3))</f>
        <v/>
      </c>
    </row>
    <row r="1587" spans="5:6">
      <c r="E1587" s="152"/>
      <c r="F1587" s="183" t="str">
        <f>IF(OR(D1587="",E1587=""),"",ROUND(D1587/LOOKUP(E1587,SMMLV!$A$2:$A$36,SMMLV!$D$2:$D$108),3))</f>
        <v/>
      </c>
    </row>
    <row r="1588" spans="5:6">
      <c r="E1588" s="152"/>
      <c r="F1588" s="183" t="str">
        <f>IF(OR(D1588="",E1588=""),"",ROUND(D1588/LOOKUP(E1588,SMMLV!$A$2:$A$36,SMMLV!$D$2:$D$108),3))</f>
        <v/>
      </c>
    </row>
    <row r="1589" spans="5:6">
      <c r="E1589" s="152"/>
      <c r="F1589" s="183" t="str">
        <f>IF(OR(D1589="",E1589=""),"",ROUND(D1589/LOOKUP(E1589,SMMLV!$A$2:$A$36,SMMLV!$D$2:$D$108),3))</f>
        <v/>
      </c>
    </row>
    <row r="1590" spans="5:6">
      <c r="E1590" s="152"/>
      <c r="F1590" s="183" t="str">
        <f>IF(OR(D1590="",E1590=""),"",ROUND(D1590/LOOKUP(E1590,SMMLV!$A$2:$A$36,SMMLV!$D$2:$D$108),3))</f>
        <v/>
      </c>
    </row>
    <row r="1591" spans="5:6">
      <c r="E1591" s="152"/>
      <c r="F1591" s="183" t="str">
        <f>IF(OR(D1591="",E1591=""),"",ROUND(D1591/LOOKUP(E1591,SMMLV!$A$2:$A$36,SMMLV!$D$2:$D$108),3))</f>
        <v/>
      </c>
    </row>
    <row r="1592" spans="5:6">
      <c r="E1592" s="152"/>
      <c r="F1592" s="183" t="str">
        <f>IF(OR(D1592="",E1592=""),"",ROUND(D1592/LOOKUP(E1592,SMMLV!$A$2:$A$36,SMMLV!$D$2:$D$108),3))</f>
        <v/>
      </c>
    </row>
    <row r="1593" spans="5:6">
      <c r="E1593" s="152"/>
      <c r="F1593" s="183" t="str">
        <f>IF(OR(D1593="",E1593=""),"",ROUND(D1593/LOOKUP(E1593,SMMLV!$A$2:$A$36,SMMLV!$D$2:$D$108),3))</f>
        <v/>
      </c>
    </row>
    <row r="1594" spans="5:6">
      <c r="E1594" s="152"/>
      <c r="F1594" s="183" t="str">
        <f>IF(OR(D1594="",E1594=""),"",ROUND(D1594/LOOKUP(E1594,SMMLV!$A$2:$A$36,SMMLV!$D$2:$D$108),3))</f>
        <v/>
      </c>
    </row>
    <row r="1595" spans="5:6">
      <c r="E1595" s="152"/>
      <c r="F1595" s="183" t="str">
        <f>IF(OR(D1595="",E1595=""),"",ROUND(D1595/LOOKUP(E1595,SMMLV!$A$2:$A$36,SMMLV!$D$2:$D$108),3))</f>
        <v/>
      </c>
    </row>
    <row r="1596" spans="5:6">
      <c r="E1596" s="152"/>
      <c r="F1596" s="183" t="str">
        <f>IF(OR(D1596="",E1596=""),"",ROUND(D1596/LOOKUP(E1596,SMMLV!$A$2:$A$36,SMMLV!$D$2:$D$108),3))</f>
        <v/>
      </c>
    </row>
    <row r="1597" spans="5:6">
      <c r="E1597" s="152"/>
      <c r="F1597" s="183" t="str">
        <f>IF(OR(D1597="",E1597=""),"",ROUND(D1597/LOOKUP(E1597,SMMLV!$A$2:$A$36,SMMLV!$D$2:$D$108),3))</f>
        <v/>
      </c>
    </row>
    <row r="1598" spans="5:6">
      <c r="E1598" s="152"/>
      <c r="F1598" s="183" t="str">
        <f>IF(OR(D1598="",E1598=""),"",ROUND(D1598/LOOKUP(E1598,SMMLV!$A$2:$A$36,SMMLV!$D$2:$D$108),3))</f>
        <v/>
      </c>
    </row>
    <row r="1599" spans="5:6">
      <c r="E1599" s="152"/>
      <c r="F1599" s="183" t="str">
        <f>IF(OR(D1599="",E1599=""),"",ROUND(D1599/LOOKUP(E1599,SMMLV!$A$2:$A$36,SMMLV!$D$2:$D$108),3))</f>
        <v/>
      </c>
    </row>
    <row r="1600" spans="5:6">
      <c r="E1600" s="152"/>
      <c r="F1600" s="183" t="str">
        <f>IF(OR(D1600="",E1600=""),"",ROUND(D1600/LOOKUP(E1600,SMMLV!$A$2:$A$36,SMMLV!$D$2:$D$108),3))</f>
        <v/>
      </c>
    </row>
    <row r="1601" spans="5:6">
      <c r="E1601" s="152"/>
      <c r="F1601" s="183" t="str">
        <f>IF(OR(D1601="",E1601=""),"",ROUND(D1601/LOOKUP(E1601,SMMLV!$A$2:$A$36,SMMLV!$D$2:$D$108),3))</f>
        <v/>
      </c>
    </row>
    <row r="1602" spans="5:6">
      <c r="E1602" s="152"/>
      <c r="F1602" s="183" t="str">
        <f>IF(OR(D1602="",E1602=""),"",ROUND(D1602/LOOKUP(E1602,SMMLV!$A$2:$A$36,SMMLV!$D$2:$D$108),3))</f>
        <v/>
      </c>
    </row>
    <row r="1603" spans="5:6">
      <c r="E1603" s="152"/>
      <c r="F1603" s="183" t="str">
        <f>IF(OR(D1603="",E1603=""),"",ROUND(D1603/LOOKUP(E1603,SMMLV!$A$2:$A$36,SMMLV!$D$2:$D$108),3))</f>
        <v/>
      </c>
    </row>
    <row r="1604" spans="5:6">
      <c r="E1604" s="152"/>
      <c r="F1604" s="183" t="str">
        <f>IF(OR(D1604="",E1604=""),"",ROUND(D1604/LOOKUP(E1604,SMMLV!$A$2:$A$36,SMMLV!$D$2:$D$108),3))</f>
        <v/>
      </c>
    </row>
    <row r="1605" spans="5:6">
      <c r="E1605" s="152"/>
      <c r="F1605" s="183" t="str">
        <f>IF(OR(D1605="",E1605=""),"",ROUND(D1605/LOOKUP(E1605,SMMLV!$A$2:$A$36,SMMLV!$D$2:$D$108),3))</f>
        <v/>
      </c>
    </row>
    <row r="1606" spans="5:6">
      <c r="E1606" s="152"/>
      <c r="F1606" s="183" t="str">
        <f>IF(OR(D1606="",E1606=""),"",ROUND(D1606/LOOKUP(E1606,SMMLV!$A$2:$A$36,SMMLV!$D$2:$D$108),3))</f>
        <v/>
      </c>
    </row>
    <row r="1607" spans="5:6">
      <c r="E1607" s="152"/>
      <c r="F1607" s="183" t="str">
        <f>IF(OR(D1607="",E1607=""),"",ROUND(D1607/LOOKUP(E1607,SMMLV!$A$2:$A$36,SMMLV!$D$2:$D$108),3))</f>
        <v/>
      </c>
    </row>
    <row r="1608" spans="5:6">
      <c r="E1608" s="152"/>
      <c r="F1608" s="183" t="str">
        <f>IF(OR(D1608="",E1608=""),"",ROUND(D1608/LOOKUP(E1608,SMMLV!$A$2:$A$36,SMMLV!$D$2:$D$108),3))</f>
        <v/>
      </c>
    </row>
    <row r="1609" spans="5:6">
      <c r="E1609" s="152"/>
      <c r="F1609" s="183" t="str">
        <f>IF(OR(D1609="",E1609=""),"",ROUND(D1609/LOOKUP(E1609,SMMLV!$A$2:$A$36,SMMLV!$D$2:$D$108),3))</f>
        <v/>
      </c>
    </row>
    <row r="1610" spans="5:6">
      <c r="E1610" s="152"/>
      <c r="F1610" s="183" t="str">
        <f>IF(OR(D1610="",E1610=""),"",ROUND(D1610/LOOKUP(E1610,SMMLV!$A$2:$A$36,SMMLV!$D$2:$D$108),3))</f>
        <v/>
      </c>
    </row>
    <row r="1611" spans="5:6">
      <c r="E1611" s="152"/>
      <c r="F1611" s="183" t="str">
        <f>IF(OR(D1611="",E1611=""),"",ROUND(D1611/LOOKUP(E1611,SMMLV!$A$2:$A$36,SMMLV!$D$2:$D$108),3))</f>
        <v/>
      </c>
    </row>
    <row r="1612" spans="5:6">
      <c r="E1612" s="152"/>
      <c r="F1612" s="183" t="str">
        <f>IF(OR(D1612="",E1612=""),"",ROUND(D1612/LOOKUP(E1612,SMMLV!$A$2:$A$36,SMMLV!$D$2:$D$108),3))</f>
        <v/>
      </c>
    </row>
    <row r="1613" spans="5:6">
      <c r="E1613" s="152"/>
      <c r="F1613" s="183" t="str">
        <f>IF(OR(D1613="",E1613=""),"",ROUND(D1613/LOOKUP(E1613,SMMLV!$A$2:$A$36,SMMLV!$D$2:$D$108),3))</f>
        <v/>
      </c>
    </row>
    <row r="1614" spans="5:6">
      <c r="E1614" s="152"/>
      <c r="F1614" s="183" t="str">
        <f>IF(OR(D1614="",E1614=""),"",ROUND(D1614/LOOKUP(E1614,SMMLV!$A$2:$A$36,SMMLV!$D$2:$D$108),3))</f>
        <v/>
      </c>
    </row>
    <row r="1615" spans="5:6">
      <c r="E1615" s="152"/>
      <c r="F1615" s="183" t="str">
        <f>IF(OR(D1615="",E1615=""),"",ROUND(D1615/LOOKUP(E1615,SMMLV!$A$2:$A$36,SMMLV!$D$2:$D$108),3))</f>
        <v/>
      </c>
    </row>
    <row r="1616" spans="5:6">
      <c r="E1616" s="152"/>
      <c r="F1616" s="183" t="str">
        <f>IF(OR(D1616="",E1616=""),"",ROUND(D1616/LOOKUP(E1616,SMMLV!$A$2:$A$36,SMMLV!$D$2:$D$108),3))</f>
        <v/>
      </c>
    </row>
    <row r="1617" spans="5:6">
      <c r="E1617" s="152"/>
      <c r="F1617" s="183" t="str">
        <f>IF(OR(D1617="",E1617=""),"",ROUND(D1617/LOOKUP(E1617,SMMLV!$A$2:$A$36,SMMLV!$D$2:$D$108),3))</f>
        <v/>
      </c>
    </row>
    <row r="1618" spans="5:6">
      <c r="E1618" s="152"/>
      <c r="F1618" s="183" t="str">
        <f>IF(OR(D1618="",E1618=""),"",ROUND(D1618/LOOKUP(E1618,SMMLV!$A$2:$A$36,SMMLV!$D$2:$D$108),3))</f>
        <v/>
      </c>
    </row>
    <row r="1619" spans="5:6">
      <c r="E1619" s="152"/>
      <c r="F1619" s="183" t="str">
        <f>IF(OR(D1619="",E1619=""),"",ROUND(D1619/LOOKUP(E1619,SMMLV!$A$2:$A$36,SMMLV!$D$2:$D$108),3))</f>
        <v/>
      </c>
    </row>
    <row r="1620" spans="5:6">
      <c r="E1620" s="152"/>
      <c r="F1620" s="183" t="str">
        <f>IF(OR(D1620="",E1620=""),"",ROUND(D1620/LOOKUP(E1620,SMMLV!$A$2:$A$36,SMMLV!$D$2:$D$108),3))</f>
        <v/>
      </c>
    </row>
    <row r="1621" spans="5:6">
      <c r="E1621" s="152"/>
      <c r="F1621" s="183" t="str">
        <f>IF(OR(D1621="",E1621=""),"",ROUND(D1621/LOOKUP(E1621,SMMLV!$A$2:$A$36,SMMLV!$D$2:$D$108),3))</f>
        <v/>
      </c>
    </row>
    <row r="1622" spans="5:6">
      <c r="E1622" s="152"/>
      <c r="F1622" s="183" t="str">
        <f>IF(OR(D1622="",E1622=""),"",ROUND(D1622/LOOKUP(E1622,SMMLV!$A$2:$A$36,SMMLV!$D$2:$D$108),3))</f>
        <v/>
      </c>
    </row>
    <row r="1623" spans="5:6">
      <c r="E1623" s="152"/>
      <c r="F1623" s="183" t="str">
        <f>IF(OR(D1623="",E1623=""),"",ROUND(D1623/LOOKUP(E1623,SMMLV!$A$2:$A$36,SMMLV!$D$2:$D$108),3))</f>
        <v/>
      </c>
    </row>
    <row r="1624" spans="5:6">
      <c r="E1624" s="152"/>
      <c r="F1624" s="183" t="str">
        <f>IF(OR(D1624="",E1624=""),"",ROUND(D1624/LOOKUP(E1624,SMMLV!$A$2:$A$36,SMMLV!$D$2:$D$108),3))</f>
        <v/>
      </c>
    </row>
    <row r="1625" spans="5:6">
      <c r="E1625" s="152"/>
      <c r="F1625" s="183" t="str">
        <f>IF(OR(D1625="",E1625=""),"",ROUND(D1625/LOOKUP(E1625,SMMLV!$A$2:$A$36,SMMLV!$D$2:$D$108),3))</f>
        <v/>
      </c>
    </row>
    <row r="1626" spans="5:6">
      <c r="E1626" s="152"/>
      <c r="F1626" s="183" t="str">
        <f>IF(OR(D1626="",E1626=""),"",ROUND(D1626/LOOKUP(E1626,SMMLV!$A$2:$A$36,SMMLV!$D$2:$D$108),3))</f>
        <v/>
      </c>
    </row>
    <row r="1627" spans="5:6">
      <c r="E1627" s="152"/>
      <c r="F1627" s="183" t="str">
        <f>IF(OR(D1627="",E1627=""),"",ROUND(D1627/LOOKUP(E1627,SMMLV!$A$2:$A$36,SMMLV!$D$2:$D$108),3))</f>
        <v/>
      </c>
    </row>
    <row r="1628" spans="5:6">
      <c r="E1628" s="152"/>
      <c r="F1628" s="183" t="str">
        <f>IF(OR(D1628="",E1628=""),"",ROUND(D1628/LOOKUP(E1628,SMMLV!$A$2:$A$36,SMMLV!$D$2:$D$108),3))</f>
        <v/>
      </c>
    </row>
    <row r="1629" spans="5:6">
      <c r="E1629" s="152"/>
      <c r="F1629" s="183" t="str">
        <f>IF(OR(D1629="",E1629=""),"",ROUND(D1629/LOOKUP(E1629,SMMLV!$A$2:$A$36,SMMLV!$D$2:$D$108),3))</f>
        <v/>
      </c>
    </row>
    <row r="1630" spans="5:6">
      <c r="E1630" s="152"/>
      <c r="F1630" s="183" t="str">
        <f>IF(OR(D1630="",E1630=""),"",ROUND(D1630/LOOKUP(E1630,SMMLV!$A$2:$A$36,SMMLV!$D$2:$D$108),3))</f>
        <v/>
      </c>
    </row>
    <row r="1631" spans="5:6">
      <c r="E1631" s="152"/>
      <c r="F1631" s="183" t="str">
        <f>IF(OR(D1631="",E1631=""),"",ROUND(D1631/LOOKUP(E1631,SMMLV!$A$2:$A$36,SMMLV!$D$2:$D$108),3))</f>
        <v/>
      </c>
    </row>
    <row r="1632" spans="5:6">
      <c r="E1632" s="152"/>
      <c r="F1632" s="183" t="str">
        <f>IF(OR(D1632="",E1632=""),"",ROUND(D1632/LOOKUP(E1632,SMMLV!$A$2:$A$36,SMMLV!$D$2:$D$108),3))</f>
        <v/>
      </c>
    </row>
    <row r="1633" spans="5:6">
      <c r="E1633" s="152"/>
      <c r="F1633" s="183" t="str">
        <f>IF(OR(D1633="",E1633=""),"",ROUND(D1633/LOOKUP(E1633,SMMLV!$A$2:$A$36,SMMLV!$D$2:$D$108),3))</f>
        <v/>
      </c>
    </row>
    <row r="1634" spans="5:6">
      <c r="E1634" s="152"/>
      <c r="F1634" s="183" t="str">
        <f>IF(OR(D1634="",E1634=""),"",ROUND(D1634/LOOKUP(E1634,SMMLV!$A$2:$A$36,SMMLV!$D$2:$D$108),3))</f>
        <v/>
      </c>
    </row>
    <row r="1635" spans="5:6">
      <c r="E1635" s="152"/>
      <c r="F1635" s="183" t="str">
        <f>IF(OR(D1635="",E1635=""),"",ROUND(D1635/LOOKUP(E1635,SMMLV!$A$2:$A$36,SMMLV!$D$2:$D$108),3))</f>
        <v/>
      </c>
    </row>
    <row r="1636" spans="5:6">
      <c r="E1636" s="152"/>
      <c r="F1636" s="183" t="str">
        <f>IF(OR(D1636="",E1636=""),"",ROUND(D1636/LOOKUP(E1636,SMMLV!$A$2:$A$36,SMMLV!$D$2:$D$108),3))</f>
        <v/>
      </c>
    </row>
    <row r="1637" spans="5:6">
      <c r="E1637" s="152"/>
      <c r="F1637" s="183" t="str">
        <f>IF(OR(D1637="",E1637=""),"",ROUND(D1637/LOOKUP(E1637,SMMLV!$A$2:$A$36,SMMLV!$D$2:$D$108),3))</f>
        <v/>
      </c>
    </row>
    <row r="1638" spans="5:6">
      <c r="E1638" s="152"/>
      <c r="F1638" s="183" t="str">
        <f>IF(OR(D1638="",E1638=""),"",ROUND(D1638/LOOKUP(E1638,SMMLV!$A$2:$A$36,SMMLV!$D$2:$D$108),3))</f>
        <v/>
      </c>
    </row>
    <row r="1639" spans="5:6">
      <c r="E1639" s="152"/>
      <c r="F1639" s="183" t="str">
        <f>IF(OR(D1639="",E1639=""),"",ROUND(D1639/LOOKUP(E1639,SMMLV!$A$2:$A$36,SMMLV!$D$2:$D$108),3))</f>
        <v/>
      </c>
    </row>
    <row r="1640" spans="5:6">
      <c r="E1640" s="152"/>
      <c r="F1640" s="183" t="str">
        <f>IF(OR(D1640="",E1640=""),"",ROUND(D1640/LOOKUP(E1640,SMMLV!$A$2:$A$36,SMMLV!$D$2:$D$108),3))</f>
        <v/>
      </c>
    </row>
    <row r="1641" spans="5:6">
      <c r="E1641" s="152"/>
      <c r="F1641" s="183" t="str">
        <f>IF(OR(D1641="",E1641=""),"",ROUND(D1641/LOOKUP(E1641,SMMLV!$A$2:$A$36,SMMLV!$D$2:$D$108),3))</f>
        <v/>
      </c>
    </row>
    <row r="1642" spans="5:6">
      <c r="E1642" s="152"/>
      <c r="F1642" s="183" t="str">
        <f>IF(OR(D1642="",E1642=""),"",ROUND(D1642/LOOKUP(E1642,SMMLV!$A$2:$A$36,SMMLV!$D$2:$D$108),3))</f>
        <v/>
      </c>
    </row>
    <row r="1643" spans="5:6">
      <c r="E1643" s="152"/>
      <c r="F1643" s="183" t="str">
        <f>IF(OR(D1643="",E1643=""),"",ROUND(D1643/LOOKUP(E1643,SMMLV!$A$2:$A$36,SMMLV!$D$2:$D$108),3))</f>
        <v/>
      </c>
    </row>
    <row r="1644" spans="5:6">
      <c r="E1644" s="152"/>
      <c r="F1644" s="183" t="str">
        <f>IF(OR(D1644="",E1644=""),"",ROUND(D1644/LOOKUP(E1644,SMMLV!$A$2:$A$36,SMMLV!$D$2:$D$108),3))</f>
        <v/>
      </c>
    </row>
    <row r="1645" spans="5:6">
      <c r="E1645" s="152"/>
      <c r="F1645" s="183" t="str">
        <f>IF(OR(D1645="",E1645=""),"",ROUND(D1645/LOOKUP(E1645,SMMLV!$A$2:$A$36,SMMLV!$D$2:$D$108),3))</f>
        <v/>
      </c>
    </row>
    <row r="1646" spans="5:6">
      <c r="E1646" s="152"/>
      <c r="F1646" s="183" t="str">
        <f>IF(OR(D1646="",E1646=""),"",ROUND(D1646/LOOKUP(E1646,SMMLV!$A$2:$A$36,SMMLV!$D$2:$D$108),3))</f>
        <v/>
      </c>
    </row>
    <row r="1647" spans="5:6">
      <c r="E1647" s="152"/>
      <c r="F1647" s="183" t="str">
        <f>IF(OR(D1647="",E1647=""),"",ROUND(D1647/LOOKUP(E1647,SMMLV!$A$2:$A$36,SMMLV!$D$2:$D$108),3))</f>
        <v/>
      </c>
    </row>
    <row r="1648" spans="5:6">
      <c r="E1648" s="152"/>
      <c r="F1648" s="183" t="str">
        <f>IF(OR(D1648="",E1648=""),"",ROUND(D1648/LOOKUP(E1648,SMMLV!$A$2:$A$36,SMMLV!$D$2:$D$108),3))</f>
        <v/>
      </c>
    </row>
    <row r="1649" spans="5:6">
      <c r="E1649" s="152"/>
      <c r="F1649" s="183" t="str">
        <f>IF(OR(D1649="",E1649=""),"",ROUND(D1649/LOOKUP(E1649,SMMLV!$A$2:$A$36,SMMLV!$D$2:$D$108),3))</f>
        <v/>
      </c>
    </row>
    <row r="1650" spans="5:6">
      <c r="E1650" s="152"/>
      <c r="F1650" s="183" t="str">
        <f>IF(OR(D1650="",E1650=""),"",ROUND(D1650/LOOKUP(E1650,SMMLV!$A$2:$A$36,SMMLV!$D$2:$D$108),3))</f>
        <v/>
      </c>
    </row>
    <row r="1651" spans="5:6">
      <c r="E1651" s="152"/>
      <c r="F1651" s="183" t="str">
        <f>IF(OR(D1651="",E1651=""),"",ROUND(D1651/LOOKUP(E1651,SMMLV!$A$2:$A$36,SMMLV!$D$2:$D$108),3))</f>
        <v/>
      </c>
    </row>
    <row r="1652" spans="5:6">
      <c r="E1652" s="152"/>
      <c r="F1652" s="183" t="str">
        <f>IF(OR(D1652="",E1652=""),"",ROUND(D1652/LOOKUP(E1652,SMMLV!$A$2:$A$36,SMMLV!$D$2:$D$108),3))</f>
        <v/>
      </c>
    </row>
    <row r="1653" spans="5:6">
      <c r="E1653" s="152"/>
      <c r="F1653" s="183" t="str">
        <f>IF(OR(D1653="",E1653=""),"",ROUND(D1653/LOOKUP(E1653,SMMLV!$A$2:$A$36,SMMLV!$D$2:$D$108),3))</f>
        <v/>
      </c>
    </row>
    <row r="1654" spans="5:6">
      <c r="E1654" s="152"/>
      <c r="F1654" s="183" t="str">
        <f>IF(OR(D1654="",E1654=""),"",ROUND(D1654/LOOKUP(E1654,SMMLV!$A$2:$A$36,SMMLV!$D$2:$D$108),3))</f>
        <v/>
      </c>
    </row>
    <row r="1655" spans="5:6">
      <c r="E1655" s="152"/>
      <c r="F1655" s="183" t="str">
        <f>IF(OR(D1655="",E1655=""),"",ROUND(D1655/LOOKUP(E1655,SMMLV!$A$2:$A$36,SMMLV!$D$2:$D$108),3))</f>
        <v/>
      </c>
    </row>
    <row r="1656" spans="5:6">
      <c r="E1656" s="152"/>
      <c r="F1656" s="183" t="str">
        <f>IF(OR(D1656="",E1656=""),"",ROUND(D1656/LOOKUP(E1656,SMMLV!$A$2:$A$36,SMMLV!$D$2:$D$108),3))</f>
        <v/>
      </c>
    </row>
    <row r="1657" spans="5:6">
      <c r="E1657" s="152"/>
      <c r="F1657" s="183" t="str">
        <f>IF(OR(D1657="",E1657=""),"",ROUND(D1657/LOOKUP(E1657,SMMLV!$A$2:$A$36,SMMLV!$D$2:$D$108),3))</f>
        <v/>
      </c>
    </row>
    <row r="1658" spans="5:6">
      <c r="E1658" s="152"/>
      <c r="F1658" s="183" t="str">
        <f>IF(OR(D1658="",E1658=""),"",ROUND(D1658/LOOKUP(E1658,SMMLV!$A$2:$A$36,SMMLV!$D$2:$D$108),3))</f>
        <v/>
      </c>
    </row>
    <row r="1659" spans="5:6">
      <c r="E1659" s="152"/>
      <c r="F1659" s="183" t="str">
        <f>IF(OR(D1659="",E1659=""),"",ROUND(D1659/LOOKUP(E1659,SMMLV!$A$2:$A$36,SMMLV!$D$2:$D$108),3))</f>
        <v/>
      </c>
    </row>
    <row r="1660" spans="5:6">
      <c r="E1660" s="152"/>
      <c r="F1660" s="183" t="str">
        <f>IF(OR(D1660="",E1660=""),"",ROUND(D1660/LOOKUP(E1660,SMMLV!$A$2:$A$36,SMMLV!$D$2:$D$108),3))</f>
        <v/>
      </c>
    </row>
    <row r="1661" spans="5:6">
      <c r="E1661" s="152"/>
      <c r="F1661" s="183" t="str">
        <f>IF(OR(D1661="",E1661=""),"",ROUND(D1661/LOOKUP(E1661,SMMLV!$A$2:$A$36,SMMLV!$D$2:$D$108),3))</f>
        <v/>
      </c>
    </row>
    <row r="1662" spans="5:6">
      <c r="E1662" s="152"/>
      <c r="F1662" s="183" t="str">
        <f>IF(OR(D1662="",E1662=""),"",ROUND(D1662/LOOKUP(E1662,SMMLV!$A$2:$A$36,SMMLV!$D$2:$D$108),3))</f>
        <v/>
      </c>
    </row>
    <row r="1663" spans="5:6">
      <c r="E1663" s="152"/>
      <c r="F1663" s="183" t="str">
        <f>IF(OR(D1663="",E1663=""),"",ROUND(D1663/LOOKUP(E1663,SMMLV!$A$2:$A$36,SMMLV!$D$2:$D$108),3))</f>
        <v/>
      </c>
    </row>
    <row r="1664" spans="5:6">
      <c r="E1664" s="152"/>
      <c r="F1664" s="183" t="str">
        <f>IF(OR(D1664="",E1664=""),"",ROUND(D1664/LOOKUP(E1664,SMMLV!$A$2:$A$36,SMMLV!$D$2:$D$108),3))</f>
        <v/>
      </c>
    </row>
    <row r="1665" spans="5:6">
      <c r="E1665" s="152"/>
      <c r="F1665" s="183" t="str">
        <f>IF(OR(D1665="",E1665=""),"",ROUND(D1665/LOOKUP(E1665,SMMLV!$A$2:$A$36,SMMLV!$D$2:$D$108),3))</f>
        <v/>
      </c>
    </row>
    <row r="1666" spans="5:6">
      <c r="E1666" s="152"/>
      <c r="F1666" s="183" t="str">
        <f>IF(OR(D1666="",E1666=""),"",ROUND(D1666/LOOKUP(E1666,SMMLV!$A$2:$A$36,SMMLV!$D$2:$D$108),3))</f>
        <v/>
      </c>
    </row>
    <row r="1667" spans="5:6">
      <c r="E1667" s="152"/>
      <c r="F1667" s="183" t="str">
        <f>IF(OR(D1667="",E1667=""),"",ROUND(D1667/LOOKUP(E1667,SMMLV!$A$2:$A$36,SMMLV!$D$2:$D$108),3))</f>
        <v/>
      </c>
    </row>
    <row r="1668" spans="5:6">
      <c r="E1668" s="152"/>
      <c r="F1668" s="183" t="str">
        <f>IF(OR(D1668="",E1668=""),"",ROUND(D1668/LOOKUP(E1668,SMMLV!$A$2:$A$36,SMMLV!$D$2:$D$108),3))</f>
        <v/>
      </c>
    </row>
    <row r="1669" spans="5:6">
      <c r="E1669" s="152"/>
      <c r="F1669" s="183" t="str">
        <f>IF(OR(D1669="",E1669=""),"",ROUND(D1669/LOOKUP(E1669,SMMLV!$A$2:$A$36,SMMLV!$D$2:$D$108),3))</f>
        <v/>
      </c>
    </row>
    <row r="1670" spans="5:6">
      <c r="E1670" s="152"/>
      <c r="F1670" s="183" t="str">
        <f>IF(OR(D1670="",E1670=""),"",ROUND(D1670/LOOKUP(E1670,SMMLV!$A$2:$A$36,SMMLV!$D$2:$D$108),3))</f>
        <v/>
      </c>
    </row>
    <row r="1671" spans="5:6">
      <c r="E1671" s="152"/>
      <c r="F1671" s="183" t="str">
        <f>IF(OR(D1671="",E1671=""),"",ROUND(D1671/LOOKUP(E1671,SMMLV!$A$2:$A$36,SMMLV!$D$2:$D$108),3))</f>
        <v/>
      </c>
    </row>
    <row r="1672" spans="5:6">
      <c r="E1672" s="152"/>
      <c r="F1672" s="183" t="str">
        <f>IF(OR(D1672="",E1672=""),"",ROUND(D1672/LOOKUP(E1672,SMMLV!$A$2:$A$36,SMMLV!$D$2:$D$108),3))</f>
        <v/>
      </c>
    </row>
    <row r="1673" spans="5:6">
      <c r="E1673" s="152"/>
      <c r="F1673" s="183" t="str">
        <f>IF(OR(D1673="",E1673=""),"",ROUND(D1673/LOOKUP(E1673,SMMLV!$A$2:$A$36,SMMLV!$D$2:$D$108),3))</f>
        <v/>
      </c>
    </row>
    <row r="1674" spans="5:6">
      <c r="E1674" s="152"/>
      <c r="F1674" s="183" t="str">
        <f>IF(OR(D1674="",E1674=""),"",ROUND(D1674/LOOKUP(E1674,SMMLV!$A$2:$A$36,SMMLV!$D$2:$D$108),3))</f>
        <v/>
      </c>
    </row>
    <row r="1675" spans="5:6">
      <c r="E1675" s="152"/>
      <c r="F1675" s="183" t="str">
        <f>IF(OR(D1675="",E1675=""),"",ROUND(D1675/LOOKUP(E1675,SMMLV!$A$2:$A$36,SMMLV!$D$2:$D$108),3))</f>
        <v/>
      </c>
    </row>
    <row r="1676" spans="5:6">
      <c r="E1676" s="152"/>
      <c r="F1676" s="183" t="str">
        <f>IF(OR(D1676="",E1676=""),"",ROUND(D1676/LOOKUP(E1676,SMMLV!$A$2:$A$36,SMMLV!$D$2:$D$108),3))</f>
        <v/>
      </c>
    </row>
    <row r="1677" spans="5:6">
      <c r="E1677" s="152"/>
      <c r="F1677" s="183" t="str">
        <f>IF(OR(D1677="",E1677=""),"",ROUND(D1677/LOOKUP(E1677,SMMLV!$A$2:$A$36,SMMLV!$D$2:$D$108),3))</f>
        <v/>
      </c>
    </row>
    <row r="1678" spans="5:6">
      <c r="E1678" s="152"/>
      <c r="F1678" s="183" t="str">
        <f>IF(OR(D1678="",E1678=""),"",ROUND(D1678/LOOKUP(E1678,SMMLV!$A$2:$A$36,SMMLV!$D$2:$D$108),3))</f>
        <v/>
      </c>
    </row>
    <row r="1679" spans="5:6">
      <c r="E1679" s="152"/>
      <c r="F1679" s="183" t="str">
        <f>IF(OR(D1679="",E1679=""),"",ROUND(D1679/LOOKUP(E1679,SMMLV!$A$2:$A$36,SMMLV!$D$2:$D$108),3))</f>
        <v/>
      </c>
    </row>
    <row r="1680" spans="5:6">
      <c r="E1680" s="152"/>
      <c r="F1680" s="183" t="str">
        <f>IF(OR(D1680="",E1680=""),"",ROUND(D1680/LOOKUP(E1680,SMMLV!$A$2:$A$36,SMMLV!$D$2:$D$108),3))</f>
        <v/>
      </c>
    </row>
    <row r="1681" spans="5:6">
      <c r="E1681" s="152"/>
      <c r="F1681" s="183" t="str">
        <f>IF(OR(D1681="",E1681=""),"",ROUND(D1681/LOOKUP(E1681,SMMLV!$A$2:$A$36,SMMLV!$D$2:$D$108),3))</f>
        <v/>
      </c>
    </row>
    <row r="1682" spans="5:6">
      <c r="E1682" s="152"/>
      <c r="F1682" s="183" t="str">
        <f>IF(OR(D1682="",E1682=""),"",ROUND(D1682/LOOKUP(E1682,SMMLV!$A$2:$A$36,SMMLV!$D$2:$D$108),3))</f>
        <v/>
      </c>
    </row>
    <row r="1683" spans="5:6">
      <c r="E1683" s="152"/>
      <c r="F1683" s="183" t="str">
        <f>IF(OR(D1683="",E1683=""),"",ROUND(D1683/LOOKUP(E1683,SMMLV!$A$2:$A$36,SMMLV!$D$2:$D$108),3))</f>
        <v/>
      </c>
    </row>
    <row r="1684" spans="5:6">
      <c r="E1684" s="152"/>
      <c r="F1684" s="183" t="str">
        <f>IF(OR(D1684="",E1684=""),"",ROUND(D1684/LOOKUP(E1684,SMMLV!$A$2:$A$36,SMMLV!$D$2:$D$108),3))</f>
        <v/>
      </c>
    </row>
    <row r="1685" spans="5:6">
      <c r="E1685" s="152"/>
      <c r="F1685" s="183" t="str">
        <f>IF(OR(D1685="",E1685=""),"",ROUND(D1685/LOOKUP(E1685,SMMLV!$A$2:$A$36,SMMLV!$D$2:$D$108),3))</f>
        <v/>
      </c>
    </row>
    <row r="1686" spans="5:6">
      <c r="E1686" s="152"/>
      <c r="F1686" s="183" t="str">
        <f>IF(OR(D1686="",E1686=""),"",ROUND(D1686/LOOKUP(E1686,SMMLV!$A$2:$A$36,SMMLV!$D$2:$D$108),3))</f>
        <v/>
      </c>
    </row>
    <row r="1687" spans="5:6">
      <c r="E1687" s="152"/>
      <c r="F1687" s="183" t="str">
        <f>IF(OR(D1687="",E1687=""),"",ROUND(D1687/LOOKUP(E1687,SMMLV!$A$2:$A$36,SMMLV!$D$2:$D$108),3))</f>
        <v/>
      </c>
    </row>
    <row r="1688" spans="5:6">
      <c r="E1688" s="152"/>
      <c r="F1688" s="183" t="str">
        <f>IF(OR(D1688="",E1688=""),"",ROUND(D1688/LOOKUP(E1688,SMMLV!$A$2:$A$36,SMMLV!$D$2:$D$108),3))</f>
        <v/>
      </c>
    </row>
    <row r="1689" spans="5:6">
      <c r="E1689" s="152"/>
      <c r="F1689" s="183" t="str">
        <f>IF(OR(D1689="",E1689=""),"",ROUND(D1689/LOOKUP(E1689,SMMLV!$A$2:$A$36,SMMLV!$D$2:$D$108),3))</f>
        <v/>
      </c>
    </row>
    <row r="1690" spans="5:6">
      <c r="E1690" s="152"/>
      <c r="F1690" s="183" t="str">
        <f>IF(OR(D1690="",E1690=""),"",ROUND(D1690/LOOKUP(E1690,SMMLV!$A$2:$A$36,SMMLV!$D$2:$D$108),3))</f>
        <v/>
      </c>
    </row>
    <row r="1691" spans="5:6">
      <c r="E1691" s="152"/>
      <c r="F1691" s="183" t="str">
        <f>IF(OR(D1691="",E1691=""),"",ROUND(D1691/LOOKUP(E1691,SMMLV!$A$2:$A$36,SMMLV!$D$2:$D$108),3))</f>
        <v/>
      </c>
    </row>
    <row r="1692" spans="5:6">
      <c r="E1692" s="152"/>
      <c r="F1692" s="183" t="str">
        <f>IF(OR(D1692="",E1692=""),"",ROUND(D1692/LOOKUP(E1692,SMMLV!$A$2:$A$36,SMMLV!$D$2:$D$108),3))</f>
        <v/>
      </c>
    </row>
    <row r="1693" spans="5:6">
      <c r="E1693" s="152"/>
      <c r="F1693" s="183" t="str">
        <f>IF(OR(D1693="",E1693=""),"",ROUND(D1693/LOOKUP(E1693,SMMLV!$A$2:$A$36,SMMLV!$D$2:$D$108),3))</f>
        <v/>
      </c>
    </row>
    <row r="1694" spans="5:6">
      <c r="E1694" s="152"/>
      <c r="F1694" s="183" t="str">
        <f>IF(OR(D1694="",E1694=""),"",ROUND(D1694/LOOKUP(E1694,SMMLV!$A$2:$A$36,SMMLV!$D$2:$D$108),3))</f>
        <v/>
      </c>
    </row>
    <row r="1695" spans="5:6">
      <c r="E1695" s="152"/>
      <c r="F1695" s="183" t="str">
        <f>IF(OR(D1695="",E1695=""),"",ROUND(D1695/LOOKUP(E1695,SMMLV!$A$2:$A$36,SMMLV!$D$2:$D$108),3))</f>
        <v/>
      </c>
    </row>
    <row r="1696" spans="5:6">
      <c r="E1696" s="152"/>
      <c r="F1696" s="183" t="str">
        <f>IF(OR(D1696="",E1696=""),"",ROUND(D1696/LOOKUP(E1696,SMMLV!$A$2:$A$36,SMMLV!$D$2:$D$108),3))</f>
        <v/>
      </c>
    </row>
    <row r="1697" spans="5:6">
      <c r="E1697" s="152"/>
      <c r="F1697" s="183" t="str">
        <f>IF(OR(D1697="",E1697=""),"",ROUND(D1697/LOOKUP(E1697,SMMLV!$A$2:$A$36,SMMLV!$D$2:$D$108),3))</f>
        <v/>
      </c>
    </row>
    <row r="1698" spans="5:6">
      <c r="E1698" s="152"/>
      <c r="F1698" s="183" t="str">
        <f>IF(OR(D1698="",E1698=""),"",ROUND(D1698/LOOKUP(E1698,SMMLV!$A$2:$A$36,SMMLV!$D$2:$D$108),3))</f>
        <v/>
      </c>
    </row>
    <row r="1699" spans="5:6">
      <c r="E1699" s="152"/>
      <c r="F1699" s="183" t="str">
        <f>IF(OR(D1699="",E1699=""),"",ROUND(D1699/LOOKUP(E1699,SMMLV!$A$2:$A$36,SMMLV!$D$2:$D$108),3))</f>
        <v/>
      </c>
    </row>
    <row r="1700" spans="5:6">
      <c r="E1700" s="152"/>
      <c r="F1700" s="183" t="str">
        <f>IF(OR(D1700="",E1700=""),"",ROUND(D1700/LOOKUP(E1700,SMMLV!$A$2:$A$36,SMMLV!$D$2:$D$108),3))</f>
        <v/>
      </c>
    </row>
    <row r="1701" spans="5:6">
      <c r="E1701" s="152"/>
      <c r="F1701" s="183" t="str">
        <f>IF(OR(D1701="",E1701=""),"",ROUND(D1701/LOOKUP(E1701,SMMLV!$A$2:$A$36,SMMLV!$D$2:$D$108),3))</f>
        <v/>
      </c>
    </row>
    <row r="1702" spans="5:6">
      <c r="E1702" s="152"/>
      <c r="F1702" s="183" t="str">
        <f>IF(OR(D1702="",E1702=""),"",ROUND(D1702/LOOKUP(E1702,SMMLV!$A$2:$A$36,SMMLV!$D$2:$D$108),3))</f>
        <v/>
      </c>
    </row>
    <row r="1703" spans="5:6">
      <c r="E1703" s="152"/>
      <c r="F1703" s="183" t="str">
        <f>IF(OR(D1703="",E1703=""),"",ROUND(D1703/LOOKUP(E1703,SMMLV!$A$2:$A$36,SMMLV!$D$2:$D$108),3))</f>
        <v/>
      </c>
    </row>
    <row r="1704" spans="5:6">
      <c r="E1704" s="152"/>
      <c r="F1704" s="183" t="str">
        <f>IF(OR(D1704="",E1704=""),"",ROUND(D1704/LOOKUP(E1704,SMMLV!$A$2:$A$36,SMMLV!$D$2:$D$108),3))</f>
        <v/>
      </c>
    </row>
    <row r="1705" spans="5:6">
      <c r="E1705" s="152"/>
      <c r="F1705" s="183" t="str">
        <f>IF(OR(D1705="",E1705=""),"",ROUND(D1705/LOOKUP(E1705,SMMLV!$A$2:$A$36,SMMLV!$D$2:$D$108),3))</f>
        <v/>
      </c>
    </row>
    <row r="1706" spans="5:6">
      <c r="E1706" s="152"/>
      <c r="F1706" s="183" t="str">
        <f>IF(OR(D1706="",E1706=""),"",ROUND(D1706/LOOKUP(E1706,SMMLV!$A$2:$A$36,SMMLV!$D$2:$D$108),3))</f>
        <v/>
      </c>
    </row>
    <row r="1707" spans="5:6">
      <c r="E1707" s="152"/>
      <c r="F1707" s="183" t="str">
        <f>IF(OR(D1707="",E1707=""),"",ROUND(D1707/LOOKUP(E1707,SMMLV!$A$2:$A$36,SMMLV!$D$2:$D$108),3))</f>
        <v/>
      </c>
    </row>
    <row r="1708" spans="5:6">
      <c r="E1708" s="152"/>
      <c r="F1708" s="183" t="str">
        <f>IF(OR(D1708="",E1708=""),"",ROUND(D1708/LOOKUP(E1708,SMMLV!$A$2:$A$36,SMMLV!$D$2:$D$108),3))</f>
        <v/>
      </c>
    </row>
    <row r="1709" spans="5:6">
      <c r="E1709" s="152"/>
      <c r="F1709" s="183" t="str">
        <f>IF(OR(D1709="",E1709=""),"",ROUND(D1709/LOOKUP(E1709,SMMLV!$A$2:$A$36,SMMLV!$D$2:$D$108),3))</f>
        <v/>
      </c>
    </row>
    <row r="1710" spans="5:6">
      <c r="E1710" s="152"/>
      <c r="F1710" s="183" t="str">
        <f>IF(OR(D1710="",E1710=""),"",ROUND(D1710/LOOKUP(E1710,SMMLV!$A$2:$A$36,SMMLV!$D$2:$D$108),3))</f>
        <v/>
      </c>
    </row>
    <row r="1711" spans="5:6">
      <c r="E1711" s="152"/>
      <c r="F1711" s="183" t="str">
        <f>IF(OR(D1711="",E1711=""),"",ROUND(D1711/LOOKUP(E1711,SMMLV!$A$2:$A$36,SMMLV!$D$2:$D$108),3))</f>
        <v/>
      </c>
    </row>
    <row r="1712" spans="5:6">
      <c r="E1712" s="152"/>
      <c r="F1712" s="183" t="str">
        <f>IF(OR(D1712="",E1712=""),"",ROUND(D1712/LOOKUP(E1712,SMMLV!$A$2:$A$36,SMMLV!$D$2:$D$108),3))</f>
        <v/>
      </c>
    </row>
    <row r="1713" spans="5:6">
      <c r="E1713" s="152"/>
      <c r="F1713" s="183" t="str">
        <f>IF(OR(D1713="",E1713=""),"",ROUND(D1713/LOOKUP(E1713,SMMLV!$A$2:$A$36,SMMLV!$D$2:$D$108),3))</f>
        <v/>
      </c>
    </row>
    <row r="1714" spans="5:6">
      <c r="E1714" s="152"/>
      <c r="F1714" s="183" t="str">
        <f>IF(OR(D1714="",E1714=""),"",ROUND(D1714/LOOKUP(E1714,SMMLV!$A$2:$A$36,SMMLV!$D$2:$D$108),3))</f>
        <v/>
      </c>
    </row>
    <row r="1715" spans="5:6">
      <c r="E1715" s="152"/>
      <c r="F1715" s="183" t="str">
        <f>IF(OR(D1715="",E1715=""),"",ROUND(D1715/LOOKUP(E1715,SMMLV!$A$2:$A$36,SMMLV!$D$2:$D$108),3))</f>
        <v/>
      </c>
    </row>
    <row r="1716" spans="5:6">
      <c r="E1716" s="152"/>
      <c r="F1716" s="183" t="str">
        <f>IF(OR(D1716="",E1716=""),"",ROUND(D1716/LOOKUP(E1716,SMMLV!$A$2:$A$36,SMMLV!$D$2:$D$108),3))</f>
        <v/>
      </c>
    </row>
    <row r="1717" spans="5:6">
      <c r="E1717" s="152"/>
      <c r="F1717" s="183" t="str">
        <f>IF(OR(D1717="",E1717=""),"",ROUND(D1717/LOOKUP(E1717,SMMLV!$A$2:$A$36,SMMLV!$D$2:$D$108),3))</f>
        <v/>
      </c>
    </row>
    <row r="1718" spans="5:6">
      <c r="E1718" s="152"/>
      <c r="F1718" s="183" t="str">
        <f>IF(OR(D1718="",E1718=""),"",ROUND(D1718/LOOKUP(E1718,SMMLV!$A$2:$A$36,SMMLV!$D$2:$D$108),3))</f>
        <v/>
      </c>
    </row>
    <row r="1719" spans="5:6">
      <c r="E1719" s="152"/>
      <c r="F1719" s="183" t="str">
        <f>IF(OR(D1719="",E1719=""),"",ROUND(D1719/LOOKUP(E1719,SMMLV!$A$2:$A$36,SMMLV!$D$2:$D$108),3))</f>
        <v/>
      </c>
    </row>
    <row r="1720" spans="5:6">
      <c r="E1720" s="152"/>
      <c r="F1720" s="183" t="str">
        <f>IF(OR(D1720="",E1720=""),"",ROUND(D1720/LOOKUP(E1720,SMMLV!$A$2:$A$36,SMMLV!$D$2:$D$108),3))</f>
        <v/>
      </c>
    </row>
    <row r="1721" spans="5:6">
      <c r="E1721" s="152"/>
      <c r="F1721" s="183" t="str">
        <f>IF(OR(D1721="",E1721=""),"",ROUND(D1721/LOOKUP(E1721,SMMLV!$A$2:$A$36,SMMLV!$D$2:$D$108),3))</f>
        <v/>
      </c>
    </row>
    <row r="1722" spans="5:6">
      <c r="E1722" s="152"/>
      <c r="F1722" s="183" t="str">
        <f>IF(OR(D1722="",E1722=""),"",ROUND(D1722/LOOKUP(E1722,SMMLV!$A$2:$A$36,SMMLV!$D$2:$D$108),3))</f>
        <v/>
      </c>
    </row>
    <row r="1723" spans="5:6">
      <c r="E1723" s="152"/>
      <c r="F1723" s="183" t="str">
        <f>IF(OR(D1723="",E1723=""),"",ROUND(D1723/LOOKUP(E1723,SMMLV!$A$2:$A$36,SMMLV!$D$2:$D$108),3))</f>
        <v/>
      </c>
    </row>
    <row r="1724" spans="5:6">
      <c r="E1724" s="152"/>
      <c r="F1724" s="183" t="str">
        <f>IF(OR(D1724="",E1724=""),"",ROUND(D1724/LOOKUP(E1724,SMMLV!$A$2:$A$36,SMMLV!$D$2:$D$108),3))</f>
        <v/>
      </c>
    </row>
    <row r="1725" spans="5:6">
      <c r="E1725" s="152"/>
      <c r="F1725" s="183" t="str">
        <f>IF(OR(D1725="",E1725=""),"",ROUND(D1725/LOOKUP(E1725,SMMLV!$A$2:$A$36,SMMLV!$D$2:$D$108),3))</f>
        <v/>
      </c>
    </row>
    <row r="1726" spans="5:6">
      <c r="E1726" s="152"/>
      <c r="F1726" s="183" t="str">
        <f>IF(OR(D1726="",E1726=""),"",ROUND(D1726/LOOKUP(E1726,SMMLV!$A$2:$A$36,SMMLV!$D$2:$D$108),3))</f>
        <v/>
      </c>
    </row>
    <row r="1727" spans="5:6">
      <c r="E1727" s="152"/>
      <c r="F1727" s="183" t="str">
        <f>IF(OR(D1727="",E1727=""),"",ROUND(D1727/LOOKUP(E1727,SMMLV!$A$2:$A$36,SMMLV!$D$2:$D$108),3))</f>
        <v/>
      </c>
    </row>
    <row r="1728" spans="5:6">
      <c r="E1728" s="152"/>
      <c r="F1728" s="183" t="str">
        <f>IF(OR(D1728="",E1728=""),"",ROUND(D1728/LOOKUP(E1728,SMMLV!$A$2:$A$36,SMMLV!$D$2:$D$108),3))</f>
        <v/>
      </c>
    </row>
    <row r="1729" spans="5:6">
      <c r="E1729" s="152"/>
      <c r="F1729" s="183" t="str">
        <f>IF(OR(D1729="",E1729=""),"",ROUND(D1729/LOOKUP(E1729,SMMLV!$A$2:$A$36,SMMLV!$D$2:$D$108),3))</f>
        <v/>
      </c>
    </row>
    <row r="1730" spans="5:6">
      <c r="E1730" s="152"/>
      <c r="F1730" s="183" t="str">
        <f>IF(OR(D1730="",E1730=""),"",ROUND(D1730/LOOKUP(E1730,SMMLV!$A$2:$A$36,SMMLV!$D$2:$D$108),3))</f>
        <v/>
      </c>
    </row>
    <row r="1731" spans="5:6">
      <c r="E1731" s="152"/>
      <c r="F1731" s="183" t="str">
        <f>IF(OR(D1731="",E1731=""),"",ROUND(D1731/LOOKUP(E1731,SMMLV!$A$2:$A$36,SMMLV!$D$2:$D$108),3))</f>
        <v/>
      </c>
    </row>
    <row r="1732" spans="5:6">
      <c r="E1732" s="152"/>
      <c r="F1732" s="183" t="str">
        <f>IF(OR(D1732="",E1732=""),"",ROUND(D1732/LOOKUP(E1732,SMMLV!$A$2:$A$36,SMMLV!$D$2:$D$108),3))</f>
        <v/>
      </c>
    </row>
    <row r="1733" spans="5:6">
      <c r="E1733" s="152"/>
      <c r="F1733" s="183" t="str">
        <f>IF(OR(D1733="",E1733=""),"",ROUND(D1733/LOOKUP(E1733,SMMLV!$A$2:$A$36,SMMLV!$D$2:$D$108),3))</f>
        <v/>
      </c>
    </row>
    <row r="1734" spans="5:6">
      <c r="E1734" s="152"/>
      <c r="F1734" s="183" t="str">
        <f>IF(OR(D1734="",E1734=""),"",ROUND(D1734/LOOKUP(E1734,SMMLV!$A$2:$A$36,SMMLV!$D$2:$D$108),3))</f>
        <v/>
      </c>
    </row>
    <row r="1735" spans="5:6">
      <c r="E1735" s="152"/>
      <c r="F1735" s="183" t="str">
        <f>IF(OR(D1735="",E1735=""),"",ROUND(D1735/LOOKUP(E1735,SMMLV!$A$2:$A$36,SMMLV!$D$2:$D$108),3))</f>
        <v/>
      </c>
    </row>
    <row r="1736" spans="5:6">
      <c r="E1736" s="152"/>
      <c r="F1736" s="183" t="str">
        <f>IF(OR(D1736="",E1736=""),"",ROUND(D1736/LOOKUP(E1736,SMMLV!$A$2:$A$36,SMMLV!$D$2:$D$108),3))</f>
        <v/>
      </c>
    </row>
    <row r="1737" spans="5:6">
      <c r="E1737" s="152"/>
      <c r="F1737" s="183" t="str">
        <f>IF(OR(D1737="",E1737=""),"",ROUND(D1737/LOOKUP(E1737,SMMLV!$A$2:$A$36,SMMLV!$D$2:$D$108),3))</f>
        <v/>
      </c>
    </row>
    <row r="1738" spans="5:6">
      <c r="E1738" s="152"/>
      <c r="F1738" s="183" t="str">
        <f>IF(OR(D1738="",E1738=""),"",ROUND(D1738/LOOKUP(E1738,SMMLV!$A$2:$A$36,SMMLV!$D$2:$D$108),3))</f>
        <v/>
      </c>
    </row>
    <row r="1739" spans="5:6">
      <c r="E1739" s="152"/>
      <c r="F1739" s="183" t="str">
        <f>IF(OR(D1739="",E1739=""),"",ROUND(D1739/LOOKUP(E1739,SMMLV!$A$2:$A$36,SMMLV!$D$2:$D$108),3))</f>
        <v/>
      </c>
    </row>
    <row r="1740" spans="5:6">
      <c r="E1740" s="152"/>
      <c r="F1740" s="183" t="str">
        <f>IF(OR(D1740="",E1740=""),"",ROUND(D1740/LOOKUP(E1740,SMMLV!$A$2:$A$36,SMMLV!$D$2:$D$108),3))</f>
        <v/>
      </c>
    </row>
    <row r="1741" spans="5:6">
      <c r="E1741" s="152"/>
      <c r="F1741" s="183" t="str">
        <f>IF(OR(D1741="",E1741=""),"",ROUND(D1741/LOOKUP(E1741,SMMLV!$A$2:$A$36,SMMLV!$D$2:$D$108),3))</f>
        <v/>
      </c>
    </row>
    <row r="1742" spans="5:6">
      <c r="E1742" s="152"/>
      <c r="F1742" s="183" t="str">
        <f>IF(OR(D1742="",E1742=""),"",ROUND(D1742/LOOKUP(E1742,SMMLV!$A$2:$A$36,SMMLV!$D$2:$D$108),3))</f>
        <v/>
      </c>
    </row>
    <row r="1743" spans="5:6">
      <c r="E1743" s="152"/>
      <c r="F1743" s="183" t="str">
        <f>IF(OR(D1743="",E1743=""),"",ROUND(D1743/LOOKUP(E1743,SMMLV!$A$2:$A$36,SMMLV!$D$2:$D$108),3))</f>
        <v/>
      </c>
    </row>
    <row r="1744" spans="5:6">
      <c r="E1744" s="152"/>
      <c r="F1744" s="183" t="str">
        <f>IF(OR(D1744="",E1744=""),"",ROUND(D1744/LOOKUP(E1744,SMMLV!$A$2:$A$36,SMMLV!$D$2:$D$108),3))</f>
        <v/>
      </c>
    </row>
    <row r="1745" spans="5:6">
      <c r="E1745" s="152"/>
      <c r="F1745" s="183" t="str">
        <f>IF(OR(D1745="",E1745=""),"",ROUND(D1745/LOOKUP(E1745,SMMLV!$A$2:$A$36,SMMLV!$D$2:$D$108),3))</f>
        <v/>
      </c>
    </row>
    <row r="1746" spans="5:6">
      <c r="E1746" s="152"/>
      <c r="F1746" s="183" t="str">
        <f>IF(OR(D1746="",E1746=""),"",ROUND(D1746/LOOKUP(E1746,SMMLV!$A$2:$A$36,SMMLV!$D$2:$D$108),3))</f>
        <v/>
      </c>
    </row>
    <row r="1747" spans="5:6">
      <c r="E1747" s="152"/>
      <c r="F1747" s="183" t="str">
        <f>IF(OR(D1747="",E1747=""),"",ROUND(D1747/LOOKUP(E1747,SMMLV!$A$2:$A$36,SMMLV!$D$2:$D$108),3))</f>
        <v/>
      </c>
    </row>
    <row r="1748" spans="5:6">
      <c r="E1748" s="152"/>
      <c r="F1748" s="183" t="str">
        <f>IF(OR(D1748="",E1748=""),"",ROUND(D1748/LOOKUP(E1748,SMMLV!$A$2:$A$36,SMMLV!$D$2:$D$108),3))</f>
        <v/>
      </c>
    </row>
    <row r="1749" spans="5:6">
      <c r="E1749" s="152"/>
      <c r="F1749" s="183" t="str">
        <f>IF(OR(D1749="",E1749=""),"",ROUND(D1749/LOOKUP(E1749,SMMLV!$A$2:$A$36,SMMLV!$D$2:$D$108),3))</f>
        <v/>
      </c>
    </row>
    <row r="1750" spans="5:6">
      <c r="E1750" s="152"/>
      <c r="F1750" s="183" t="str">
        <f>IF(OR(D1750="",E1750=""),"",ROUND(D1750/LOOKUP(E1750,SMMLV!$A$2:$A$36,SMMLV!$D$2:$D$108),3))</f>
        <v/>
      </c>
    </row>
    <row r="1751" spans="5:6">
      <c r="E1751" s="152"/>
      <c r="F1751" s="183" t="str">
        <f>IF(OR(D1751="",E1751=""),"",ROUND(D1751/LOOKUP(E1751,SMMLV!$A$2:$A$36,SMMLV!$D$2:$D$108),3))</f>
        <v/>
      </c>
    </row>
    <row r="1752" spans="5:6">
      <c r="E1752" s="152"/>
      <c r="F1752" s="183" t="str">
        <f>IF(OR(D1752="",E1752=""),"",ROUND(D1752/LOOKUP(E1752,SMMLV!$A$2:$A$36,SMMLV!$D$2:$D$108),3))</f>
        <v/>
      </c>
    </row>
    <row r="1753" spans="5:6">
      <c r="E1753" s="152"/>
      <c r="F1753" s="183" t="str">
        <f>IF(OR(D1753="",E1753=""),"",ROUND(D1753/LOOKUP(E1753,SMMLV!$A$2:$A$36,SMMLV!$D$2:$D$108),3))</f>
        <v/>
      </c>
    </row>
    <row r="1754" spans="5:6">
      <c r="E1754" s="152"/>
      <c r="F1754" s="183" t="str">
        <f>IF(OR(D1754="",E1754=""),"",ROUND(D1754/LOOKUP(E1754,SMMLV!$A$2:$A$36,SMMLV!$D$2:$D$108),3))</f>
        <v/>
      </c>
    </row>
    <row r="1755" spans="5:6">
      <c r="E1755" s="152"/>
      <c r="F1755" s="183" t="str">
        <f>IF(OR(D1755="",E1755=""),"",ROUND(D1755/LOOKUP(E1755,SMMLV!$A$2:$A$36,SMMLV!$D$2:$D$108),3))</f>
        <v/>
      </c>
    </row>
    <row r="1756" spans="5:6">
      <c r="E1756" s="152"/>
      <c r="F1756" s="183" t="str">
        <f>IF(OR(D1756="",E1756=""),"",ROUND(D1756/LOOKUP(E1756,SMMLV!$A$2:$A$36,SMMLV!$D$2:$D$108),3))</f>
        <v/>
      </c>
    </row>
    <row r="1757" spans="5:6">
      <c r="E1757" s="152"/>
      <c r="F1757" s="183" t="str">
        <f>IF(OR(D1757="",E1757=""),"",ROUND(D1757/LOOKUP(E1757,SMMLV!$A$2:$A$36,SMMLV!$D$2:$D$108),3))</f>
        <v/>
      </c>
    </row>
    <row r="1758" spans="5:6">
      <c r="E1758" s="152"/>
      <c r="F1758" s="183" t="str">
        <f>IF(OR(D1758="",E1758=""),"",ROUND(D1758/LOOKUP(E1758,SMMLV!$A$2:$A$36,SMMLV!$D$2:$D$108),3))</f>
        <v/>
      </c>
    </row>
    <row r="1759" spans="5:6">
      <c r="E1759" s="152"/>
      <c r="F1759" s="183" t="str">
        <f>IF(OR(D1759="",E1759=""),"",ROUND(D1759/LOOKUP(E1759,SMMLV!$A$2:$A$36,SMMLV!$D$2:$D$108),3))</f>
        <v/>
      </c>
    </row>
    <row r="1760" spans="5:6">
      <c r="E1760" s="152"/>
      <c r="F1760" s="183" t="str">
        <f>IF(OR(D1760="",E1760=""),"",ROUND(D1760/LOOKUP(E1760,SMMLV!$A$2:$A$36,SMMLV!$D$2:$D$108),3))</f>
        <v/>
      </c>
    </row>
    <row r="1761" spans="5:6">
      <c r="E1761" s="152"/>
      <c r="F1761" s="183" t="str">
        <f>IF(OR(D1761="",E1761=""),"",ROUND(D1761/LOOKUP(E1761,SMMLV!$A$2:$A$36,SMMLV!$D$2:$D$108),3))</f>
        <v/>
      </c>
    </row>
    <row r="1762" spans="5:6">
      <c r="E1762" s="152"/>
      <c r="F1762" s="183" t="str">
        <f>IF(OR(D1762="",E1762=""),"",ROUND(D1762/LOOKUP(E1762,SMMLV!$A$2:$A$36,SMMLV!$D$2:$D$108),3))</f>
        <v/>
      </c>
    </row>
    <row r="1763" spans="5:6">
      <c r="E1763" s="152"/>
      <c r="F1763" s="183" t="str">
        <f>IF(OR(D1763="",E1763=""),"",ROUND(D1763/LOOKUP(E1763,SMMLV!$A$2:$A$36,SMMLV!$D$2:$D$108),3))</f>
        <v/>
      </c>
    </row>
    <row r="1764" spans="5:6">
      <c r="E1764" s="152"/>
      <c r="F1764" s="183" t="str">
        <f>IF(OR(D1764="",E1764=""),"",ROUND(D1764/LOOKUP(E1764,SMMLV!$A$2:$A$36,SMMLV!$D$2:$D$108),3))</f>
        <v/>
      </c>
    </row>
    <row r="1765" spans="5:6">
      <c r="E1765" s="152"/>
      <c r="F1765" s="183" t="str">
        <f>IF(OR(D1765="",E1765=""),"",ROUND(D1765/LOOKUP(E1765,SMMLV!$A$2:$A$36,SMMLV!$D$2:$D$108),3))</f>
        <v/>
      </c>
    </row>
    <row r="1766" spans="5:6">
      <c r="E1766" s="152"/>
      <c r="F1766" s="183" t="str">
        <f>IF(OR(D1766="",E1766=""),"",ROUND(D1766/LOOKUP(E1766,SMMLV!$A$2:$A$36,SMMLV!$D$2:$D$108),3))</f>
        <v/>
      </c>
    </row>
    <row r="1767" spans="5:6">
      <c r="E1767" s="152"/>
      <c r="F1767" s="183" t="str">
        <f>IF(OR(D1767="",E1767=""),"",ROUND(D1767/LOOKUP(E1767,SMMLV!$A$2:$A$36,SMMLV!$D$2:$D$108),3))</f>
        <v/>
      </c>
    </row>
    <row r="1768" spans="5:6">
      <c r="E1768" s="152"/>
      <c r="F1768" s="183" t="str">
        <f>IF(OR(D1768="",E1768=""),"",ROUND(D1768/LOOKUP(E1768,SMMLV!$A$2:$A$36,SMMLV!$D$2:$D$108),3))</f>
        <v/>
      </c>
    </row>
    <row r="1769" spans="5:6">
      <c r="E1769" s="152"/>
      <c r="F1769" s="183" t="str">
        <f>IF(OR(D1769="",E1769=""),"",ROUND(D1769/LOOKUP(E1769,SMMLV!$A$2:$A$36,SMMLV!$D$2:$D$108),3))</f>
        <v/>
      </c>
    </row>
    <row r="1770" spans="5:6">
      <c r="E1770" s="152"/>
      <c r="F1770" s="183" t="str">
        <f>IF(OR(D1770="",E1770=""),"",ROUND(D1770/LOOKUP(E1770,SMMLV!$A$2:$A$36,SMMLV!$D$2:$D$108),3))</f>
        <v/>
      </c>
    </row>
    <row r="1771" spans="5:6">
      <c r="E1771" s="152"/>
      <c r="F1771" s="183" t="str">
        <f>IF(OR(D1771="",E1771=""),"",ROUND(D1771/LOOKUP(E1771,SMMLV!$A$2:$A$36,SMMLV!$D$2:$D$108),3))</f>
        <v/>
      </c>
    </row>
    <row r="1772" spans="5:6">
      <c r="E1772" s="152"/>
      <c r="F1772" s="183" t="str">
        <f>IF(OR(D1772="",E1772=""),"",ROUND(D1772/LOOKUP(E1772,SMMLV!$A$2:$A$36,SMMLV!$D$2:$D$108),3))</f>
        <v/>
      </c>
    </row>
    <row r="1773" spans="5:6">
      <c r="E1773" s="152"/>
      <c r="F1773" s="183" t="str">
        <f>IF(OR(D1773="",E1773=""),"",ROUND(D1773/LOOKUP(E1773,SMMLV!$A$2:$A$36,SMMLV!$D$2:$D$108),3))</f>
        <v/>
      </c>
    </row>
    <row r="1774" spans="5:6">
      <c r="E1774" s="152"/>
      <c r="F1774" s="183" t="str">
        <f>IF(OR(D1774="",E1774=""),"",ROUND(D1774/LOOKUP(E1774,SMMLV!$A$2:$A$36,SMMLV!$D$2:$D$108),3))</f>
        <v/>
      </c>
    </row>
    <row r="1775" spans="5:6">
      <c r="E1775" s="152"/>
      <c r="F1775" s="183" t="str">
        <f>IF(OR(D1775="",E1775=""),"",ROUND(D1775/LOOKUP(E1775,SMMLV!$A$2:$A$36,SMMLV!$D$2:$D$108),3))</f>
        <v/>
      </c>
    </row>
    <row r="1776" spans="5:6">
      <c r="E1776" s="152"/>
      <c r="F1776" s="183" t="str">
        <f>IF(OR(D1776="",E1776=""),"",ROUND(D1776/LOOKUP(E1776,SMMLV!$A$2:$A$36,SMMLV!$D$2:$D$108),3))</f>
        <v/>
      </c>
    </row>
    <row r="1777" spans="5:6">
      <c r="E1777" s="152"/>
      <c r="F1777" s="183" t="str">
        <f>IF(OR(D1777="",E1777=""),"",ROUND(D1777/LOOKUP(E1777,SMMLV!$A$2:$A$36,SMMLV!$D$2:$D$108),3))</f>
        <v/>
      </c>
    </row>
    <row r="1778" spans="5:6">
      <c r="E1778" s="152"/>
      <c r="F1778" s="183" t="str">
        <f>IF(OR(D1778="",E1778=""),"",ROUND(D1778/LOOKUP(E1778,SMMLV!$A$2:$A$36,SMMLV!$D$2:$D$108),3))</f>
        <v/>
      </c>
    </row>
    <row r="1779" spans="5:6">
      <c r="E1779" s="152"/>
      <c r="F1779" s="183" t="str">
        <f>IF(OR(D1779="",E1779=""),"",ROUND(D1779/LOOKUP(E1779,SMMLV!$A$2:$A$36,SMMLV!$D$2:$D$108),3))</f>
        <v/>
      </c>
    </row>
    <row r="1780" spans="5:6">
      <c r="E1780" s="152"/>
      <c r="F1780" s="183" t="str">
        <f>IF(OR(D1780="",E1780=""),"",ROUND(D1780/LOOKUP(E1780,SMMLV!$A$2:$A$36,SMMLV!$D$2:$D$108),3))</f>
        <v/>
      </c>
    </row>
    <row r="1781" spans="5:6">
      <c r="E1781" s="152"/>
      <c r="F1781" s="183" t="str">
        <f>IF(OR(D1781="",E1781=""),"",ROUND(D1781/LOOKUP(E1781,SMMLV!$A$2:$A$36,SMMLV!$D$2:$D$108),3))</f>
        <v/>
      </c>
    </row>
    <row r="1782" spans="5:6">
      <c r="E1782" s="152"/>
      <c r="F1782" s="183" t="str">
        <f>IF(OR(D1782="",E1782=""),"",ROUND(D1782/LOOKUP(E1782,SMMLV!$A$2:$A$36,SMMLV!$D$2:$D$108),3))</f>
        <v/>
      </c>
    </row>
    <row r="1783" spans="5:6">
      <c r="E1783" s="152"/>
      <c r="F1783" s="183" t="str">
        <f>IF(OR(D1783="",E1783=""),"",ROUND(D1783/LOOKUP(E1783,SMMLV!$A$2:$A$36,SMMLV!$D$2:$D$108),3))</f>
        <v/>
      </c>
    </row>
    <row r="1784" spans="5:6">
      <c r="E1784" s="152"/>
      <c r="F1784" s="183" t="str">
        <f>IF(OR(D1784="",E1784=""),"",ROUND(D1784/LOOKUP(E1784,SMMLV!$A$2:$A$36,SMMLV!$D$2:$D$108),3))</f>
        <v/>
      </c>
    </row>
    <row r="1785" spans="5:6">
      <c r="E1785" s="152"/>
      <c r="F1785" s="183" t="str">
        <f>IF(OR(D1785="",E1785=""),"",ROUND(D1785/LOOKUP(E1785,SMMLV!$A$2:$A$36,SMMLV!$D$2:$D$108),3))</f>
        <v/>
      </c>
    </row>
    <row r="1786" spans="5:6">
      <c r="E1786" s="152"/>
      <c r="F1786" s="183" t="str">
        <f>IF(OR(D1786="",E1786=""),"",ROUND(D1786/LOOKUP(E1786,SMMLV!$A$2:$A$36,SMMLV!$D$2:$D$108),3))</f>
        <v/>
      </c>
    </row>
    <row r="1787" spans="5:6">
      <c r="E1787" s="152"/>
      <c r="F1787" s="183" t="str">
        <f>IF(OR(D1787="",E1787=""),"",ROUND(D1787/LOOKUP(E1787,SMMLV!$A$2:$A$36,SMMLV!$D$2:$D$108),3))</f>
        <v/>
      </c>
    </row>
    <row r="1788" spans="5:6">
      <c r="E1788" s="152"/>
      <c r="F1788" s="183" t="str">
        <f>IF(OR(D1788="",E1788=""),"",ROUND(D1788/LOOKUP(E1788,SMMLV!$A$2:$A$36,SMMLV!$D$2:$D$108),3))</f>
        <v/>
      </c>
    </row>
    <row r="1789" spans="5:6">
      <c r="E1789" s="152"/>
      <c r="F1789" s="183" t="str">
        <f>IF(OR(D1789="",E1789=""),"",ROUND(D1789/LOOKUP(E1789,SMMLV!$A$2:$A$36,SMMLV!$D$2:$D$108),3))</f>
        <v/>
      </c>
    </row>
    <row r="1790" spans="5:6">
      <c r="E1790" s="152"/>
      <c r="F1790" s="183" t="str">
        <f>IF(OR(D1790="",E1790=""),"",ROUND(D1790/LOOKUP(E1790,SMMLV!$A$2:$A$36,SMMLV!$D$2:$D$108),3))</f>
        <v/>
      </c>
    </row>
    <row r="1791" spans="5:6">
      <c r="E1791" s="152"/>
      <c r="F1791" s="183" t="str">
        <f>IF(OR(D1791="",E1791=""),"",ROUND(D1791/LOOKUP(E1791,SMMLV!$A$2:$A$36,SMMLV!$D$2:$D$108),3))</f>
        <v/>
      </c>
    </row>
    <row r="1792" spans="5:6">
      <c r="E1792" s="152"/>
      <c r="F1792" s="183" t="str">
        <f>IF(OR(D1792="",E1792=""),"",ROUND(D1792/LOOKUP(E1792,SMMLV!$A$2:$A$36,SMMLV!$D$2:$D$108),3))</f>
        <v/>
      </c>
    </row>
    <row r="1793" spans="5:6">
      <c r="E1793" s="152"/>
      <c r="F1793" s="183" t="str">
        <f>IF(OR(D1793="",E1793=""),"",ROUND(D1793/LOOKUP(E1793,SMMLV!$A$2:$A$36,SMMLV!$D$2:$D$108),3))</f>
        <v/>
      </c>
    </row>
    <row r="1794" spans="5:6">
      <c r="E1794" s="152"/>
      <c r="F1794" s="183" t="str">
        <f>IF(OR(D1794="",E1794=""),"",ROUND(D1794/LOOKUP(E1794,SMMLV!$A$2:$A$36,SMMLV!$D$2:$D$108),3))</f>
        <v/>
      </c>
    </row>
    <row r="1795" spans="5:6">
      <c r="E1795" s="152"/>
      <c r="F1795" s="183" t="str">
        <f>IF(OR(D1795="",E1795=""),"",ROUND(D1795/LOOKUP(E1795,SMMLV!$A$2:$A$36,SMMLV!$D$2:$D$108),3))</f>
        <v/>
      </c>
    </row>
    <row r="1796" spans="5:6">
      <c r="E1796" s="152"/>
      <c r="F1796" s="183" t="str">
        <f>IF(OR(D1796="",E1796=""),"",ROUND(D1796/LOOKUP(E1796,SMMLV!$A$2:$A$36,SMMLV!$D$2:$D$108),3))</f>
        <v/>
      </c>
    </row>
    <row r="1797" spans="5:6">
      <c r="E1797" s="152"/>
      <c r="F1797" s="183" t="str">
        <f>IF(OR(D1797="",E1797=""),"",ROUND(D1797/LOOKUP(E1797,SMMLV!$A$2:$A$36,SMMLV!$D$2:$D$108),3))</f>
        <v/>
      </c>
    </row>
    <row r="1798" spans="5:6">
      <c r="E1798" s="152"/>
      <c r="F1798" s="183" t="str">
        <f>IF(OR(D1798="",E1798=""),"",ROUND(D1798/LOOKUP(E1798,SMMLV!$A$2:$A$36,SMMLV!$D$2:$D$108),3))</f>
        <v/>
      </c>
    </row>
    <row r="1799" spans="5:6">
      <c r="E1799" s="152"/>
      <c r="F1799" s="183" t="str">
        <f>IF(OR(D1799="",E1799=""),"",ROUND(D1799/LOOKUP(E1799,SMMLV!$A$2:$A$36,SMMLV!$D$2:$D$108),3))</f>
        <v/>
      </c>
    </row>
    <row r="1800" spans="5:6">
      <c r="E1800" s="152"/>
      <c r="F1800" s="183" t="str">
        <f>IF(OR(D1800="",E1800=""),"",ROUND(D1800/LOOKUP(E1800,SMMLV!$A$2:$A$36,SMMLV!$D$2:$D$108),3))</f>
        <v/>
      </c>
    </row>
    <row r="1801" spans="5:6">
      <c r="E1801" s="152"/>
      <c r="F1801" s="183" t="str">
        <f>IF(OR(D1801="",E1801=""),"",ROUND(D1801/LOOKUP(E1801,SMMLV!$A$2:$A$36,SMMLV!$D$2:$D$108),3))</f>
        <v/>
      </c>
    </row>
    <row r="1802" spans="5:6">
      <c r="E1802" s="152"/>
      <c r="F1802" s="183" t="str">
        <f>IF(OR(D1802="",E1802=""),"",ROUND(D1802/LOOKUP(E1802,SMMLV!$A$2:$A$36,SMMLV!$D$2:$D$108),3))</f>
        <v/>
      </c>
    </row>
    <row r="1803" spans="5:6">
      <c r="E1803" s="152"/>
      <c r="F1803" s="183" t="str">
        <f>IF(OR(D1803="",E1803=""),"",ROUND(D1803/LOOKUP(E1803,SMMLV!$A$2:$A$36,SMMLV!$D$2:$D$108),3))</f>
        <v/>
      </c>
    </row>
    <row r="1804" spans="5:6">
      <c r="E1804" s="152"/>
      <c r="F1804" s="183" t="str">
        <f>IF(OR(D1804="",E1804=""),"",ROUND(D1804/LOOKUP(E1804,SMMLV!$A$2:$A$36,SMMLV!$D$2:$D$108),3))</f>
        <v/>
      </c>
    </row>
    <row r="1805" spans="5:6">
      <c r="E1805" s="152"/>
      <c r="F1805" s="183" t="str">
        <f>IF(OR(D1805="",E1805=""),"",ROUND(D1805/LOOKUP(E1805,SMMLV!$A$2:$A$36,SMMLV!$D$2:$D$108),3))</f>
        <v/>
      </c>
    </row>
    <row r="1806" spans="5:6">
      <c r="E1806" s="152"/>
      <c r="F1806" s="183" t="str">
        <f>IF(OR(D1806="",E1806=""),"",ROUND(D1806/LOOKUP(E1806,SMMLV!$A$2:$A$36,SMMLV!$D$2:$D$108),3))</f>
        <v/>
      </c>
    </row>
    <row r="1807" spans="5:6">
      <c r="E1807" s="152"/>
      <c r="F1807" s="183" t="str">
        <f>IF(OR(D1807="",E1807=""),"",ROUND(D1807/LOOKUP(E1807,SMMLV!$A$2:$A$36,SMMLV!$D$2:$D$108),3))</f>
        <v/>
      </c>
    </row>
    <row r="1808" spans="5:6">
      <c r="E1808" s="152"/>
      <c r="F1808" s="183" t="str">
        <f>IF(OR(D1808="",E1808=""),"",ROUND(D1808/LOOKUP(E1808,SMMLV!$A$2:$A$36,SMMLV!$D$2:$D$108),3))</f>
        <v/>
      </c>
    </row>
    <row r="1809" spans="5:6">
      <c r="E1809" s="152"/>
      <c r="F1809" s="183" t="str">
        <f>IF(OR(D1809="",E1809=""),"",ROUND(D1809/LOOKUP(E1809,SMMLV!$A$2:$A$36,SMMLV!$D$2:$D$108),3))</f>
        <v/>
      </c>
    </row>
    <row r="1810" spans="5:6">
      <c r="E1810" s="152"/>
      <c r="F1810" s="183" t="str">
        <f>IF(OR(D1810="",E1810=""),"",ROUND(D1810/LOOKUP(E1810,SMMLV!$A$2:$A$36,SMMLV!$D$2:$D$108),3))</f>
        <v/>
      </c>
    </row>
    <row r="1811" spans="5:6">
      <c r="E1811" s="152"/>
      <c r="F1811" s="183" t="str">
        <f>IF(OR(D1811="",E1811=""),"",ROUND(D1811/LOOKUP(E1811,SMMLV!$A$2:$A$36,SMMLV!$D$2:$D$108),3))</f>
        <v/>
      </c>
    </row>
    <row r="1812" spans="5:6">
      <c r="E1812" s="152"/>
      <c r="F1812" s="183" t="str">
        <f>IF(OR(D1812="",E1812=""),"",ROUND(D1812/LOOKUP(E1812,SMMLV!$A$2:$A$36,SMMLV!$D$2:$D$108),3))</f>
        <v/>
      </c>
    </row>
    <row r="1813" spans="5:6">
      <c r="E1813" s="152"/>
      <c r="F1813" s="183" t="str">
        <f>IF(OR(D1813="",E1813=""),"",ROUND(D1813/LOOKUP(E1813,SMMLV!$A$2:$A$36,SMMLV!$D$2:$D$108),3))</f>
        <v/>
      </c>
    </row>
    <row r="1814" spans="5:6">
      <c r="E1814" s="152"/>
      <c r="F1814" s="183" t="str">
        <f>IF(OR(D1814="",E1814=""),"",ROUND(D1814/LOOKUP(E1814,SMMLV!$A$2:$A$36,SMMLV!$D$2:$D$108),3))</f>
        <v/>
      </c>
    </row>
    <row r="1815" spans="5:6">
      <c r="E1815" s="152"/>
      <c r="F1815" s="183" t="str">
        <f>IF(OR(D1815="",E1815=""),"",ROUND(D1815/LOOKUP(E1815,SMMLV!$A$2:$A$36,SMMLV!$D$2:$D$108),3))</f>
        <v/>
      </c>
    </row>
    <row r="1816" spans="5:6">
      <c r="E1816" s="152"/>
      <c r="F1816" s="183" t="str">
        <f>IF(OR(D1816="",E1816=""),"",ROUND(D1816/LOOKUP(E1816,SMMLV!$A$2:$A$36,SMMLV!$D$2:$D$108),3))</f>
        <v/>
      </c>
    </row>
    <row r="1817" spans="5:6">
      <c r="E1817" s="152"/>
      <c r="F1817" s="183" t="str">
        <f>IF(OR(D1817="",E1817=""),"",ROUND(D1817/LOOKUP(E1817,SMMLV!$A$2:$A$36,SMMLV!$D$2:$D$108),3))</f>
        <v/>
      </c>
    </row>
    <row r="1818" spans="5:6">
      <c r="E1818" s="152"/>
      <c r="F1818" s="183" t="str">
        <f>IF(OR(D1818="",E1818=""),"",ROUND(D1818/LOOKUP(E1818,SMMLV!$A$2:$A$36,SMMLV!$D$2:$D$108),3))</f>
        <v/>
      </c>
    </row>
    <row r="1819" spans="5:6">
      <c r="E1819" s="152"/>
      <c r="F1819" s="183" t="str">
        <f>IF(OR(D1819="",E1819=""),"",ROUND(D1819/LOOKUP(E1819,SMMLV!$A$2:$A$36,SMMLV!$D$2:$D$108),3))</f>
        <v/>
      </c>
    </row>
    <row r="1820" spans="5:6">
      <c r="E1820" s="152"/>
      <c r="F1820" s="183" t="str">
        <f>IF(OR(D1820="",E1820=""),"",ROUND(D1820/LOOKUP(E1820,SMMLV!$A$2:$A$36,SMMLV!$D$2:$D$108),3))</f>
        <v/>
      </c>
    </row>
    <row r="1821" spans="5:6">
      <c r="E1821" s="152"/>
      <c r="F1821" s="183" t="str">
        <f>IF(OR(D1821="",E1821=""),"",ROUND(D1821/LOOKUP(E1821,SMMLV!$A$2:$A$36,SMMLV!$D$2:$D$108),3))</f>
        <v/>
      </c>
    </row>
    <row r="1822" spans="5:6">
      <c r="E1822" s="152"/>
      <c r="F1822" s="183" t="str">
        <f>IF(OR(D1822="",E1822=""),"",ROUND(D1822/LOOKUP(E1822,SMMLV!$A$2:$A$36,SMMLV!$D$2:$D$108),3))</f>
        <v/>
      </c>
    </row>
    <row r="1823" spans="5:6">
      <c r="E1823" s="152"/>
      <c r="F1823" s="183" t="str">
        <f>IF(OR(D1823="",E1823=""),"",ROUND(D1823/LOOKUP(E1823,SMMLV!$A$2:$A$36,SMMLV!$D$2:$D$108),3))</f>
        <v/>
      </c>
    </row>
    <row r="1824" spans="5:6">
      <c r="E1824" s="152"/>
      <c r="F1824" s="183" t="str">
        <f>IF(OR(D1824="",E1824=""),"",ROUND(D1824/LOOKUP(E1824,SMMLV!$A$2:$A$36,SMMLV!$D$2:$D$108),3))</f>
        <v/>
      </c>
    </row>
    <row r="1825" spans="5:6">
      <c r="E1825" s="152"/>
      <c r="F1825" s="183" t="str">
        <f>IF(OR(D1825="",E1825=""),"",ROUND(D1825/LOOKUP(E1825,SMMLV!$A$2:$A$36,SMMLV!$D$2:$D$108),3))</f>
        <v/>
      </c>
    </row>
    <row r="1826" spans="5:6">
      <c r="E1826" s="152"/>
      <c r="F1826" s="183" t="str">
        <f>IF(OR(D1826="",E1826=""),"",ROUND(D1826/LOOKUP(E1826,SMMLV!$A$2:$A$36,SMMLV!$D$2:$D$108),3))</f>
        <v/>
      </c>
    </row>
    <row r="1827" spans="5:6">
      <c r="E1827" s="152"/>
      <c r="F1827" s="183" t="str">
        <f>IF(OR(D1827="",E1827=""),"",ROUND(D1827/LOOKUP(E1827,SMMLV!$A$2:$A$36,SMMLV!$D$2:$D$108),3))</f>
        <v/>
      </c>
    </row>
    <row r="1828" spans="5:6">
      <c r="E1828" s="152"/>
      <c r="F1828" s="183" t="str">
        <f>IF(OR(D1828="",E1828=""),"",ROUND(D1828/LOOKUP(E1828,SMMLV!$A$2:$A$36,SMMLV!$D$2:$D$108),3))</f>
        <v/>
      </c>
    </row>
    <row r="1829" spans="5:6">
      <c r="E1829" s="152"/>
      <c r="F1829" s="183" t="str">
        <f>IF(OR(D1829="",E1829=""),"",ROUND(D1829/LOOKUP(E1829,SMMLV!$A$2:$A$36,SMMLV!$D$2:$D$108),3))</f>
        <v/>
      </c>
    </row>
    <row r="1830" spans="5:6">
      <c r="E1830" s="152"/>
      <c r="F1830" s="183" t="str">
        <f>IF(OR(D1830="",E1830=""),"",ROUND(D1830/LOOKUP(E1830,SMMLV!$A$2:$A$36,SMMLV!$D$2:$D$108),3))</f>
        <v/>
      </c>
    </row>
    <row r="1831" spans="5:6">
      <c r="E1831" s="152"/>
      <c r="F1831" s="183" t="str">
        <f>IF(OR(D1831="",E1831=""),"",ROUND(D1831/LOOKUP(E1831,SMMLV!$A$2:$A$36,SMMLV!$D$2:$D$108),3))</f>
        <v/>
      </c>
    </row>
    <row r="1832" spans="5:6">
      <c r="E1832" s="152"/>
      <c r="F1832" s="183" t="str">
        <f>IF(OR(D1832="",E1832=""),"",ROUND(D1832/LOOKUP(E1832,SMMLV!$A$2:$A$36,SMMLV!$D$2:$D$108),3))</f>
        <v/>
      </c>
    </row>
    <row r="1833" spans="5:6">
      <c r="E1833" s="152"/>
      <c r="F1833" s="183" t="str">
        <f>IF(OR(D1833="",E1833=""),"",ROUND(D1833/LOOKUP(E1833,SMMLV!$A$2:$A$36,SMMLV!$D$2:$D$108),3))</f>
        <v/>
      </c>
    </row>
    <row r="1834" spans="5:6">
      <c r="E1834" s="152"/>
      <c r="F1834" s="183" t="str">
        <f>IF(OR(D1834="",E1834=""),"",ROUND(D1834/LOOKUP(E1834,SMMLV!$A$2:$A$36,SMMLV!$D$2:$D$108),3))</f>
        <v/>
      </c>
    </row>
    <row r="1835" spans="5:6">
      <c r="E1835" s="152"/>
      <c r="F1835" s="183" t="str">
        <f>IF(OR(D1835="",E1835=""),"",ROUND(D1835/LOOKUP(E1835,SMMLV!$A$2:$A$36,SMMLV!$D$2:$D$108),3))</f>
        <v/>
      </c>
    </row>
    <row r="1836" spans="5:6">
      <c r="E1836" s="152"/>
      <c r="F1836" s="183" t="str">
        <f>IF(OR(D1836="",E1836=""),"",ROUND(D1836/LOOKUP(E1836,SMMLV!$A$2:$A$36,SMMLV!$D$2:$D$108),3))</f>
        <v/>
      </c>
    </row>
    <row r="1837" spans="5:6">
      <c r="E1837" s="152"/>
      <c r="F1837" s="183" t="str">
        <f>IF(OR(D1837="",E1837=""),"",ROUND(D1837/LOOKUP(E1837,SMMLV!$A$2:$A$36,SMMLV!$D$2:$D$108),3))</f>
        <v/>
      </c>
    </row>
    <row r="1838" spans="5:6">
      <c r="E1838" s="152"/>
      <c r="F1838" s="183" t="str">
        <f>IF(OR(D1838="",E1838=""),"",ROUND(D1838/LOOKUP(E1838,SMMLV!$A$2:$A$36,SMMLV!$D$2:$D$108),3))</f>
        <v/>
      </c>
    </row>
    <row r="1839" spans="5:6">
      <c r="E1839" s="152"/>
      <c r="F1839" s="183" t="str">
        <f>IF(OR(D1839="",E1839=""),"",ROUND(D1839/LOOKUP(E1839,SMMLV!$A$2:$A$36,SMMLV!$D$2:$D$108),3))</f>
        <v/>
      </c>
    </row>
    <row r="1840" spans="5:6">
      <c r="E1840" s="152"/>
      <c r="F1840" s="183" t="str">
        <f>IF(OR(D1840="",E1840=""),"",ROUND(D1840/LOOKUP(E1840,SMMLV!$A$2:$A$36,SMMLV!$D$2:$D$108),3))</f>
        <v/>
      </c>
    </row>
    <row r="1841" spans="5:6">
      <c r="E1841" s="152"/>
      <c r="F1841" s="183" t="str">
        <f>IF(OR(D1841="",E1841=""),"",ROUND(D1841/LOOKUP(E1841,SMMLV!$A$2:$A$36,SMMLV!$D$2:$D$108),3))</f>
        <v/>
      </c>
    </row>
    <row r="1842" spans="5:6">
      <c r="E1842" s="152"/>
      <c r="F1842" s="183" t="str">
        <f>IF(OR(D1842="",E1842=""),"",ROUND(D1842/LOOKUP(E1842,SMMLV!$A$2:$A$36,SMMLV!$D$2:$D$108),3))</f>
        <v/>
      </c>
    </row>
    <row r="1843" spans="5:6">
      <c r="E1843" s="152"/>
      <c r="F1843" s="183" t="str">
        <f>IF(OR(D1843="",E1843=""),"",ROUND(D1843/LOOKUP(E1843,SMMLV!$A$2:$A$36,SMMLV!$D$2:$D$108),3))</f>
        <v/>
      </c>
    </row>
    <row r="1844" spans="5:6">
      <c r="E1844" s="152"/>
      <c r="F1844" s="183" t="str">
        <f>IF(OR(D1844="",E1844=""),"",ROUND(D1844/LOOKUP(E1844,SMMLV!$A$2:$A$36,SMMLV!$D$2:$D$108),3))</f>
        <v/>
      </c>
    </row>
    <row r="1845" spans="5:6">
      <c r="E1845" s="152"/>
      <c r="F1845" s="183" t="str">
        <f>IF(OR(D1845="",E1845=""),"",ROUND(D1845/LOOKUP(E1845,SMMLV!$A$2:$A$36,SMMLV!$D$2:$D$108),3))</f>
        <v/>
      </c>
    </row>
    <row r="1846" spans="5:6">
      <c r="E1846" s="152"/>
      <c r="F1846" s="183" t="str">
        <f>IF(OR(D1846="",E1846=""),"",ROUND(D1846/LOOKUP(E1846,SMMLV!$A$2:$A$36,SMMLV!$D$2:$D$108),3))</f>
        <v/>
      </c>
    </row>
    <row r="1847" spans="5:6">
      <c r="E1847" s="152"/>
      <c r="F1847" s="183" t="str">
        <f>IF(OR(D1847="",E1847=""),"",ROUND(D1847/LOOKUP(E1847,SMMLV!$A$2:$A$36,SMMLV!$D$2:$D$108),3))</f>
        <v/>
      </c>
    </row>
    <row r="1848" spans="5:6">
      <c r="E1848" s="152"/>
      <c r="F1848" s="183" t="str">
        <f>IF(OR(D1848="",E1848=""),"",ROUND(D1848/LOOKUP(E1848,SMMLV!$A$2:$A$36,SMMLV!$D$2:$D$108),3))</f>
        <v/>
      </c>
    </row>
    <row r="1849" spans="5:6">
      <c r="E1849" s="152"/>
      <c r="F1849" s="183" t="str">
        <f>IF(OR(D1849="",E1849=""),"",ROUND(D1849/LOOKUP(E1849,SMMLV!$A$2:$A$36,SMMLV!$D$2:$D$108),3))</f>
        <v/>
      </c>
    </row>
    <row r="1850" spans="5:6">
      <c r="E1850" s="152"/>
      <c r="F1850" s="183" t="str">
        <f>IF(OR(D1850="",E1850=""),"",ROUND(D1850/LOOKUP(E1850,SMMLV!$A$2:$A$36,SMMLV!$D$2:$D$108),3))</f>
        <v/>
      </c>
    </row>
    <row r="1851" spans="5:6">
      <c r="E1851" s="152"/>
      <c r="F1851" s="183" t="str">
        <f>IF(OR(D1851="",E1851=""),"",ROUND(D1851/LOOKUP(E1851,SMMLV!$A$2:$A$36,SMMLV!$D$2:$D$108),3))</f>
        <v/>
      </c>
    </row>
    <row r="1852" spans="5:6">
      <c r="E1852" s="152"/>
      <c r="F1852" s="183" t="str">
        <f>IF(OR(D1852="",E1852=""),"",ROUND(D1852/LOOKUP(E1852,SMMLV!$A$2:$A$36,SMMLV!$D$2:$D$108),3))</f>
        <v/>
      </c>
    </row>
    <row r="1853" spans="5:6">
      <c r="E1853" s="152"/>
      <c r="F1853" s="183" t="str">
        <f>IF(OR(D1853="",E1853=""),"",ROUND(D1853/LOOKUP(E1853,SMMLV!$A$2:$A$36,SMMLV!$D$2:$D$108),3))</f>
        <v/>
      </c>
    </row>
    <row r="1854" spans="5:6">
      <c r="E1854" s="152"/>
      <c r="F1854" s="183" t="str">
        <f>IF(OR(D1854="",E1854=""),"",ROUND(D1854/LOOKUP(E1854,SMMLV!$A$2:$A$36,SMMLV!$D$2:$D$108),3))</f>
        <v/>
      </c>
    </row>
    <row r="1855" spans="5:6">
      <c r="E1855" s="152"/>
      <c r="F1855" s="183" t="str">
        <f>IF(OR(D1855="",E1855=""),"",ROUND(D1855/LOOKUP(E1855,SMMLV!$A$2:$A$36,SMMLV!$D$2:$D$108),3))</f>
        <v/>
      </c>
    </row>
    <row r="1856" spans="5:6">
      <c r="E1856" s="152"/>
      <c r="F1856" s="183" t="str">
        <f>IF(OR(D1856="",E1856=""),"",ROUND(D1856/LOOKUP(E1856,SMMLV!$A$2:$A$36,SMMLV!$D$2:$D$108),3))</f>
        <v/>
      </c>
    </row>
    <row r="1857" spans="5:6">
      <c r="E1857" s="152"/>
      <c r="F1857" s="183" t="str">
        <f>IF(OR(D1857="",E1857=""),"",ROUND(D1857/LOOKUP(E1857,SMMLV!$A$2:$A$36,SMMLV!$D$2:$D$108),3))</f>
        <v/>
      </c>
    </row>
    <row r="1858" spans="5:6">
      <c r="E1858" s="152"/>
      <c r="F1858" s="183" t="str">
        <f>IF(OR(D1858="",E1858=""),"",ROUND(D1858/LOOKUP(E1858,SMMLV!$A$2:$A$36,SMMLV!$D$2:$D$108),3))</f>
        <v/>
      </c>
    </row>
    <row r="1859" spans="5:6">
      <c r="E1859" s="152"/>
      <c r="F1859" s="183" t="str">
        <f>IF(OR(D1859="",E1859=""),"",ROUND(D1859/LOOKUP(E1859,SMMLV!$A$2:$A$36,SMMLV!$D$2:$D$108),3))</f>
        <v/>
      </c>
    </row>
    <row r="1860" spans="5:6">
      <c r="E1860" s="152"/>
      <c r="F1860" s="183" t="str">
        <f>IF(OR(D1860="",E1860=""),"",ROUND(D1860/LOOKUP(E1860,SMMLV!$A$2:$A$36,SMMLV!$D$2:$D$108),3))</f>
        <v/>
      </c>
    </row>
    <row r="1861" spans="5:6">
      <c r="E1861" s="152"/>
      <c r="F1861" s="183" t="str">
        <f>IF(OR(D1861="",E1861=""),"",ROUND(D1861/LOOKUP(E1861,SMMLV!$A$2:$A$36,SMMLV!$D$2:$D$108),3))</f>
        <v/>
      </c>
    </row>
    <row r="1862" spans="5:6">
      <c r="E1862" s="152"/>
      <c r="F1862" s="183" t="str">
        <f>IF(OR(D1862="",E1862=""),"",ROUND(D1862/LOOKUP(E1862,SMMLV!$A$2:$A$36,SMMLV!$D$2:$D$108),3))</f>
        <v/>
      </c>
    </row>
    <row r="1863" spans="5:6">
      <c r="E1863" s="152"/>
      <c r="F1863" s="183" t="str">
        <f>IF(OR(D1863="",E1863=""),"",ROUND(D1863/LOOKUP(E1863,SMMLV!$A$2:$A$36,SMMLV!$D$2:$D$108),3))</f>
        <v/>
      </c>
    </row>
    <row r="1864" spans="5:6">
      <c r="E1864" s="152"/>
      <c r="F1864" s="183" t="str">
        <f>IF(OR(D1864="",E1864=""),"",ROUND(D1864/LOOKUP(E1864,SMMLV!$A$2:$A$36,SMMLV!$D$2:$D$108),3))</f>
        <v/>
      </c>
    </row>
    <row r="1865" spans="5:6">
      <c r="E1865" s="152"/>
      <c r="F1865" s="183" t="str">
        <f>IF(OR(D1865="",E1865=""),"",ROUND(D1865/LOOKUP(E1865,SMMLV!$A$2:$A$36,SMMLV!$D$2:$D$108),3))</f>
        <v/>
      </c>
    </row>
    <row r="1866" spans="5:6">
      <c r="E1866" s="152"/>
      <c r="F1866" s="183" t="str">
        <f>IF(OR(D1866="",E1866=""),"",ROUND(D1866/LOOKUP(E1866,SMMLV!$A$2:$A$36,SMMLV!$D$2:$D$108),3))</f>
        <v/>
      </c>
    </row>
    <row r="1867" spans="5:6">
      <c r="E1867" s="152"/>
      <c r="F1867" s="183" t="str">
        <f>IF(OR(D1867="",E1867=""),"",ROUND(D1867/LOOKUP(E1867,SMMLV!$A$2:$A$36,SMMLV!$D$2:$D$108),3))</f>
        <v/>
      </c>
    </row>
    <row r="1868" spans="5:6">
      <c r="E1868" s="152"/>
      <c r="F1868" s="183" t="str">
        <f>IF(OR(D1868="",E1868=""),"",ROUND(D1868/LOOKUP(E1868,SMMLV!$A$2:$A$36,SMMLV!$D$2:$D$108),3))</f>
        <v/>
      </c>
    </row>
    <row r="1869" spans="5:6">
      <c r="E1869" s="152"/>
      <c r="F1869" s="183" t="str">
        <f>IF(OR(D1869="",E1869=""),"",ROUND(D1869/LOOKUP(E1869,SMMLV!$A$2:$A$36,SMMLV!$D$2:$D$108),3))</f>
        <v/>
      </c>
    </row>
    <row r="1870" spans="5:6">
      <c r="E1870" s="152"/>
      <c r="F1870" s="183" t="str">
        <f>IF(OR(D1870="",E1870=""),"",ROUND(D1870/LOOKUP(E1870,SMMLV!$A$2:$A$36,SMMLV!$D$2:$D$108),3))</f>
        <v/>
      </c>
    </row>
    <row r="1871" spans="5:6">
      <c r="E1871" s="152"/>
      <c r="F1871" s="183" t="str">
        <f>IF(OR(D1871="",E1871=""),"",ROUND(D1871/LOOKUP(E1871,SMMLV!$A$2:$A$36,SMMLV!$D$2:$D$108),3))</f>
        <v/>
      </c>
    </row>
    <row r="1872" spans="5:6">
      <c r="E1872" s="152"/>
      <c r="F1872" s="183" t="str">
        <f>IF(OR(D1872="",E1872=""),"",ROUND(D1872/LOOKUP(E1872,SMMLV!$A$2:$A$36,SMMLV!$D$2:$D$108),3))</f>
        <v/>
      </c>
    </row>
    <row r="1873" spans="5:6">
      <c r="E1873" s="152"/>
      <c r="F1873" s="183" t="str">
        <f>IF(OR(D1873="",E1873=""),"",ROUND(D1873/LOOKUP(E1873,SMMLV!$A$2:$A$36,SMMLV!$D$2:$D$108),3))</f>
        <v/>
      </c>
    </row>
    <row r="1874" spans="5:6">
      <c r="E1874" s="152"/>
      <c r="F1874" s="183" t="str">
        <f>IF(OR(D1874="",E1874=""),"",ROUND(D1874/LOOKUP(E1874,SMMLV!$A$2:$A$36,SMMLV!$D$2:$D$108),3))</f>
        <v/>
      </c>
    </row>
    <row r="1875" spans="5:6">
      <c r="E1875" s="152"/>
      <c r="F1875" s="183" t="str">
        <f>IF(OR(D1875="",E1875=""),"",ROUND(D1875/LOOKUP(E1875,SMMLV!$A$2:$A$36,SMMLV!$D$2:$D$108),3))</f>
        <v/>
      </c>
    </row>
    <row r="1876" spans="5:6">
      <c r="E1876" s="152"/>
      <c r="F1876" s="183" t="str">
        <f>IF(OR(D1876="",E1876=""),"",ROUND(D1876/LOOKUP(E1876,SMMLV!$A$2:$A$36,SMMLV!$D$2:$D$108),3))</f>
        <v/>
      </c>
    </row>
    <row r="1877" spans="5:6">
      <c r="E1877" s="152"/>
      <c r="F1877" s="183" t="str">
        <f>IF(OR(D1877="",E1877=""),"",ROUND(D1877/LOOKUP(E1877,SMMLV!$A$2:$A$36,SMMLV!$D$2:$D$108),3))</f>
        <v/>
      </c>
    </row>
    <row r="1878" spans="5:6">
      <c r="E1878" s="152"/>
      <c r="F1878" s="183" t="str">
        <f>IF(OR(D1878="",E1878=""),"",ROUND(D1878/LOOKUP(E1878,SMMLV!$A$2:$A$36,SMMLV!$D$2:$D$108),3))</f>
        <v/>
      </c>
    </row>
    <row r="1879" spans="5:6">
      <c r="E1879" s="152"/>
      <c r="F1879" s="183" t="str">
        <f>IF(OR(D1879="",E1879=""),"",ROUND(D1879/LOOKUP(E1879,SMMLV!$A$2:$A$36,SMMLV!$D$2:$D$108),3))</f>
        <v/>
      </c>
    </row>
    <row r="1880" spans="5:6">
      <c r="E1880" s="152"/>
      <c r="F1880" s="183" t="str">
        <f>IF(OR(D1880="",E1880=""),"",ROUND(D1880/LOOKUP(E1880,SMMLV!$A$2:$A$36,SMMLV!$D$2:$D$108),3))</f>
        <v/>
      </c>
    </row>
    <row r="1881" spans="5:6">
      <c r="E1881" s="152"/>
      <c r="F1881" s="183" t="str">
        <f>IF(OR(D1881="",E1881=""),"",ROUND(D1881/LOOKUP(E1881,SMMLV!$A$2:$A$36,SMMLV!$D$2:$D$108),3))</f>
        <v/>
      </c>
    </row>
    <row r="1882" spans="5:6">
      <c r="E1882" s="152"/>
      <c r="F1882" s="183" t="str">
        <f>IF(OR(D1882="",E1882=""),"",ROUND(D1882/LOOKUP(E1882,SMMLV!$A$2:$A$36,SMMLV!$D$2:$D$108),3))</f>
        <v/>
      </c>
    </row>
    <row r="1883" spans="5:6">
      <c r="E1883" s="152"/>
      <c r="F1883" s="183" t="str">
        <f>IF(OR(D1883="",E1883=""),"",ROUND(D1883/LOOKUP(E1883,SMMLV!$A$2:$A$36,SMMLV!$D$2:$D$108),3))</f>
        <v/>
      </c>
    </row>
    <row r="1884" spans="5:6">
      <c r="E1884" s="152"/>
      <c r="F1884" s="183" t="str">
        <f>IF(OR(D1884="",E1884=""),"",ROUND(D1884/LOOKUP(E1884,SMMLV!$A$2:$A$36,SMMLV!$D$2:$D$108),3))</f>
        <v/>
      </c>
    </row>
    <row r="1885" spans="5:6">
      <c r="E1885" s="152"/>
      <c r="F1885" s="183" t="str">
        <f>IF(OR(D1885="",E1885=""),"",ROUND(D1885/LOOKUP(E1885,SMMLV!$A$2:$A$36,SMMLV!$D$2:$D$108),3))</f>
        <v/>
      </c>
    </row>
    <row r="1886" spans="5:6">
      <c r="F1886" s="183" t="str">
        <f>IF(OR(D1886="",E1886=""),"",ROUND(D1886/LOOKUP(E1886,SMMLV!$A$2:$A$36,SMMLV!$D$2:$D$108),3))</f>
        <v/>
      </c>
    </row>
    <row r="1887" spans="5:6">
      <c r="F1887" s="183" t="str">
        <f>IF(OR(D1887="",E1887=""),"",ROUND(D1887/LOOKUP(E1887,SMMLV!$A$2:$A$36,SMMLV!$D$2:$D$108),3))</f>
        <v/>
      </c>
    </row>
    <row r="1888" spans="5:6">
      <c r="F1888" s="183" t="str">
        <f>IF(OR(D1888="",E1888=""),"",ROUND(D1888/LOOKUP(E1888,SMMLV!$A$2:$A$36,SMMLV!$D$2:$D$108),3))</f>
        <v/>
      </c>
    </row>
    <row r="1889" spans="6:6">
      <c r="F1889" s="183" t="str">
        <f>IF(OR(D1889="",E1889=""),"",ROUND(D1889/LOOKUP(E1889,SMMLV!$A$2:$A$36,SMMLV!$D$2:$D$108),3))</f>
        <v/>
      </c>
    </row>
    <row r="1890" spans="6:6">
      <c r="F1890" s="183" t="str">
        <f>IF(OR(D1890="",E1890=""),"",ROUND(D1890/LOOKUP(E1890,SMMLV!$A$2:$A$36,SMMLV!$D$2:$D$108),3))</f>
        <v/>
      </c>
    </row>
    <row r="1891" spans="6:6">
      <c r="F1891" s="183" t="str">
        <f>IF(OR(D1891="",E1891=""),"",ROUND(D1891/LOOKUP(E1891,SMMLV!$A$2:$A$36,SMMLV!$D$2:$D$108),3))</f>
        <v/>
      </c>
    </row>
    <row r="1892" spans="6:6">
      <c r="F1892" s="183" t="str">
        <f>IF(OR(D1892="",E1892=""),"",ROUND(D1892/LOOKUP(E1892,SMMLV!$A$2:$A$36,SMMLV!$D$2:$D$108),3))</f>
        <v/>
      </c>
    </row>
    <row r="1893" spans="6:6">
      <c r="F1893" s="183" t="str">
        <f>IF(OR(D1893="",E1893=""),"",ROUND(D1893/LOOKUP(E1893,SMMLV!$A$2:$A$36,SMMLV!$D$2:$D$108),3))</f>
        <v/>
      </c>
    </row>
    <row r="1894" spans="6:6">
      <c r="F1894" s="183" t="str">
        <f>IF(OR(D1894="",E1894=""),"",ROUND(D1894/LOOKUP(E1894,SMMLV!$A$2:$A$36,SMMLV!$D$2:$D$108),3))</f>
        <v/>
      </c>
    </row>
    <row r="1895" spans="6:6">
      <c r="F1895" s="183" t="str">
        <f>IF(OR(D1895="",E1895=""),"",ROUND(D1895/LOOKUP(E1895,SMMLV!$A$2:$A$36,SMMLV!$D$2:$D$108),3))</f>
        <v/>
      </c>
    </row>
    <row r="1896" spans="6:6">
      <c r="F1896" s="183" t="str">
        <f>IF(OR(D1896="",E1896=""),"",ROUND(D1896/LOOKUP(E1896,SMMLV!$A$2:$A$36,SMMLV!$D$2:$D$108),3))</f>
        <v/>
      </c>
    </row>
    <row r="1897" spans="6:6">
      <c r="F1897" s="183" t="str">
        <f>IF(OR(D1897="",E1897=""),"",ROUND(D1897/LOOKUP(E1897,SMMLV!$A$2:$A$36,SMMLV!$D$2:$D$108),3))</f>
        <v/>
      </c>
    </row>
    <row r="1898" spans="6:6">
      <c r="F1898" s="183" t="str">
        <f>IF(OR(D1898="",E1898=""),"",ROUND(D1898/LOOKUP(E1898,SMMLV!$A$2:$A$36,SMMLV!$D$2:$D$108),3))</f>
        <v/>
      </c>
    </row>
    <row r="1899" spans="6:6">
      <c r="F1899" s="183" t="str">
        <f>IF(OR(D1899="",E1899=""),"",ROUND(D1899/LOOKUP(E1899,SMMLV!$A$2:$A$36,SMMLV!$D$2:$D$108),3))</f>
        <v/>
      </c>
    </row>
    <row r="1900" spans="6:6">
      <c r="F1900" s="183" t="str">
        <f>IF(OR(D1900="",E1900=""),"",ROUND(D1900/LOOKUP(E1900,SMMLV!$A$2:$A$36,SMMLV!$D$2:$D$108),3))</f>
        <v/>
      </c>
    </row>
    <row r="1901" spans="6:6">
      <c r="F1901" s="183" t="str">
        <f>IF(OR(D1901="",E1901=""),"",ROUND(D1901/LOOKUP(E1901,SMMLV!$A$2:$A$36,SMMLV!$D$2:$D$108),3))</f>
        <v/>
      </c>
    </row>
    <row r="1902" spans="6:6">
      <c r="F1902" s="183" t="str">
        <f>IF(OR(D1902="",E1902=""),"",ROUND(D1902/LOOKUP(E1902,SMMLV!$A$2:$A$36,SMMLV!$D$2:$D$108),3))</f>
        <v/>
      </c>
    </row>
    <row r="1903" spans="6:6">
      <c r="F1903" s="183" t="str">
        <f>IF(OR(D1903="",E1903=""),"",ROUND(D1903/LOOKUP(E1903,SMMLV!$A$2:$A$36,SMMLV!$D$2:$D$108),3))</f>
        <v/>
      </c>
    </row>
    <row r="1904" spans="6:6">
      <c r="F1904" s="183" t="str">
        <f>IF(OR(D1904="",E1904=""),"",ROUND(D1904/LOOKUP(E1904,SMMLV!$A$2:$A$36,SMMLV!$D$2:$D$108),3))</f>
        <v/>
      </c>
    </row>
    <row r="1905" spans="6:6">
      <c r="F1905" s="183" t="str">
        <f>IF(OR(D1905="",E1905=""),"",ROUND(D1905/LOOKUP(E1905,SMMLV!$A$2:$A$36,SMMLV!$D$2:$D$108),3))</f>
        <v/>
      </c>
    </row>
    <row r="1906" spans="6:6">
      <c r="F1906" s="183" t="str">
        <f>IF(OR(D1906="",E1906=""),"",ROUND(D1906/LOOKUP(E1906,SMMLV!$A$2:$A$36,SMMLV!$D$2:$D$108),3))</f>
        <v/>
      </c>
    </row>
    <row r="1907" spans="6:6">
      <c r="F1907" s="183" t="str">
        <f>IF(OR(D1907="",E1907=""),"",ROUND(D1907/LOOKUP(E1907,SMMLV!$A$2:$A$36,SMMLV!$D$2:$D$108),3))</f>
        <v/>
      </c>
    </row>
    <row r="1908" spans="6:6">
      <c r="F1908" s="183" t="str">
        <f>IF(OR(D1908="",E1908=""),"",ROUND(D1908/LOOKUP(E1908,SMMLV!$A$2:$A$36,SMMLV!$D$2:$D$108),3))</f>
        <v/>
      </c>
    </row>
    <row r="1909" spans="6:6">
      <c r="F1909" s="183" t="str">
        <f>IF(OR(D1909="",E1909=""),"",ROUND(D1909/LOOKUP(E1909,SMMLV!$A$2:$A$36,SMMLV!$D$2:$D$108),3))</f>
        <v/>
      </c>
    </row>
    <row r="1910" spans="6:6">
      <c r="F1910" s="183" t="str">
        <f>IF(OR(D1910="",E1910=""),"",ROUND(D1910/LOOKUP(E1910,SMMLV!$A$2:$A$36,SMMLV!$D$2:$D$108),3))</f>
        <v/>
      </c>
    </row>
    <row r="1911" spans="6:6">
      <c r="F1911" s="183" t="str">
        <f>IF(OR(D1911="",E1911=""),"",ROUND(D1911/LOOKUP(E1911,SMMLV!$A$2:$A$36,SMMLV!$D$2:$D$108),3))</f>
        <v/>
      </c>
    </row>
    <row r="1912" spans="6:6">
      <c r="F1912" s="183" t="str">
        <f>IF(OR(D1912="",E1912=""),"",ROUND(D1912/LOOKUP(E1912,SMMLV!$A$2:$A$36,SMMLV!$D$2:$D$108),3))</f>
        <v/>
      </c>
    </row>
    <row r="1913" spans="6:6">
      <c r="F1913" s="183" t="str">
        <f>IF(OR(D1913="",E1913=""),"",ROUND(D1913/LOOKUP(E1913,SMMLV!$A$2:$A$36,SMMLV!$D$2:$D$108),3))</f>
        <v/>
      </c>
    </row>
    <row r="1914" spans="6:6">
      <c r="F1914" s="183" t="str">
        <f>IF(OR(D1914="",E1914=""),"",ROUND(D1914/LOOKUP(E1914,SMMLV!$A$2:$A$36,SMMLV!$D$2:$D$108),3))</f>
        <v/>
      </c>
    </row>
    <row r="1915" spans="6:6">
      <c r="F1915" s="183" t="str">
        <f>IF(OR(D1915="",E1915=""),"",ROUND(D1915/LOOKUP(E1915,SMMLV!$A$2:$A$36,SMMLV!$D$2:$D$108),3))</f>
        <v/>
      </c>
    </row>
    <row r="1916" spans="6:6">
      <c r="F1916" s="183" t="str">
        <f>IF(OR(D1916="",E1916=""),"",ROUND(D1916/LOOKUP(E1916,SMMLV!$A$2:$A$36,SMMLV!$D$2:$D$108),3))</f>
        <v/>
      </c>
    </row>
    <row r="1917" spans="6:6">
      <c r="F1917" s="183" t="str">
        <f>IF(OR(D1917="",E1917=""),"",ROUND(D1917/LOOKUP(E1917,SMMLV!$A$2:$A$36,SMMLV!$D$2:$D$108),3))</f>
        <v/>
      </c>
    </row>
    <row r="1918" spans="6:6">
      <c r="F1918" s="183" t="str">
        <f>IF(OR(D1918="",E1918=""),"",ROUND(D1918/LOOKUP(E1918,SMMLV!$A$2:$A$36,SMMLV!$D$2:$D$108),3))</f>
        <v/>
      </c>
    </row>
    <row r="1919" spans="6:6">
      <c r="F1919" s="183" t="str">
        <f>IF(OR(D1919="",E1919=""),"",ROUND(D1919/LOOKUP(E1919,SMMLV!$A$2:$A$36,SMMLV!$D$2:$D$108),3))</f>
        <v/>
      </c>
    </row>
    <row r="1920" spans="6:6">
      <c r="F1920" s="183" t="str">
        <f>IF(OR(D1920="",E1920=""),"",ROUND(D1920/LOOKUP(E1920,SMMLV!$A$2:$A$36,SMMLV!$D$2:$D$108),3))</f>
        <v/>
      </c>
    </row>
    <row r="1921" spans="6:6">
      <c r="F1921" s="183" t="str">
        <f>IF(OR(D1921="",E1921=""),"",ROUND(D1921/LOOKUP(E1921,SMMLV!$A$2:$A$36,SMMLV!$D$2:$D$108),3))</f>
        <v/>
      </c>
    </row>
    <row r="1922" spans="6:6">
      <c r="F1922" s="183" t="str">
        <f>IF(OR(D1922="",E1922=""),"",ROUND(D1922/LOOKUP(E1922,SMMLV!$A$2:$A$36,SMMLV!$D$2:$D$108),3))</f>
        <v/>
      </c>
    </row>
    <row r="1923" spans="6:6">
      <c r="F1923" s="183" t="str">
        <f>IF(OR(D1923="",E1923=""),"",ROUND(D1923/LOOKUP(E1923,SMMLV!$A$2:$A$36,SMMLV!$D$2:$D$108),3))</f>
        <v/>
      </c>
    </row>
    <row r="1924" spans="6:6">
      <c r="F1924" s="183" t="str">
        <f>IF(OR(D1924="",E1924=""),"",ROUND(D1924/LOOKUP(E1924,SMMLV!$A$2:$A$36,SMMLV!$D$2:$D$108),3))</f>
        <v/>
      </c>
    </row>
    <row r="1925" spans="6:6">
      <c r="F1925" s="183" t="str">
        <f>IF(OR(D1925="",E1925=""),"",ROUND(D1925/LOOKUP(E1925,SMMLV!$A$2:$A$36,SMMLV!$D$2:$D$108),3))</f>
        <v/>
      </c>
    </row>
    <row r="1926" spans="6:6">
      <c r="F1926" s="183" t="str">
        <f>IF(OR(D1926="",E1926=""),"",ROUND(D1926/LOOKUP(E1926,SMMLV!$A$2:$A$36,SMMLV!$D$2:$D$108),3))</f>
        <v/>
      </c>
    </row>
    <row r="1927" spans="6:6">
      <c r="F1927" s="183" t="str">
        <f>IF(OR(D1927="",E1927=""),"",ROUND(D1927/LOOKUP(E1927,SMMLV!$A$2:$A$36,SMMLV!$D$2:$D$108),3))</f>
        <v/>
      </c>
    </row>
    <row r="1928" spans="6:6">
      <c r="F1928" s="183" t="str">
        <f>IF(OR(D1928="",E1928=""),"",ROUND(D1928/LOOKUP(E1928,SMMLV!$A$2:$A$36,SMMLV!$D$2:$D$108),3))</f>
        <v/>
      </c>
    </row>
    <row r="1929" spans="6:6">
      <c r="F1929" s="183" t="str">
        <f>IF(OR(D1929="",E1929=""),"",ROUND(D1929/LOOKUP(E1929,SMMLV!$A$2:$A$36,SMMLV!$D$2:$D$108),3))</f>
        <v/>
      </c>
    </row>
    <row r="1930" spans="6:6">
      <c r="F1930" s="183" t="str">
        <f>IF(OR(D1930="",E1930=""),"",ROUND(D1930/LOOKUP(E1930,SMMLV!$A$2:$A$36,SMMLV!$D$2:$D$108),3))</f>
        <v/>
      </c>
    </row>
    <row r="1931" spans="6:6">
      <c r="F1931" s="183" t="str">
        <f>IF(OR(D1931="",E1931=""),"",ROUND(D1931/LOOKUP(E1931,SMMLV!$A$2:$A$36,SMMLV!$D$2:$D$108),3))</f>
        <v/>
      </c>
    </row>
    <row r="1932" spans="6:6">
      <c r="F1932" s="183" t="str">
        <f>IF(OR(D1932="",E1932=""),"",ROUND(D1932/LOOKUP(E1932,SMMLV!$A$2:$A$36,SMMLV!$D$2:$D$108),3))</f>
        <v/>
      </c>
    </row>
    <row r="1933" spans="6:6">
      <c r="F1933" s="183" t="str">
        <f>IF(OR(D1933="",E1933=""),"",ROUND(D1933/LOOKUP(E1933,SMMLV!$A$2:$A$36,SMMLV!$D$2:$D$108),3))</f>
        <v/>
      </c>
    </row>
    <row r="1934" spans="6:6">
      <c r="F1934" s="183" t="str">
        <f>IF(OR(D1934="",E1934=""),"",ROUND(D1934/LOOKUP(E1934,SMMLV!$A$2:$A$36,SMMLV!$D$2:$D$108),3))</f>
        <v/>
      </c>
    </row>
    <row r="1935" spans="6:6">
      <c r="F1935" s="183" t="str">
        <f>IF(OR(D1935="",E1935=""),"",ROUND(D1935/LOOKUP(E1935,SMMLV!$A$2:$A$36,SMMLV!$D$2:$D$108),3))</f>
        <v/>
      </c>
    </row>
    <row r="1936" spans="6:6">
      <c r="F1936" s="183" t="str">
        <f>IF(OR(D1936="",E1936=""),"",ROUND(D1936/LOOKUP(E1936,SMMLV!$A$2:$A$36,SMMLV!$D$2:$D$108),3))</f>
        <v/>
      </c>
    </row>
    <row r="1937" spans="6:6">
      <c r="F1937" s="183" t="str">
        <f>IF(OR(D1937="",E1937=""),"",ROUND(D1937/LOOKUP(E1937,SMMLV!$A$2:$A$36,SMMLV!$D$2:$D$108),3))</f>
        <v/>
      </c>
    </row>
    <row r="1938" spans="6:6">
      <c r="F1938" s="183" t="str">
        <f>IF(OR(D1938="",E1938=""),"",ROUND(D1938/LOOKUP(E1938,SMMLV!$A$2:$A$36,SMMLV!$D$2:$D$108),3))</f>
        <v/>
      </c>
    </row>
    <row r="1939" spans="6:6">
      <c r="F1939" s="183" t="str">
        <f>IF(OR(D1939="",E1939=""),"",ROUND(D1939/LOOKUP(E1939,SMMLV!$A$2:$A$36,SMMLV!$D$2:$D$108),3))</f>
        <v/>
      </c>
    </row>
    <row r="1940" spans="6:6">
      <c r="F1940" s="183" t="str">
        <f>IF(OR(D1940="",E1940=""),"",ROUND(D1940/LOOKUP(E1940,SMMLV!$A$2:$A$36,SMMLV!$D$2:$D$108),3))</f>
        <v/>
      </c>
    </row>
    <row r="1941" spans="6:6">
      <c r="F1941" s="183" t="str">
        <f>IF(OR(D1941="",E1941=""),"",ROUND(D1941/LOOKUP(E1941,SMMLV!$A$2:$A$36,SMMLV!$D$2:$D$108),3))</f>
        <v/>
      </c>
    </row>
    <row r="1942" spans="6:6">
      <c r="F1942" s="183" t="str">
        <f>IF(OR(D1942="",E1942=""),"",ROUND(D1942/LOOKUP(E1942,SMMLV!$A$2:$A$36,SMMLV!$D$2:$D$108),3))</f>
        <v/>
      </c>
    </row>
    <row r="1943" spans="6:6">
      <c r="F1943" s="183" t="str">
        <f>IF(OR(D1943="",E1943=""),"",ROUND(D1943/LOOKUP(E1943,SMMLV!$A$2:$A$36,SMMLV!$D$2:$D$108),3))</f>
        <v/>
      </c>
    </row>
    <row r="1944" spans="6:6">
      <c r="F1944" s="183" t="str">
        <f>IF(OR(D1944="",E1944=""),"",ROUND(D1944/LOOKUP(E1944,SMMLV!$A$2:$A$36,SMMLV!$D$2:$D$108),3))</f>
        <v/>
      </c>
    </row>
    <row r="1945" spans="6:6">
      <c r="F1945" s="183" t="str">
        <f>IF(OR(D1945="",E1945=""),"",ROUND(D1945/LOOKUP(E1945,SMMLV!$A$2:$A$36,SMMLV!$D$2:$D$108),3))</f>
        <v/>
      </c>
    </row>
    <row r="1946" spans="6:6">
      <c r="F1946" s="183" t="str">
        <f>IF(OR(D1946="",E1946=""),"",ROUND(D1946/LOOKUP(E1946,SMMLV!$A$2:$A$36,SMMLV!$D$2:$D$108),3))</f>
        <v/>
      </c>
    </row>
    <row r="1947" spans="6:6">
      <c r="F1947" s="183" t="str">
        <f>IF(OR(D1947="",E1947=""),"",ROUND(D1947/LOOKUP(E1947,SMMLV!$A$2:$A$36,SMMLV!$D$2:$D$108),3))</f>
        <v/>
      </c>
    </row>
    <row r="1948" spans="6:6">
      <c r="F1948" s="183" t="str">
        <f>IF(OR(D1948="",E1948=""),"",ROUND(D1948/LOOKUP(E1948,SMMLV!$A$2:$A$36,SMMLV!$D$2:$D$108),3))</f>
        <v/>
      </c>
    </row>
    <row r="1949" spans="6:6">
      <c r="F1949" s="183" t="str">
        <f>IF(OR(D1949="",E1949=""),"",ROUND(D1949/LOOKUP(E1949,SMMLV!$A$2:$A$36,SMMLV!$D$2:$D$108),3))</f>
        <v/>
      </c>
    </row>
    <row r="1950" spans="6:6">
      <c r="F1950" s="183" t="str">
        <f>IF(OR(D1950="",E1950=""),"",ROUND(D1950/LOOKUP(E1950,SMMLV!$A$2:$A$36,SMMLV!$D$2:$D$108),3))</f>
        <v/>
      </c>
    </row>
    <row r="1951" spans="6:6">
      <c r="F1951" s="183" t="str">
        <f>IF(OR(D1951="",E1951=""),"",ROUND(D1951/LOOKUP(E1951,SMMLV!$A$2:$A$36,SMMLV!$D$2:$D$108),3))</f>
        <v/>
      </c>
    </row>
    <row r="1952" spans="6:6">
      <c r="F1952" s="183" t="str">
        <f>IF(OR(D1952="",E1952=""),"",ROUND(D1952/LOOKUP(E1952,SMMLV!$A$2:$A$36,SMMLV!$D$2:$D$108),3))</f>
        <v/>
      </c>
    </row>
    <row r="1953" spans="6:6">
      <c r="F1953" s="183" t="str">
        <f>IF(OR(D1953="",E1953=""),"",ROUND(D1953/LOOKUP(E1953,SMMLV!$A$2:$A$36,SMMLV!$D$2:$D$108),3))</f>
        <v/>
      </c>
    </row>
    <row r="1954" spans="6:6">
      <c r="F1954" s="183" t="str">
        <f>IF(OR(D1954="",E1954=""),"",ROUND(D1954/LOOKUP(E1954,SMMLV!$A$2:$A$36,SMMLV!$D$2:$D$108),3))</f>
        <v/>
      </c>
    </row>
    <row r="1955" spans="6:6">
      <c r="F1955" s="183" t="str">
        <f>IF(OR(D1955="",E1955=""),"",ROUND(D1955/LOOKUP(E1955,SMMLV!$A$2:$A$36,SMMLV!$D$2:$D$108),3))</f>
        <v/>
      </c>
    </row>
    <row r="1956" spans="6:6">
      <c r="F1956" s="183" t="str">
        <f>IF(OR(D1956="",E1956=""),"",ROUND(D1956/LOOKUP(E1956,SMMLV!$A$2:$A$36,SMMLV!$D$2:$D$108),3))</f>
        <v/>
      </c>
    </row>
    <row r="1957" spans="6:6">
      <c r="F1957" s="183" t="str">
        <f>IF(OR(D1957="",E1957=""),"",ROUND(D1957/LOOKUP(E1957,SMMLV!$A$2:$A$36,SMMLV!$D$2:$D$108),3))</f>
        <v/>
      </c>
    </row>
    <row r="1958" spans="6:6">
      <c r="F1958" s="183" t="str">
        <f>IF(OR(D1958="",E1958=""),"",ROUND(D1958/LOOKUP(E1958,SMMLV!$A$2:$A$36,SMMLV!$D$2:$D$108),3))</f>
        <v/>
      </c>
    </row>
    <row r="1959" spans="6:6">
      <c r="F1959" s="183" t="str">
        <f>IF(OR(D1959="",E1959=""),"",ROUND(D1959/LOOKUP(E1959,SMMLV!$A$2:$A$36,SMMLV!$D$2:$D$108),3))</f>
        <v/>
      </c>
    </row>
    <row r="1960" spans="6:6">
      <c r="F1960" s="183" t="str">
        <f>IF(OR(D1960="",E1960=""),"",ROUND(D1960/LOOKUP(E1960,SMMLV!$A$2:$A$36,SMMLV!$D$2:$D$108),3))</f>
        <v/>
      </c>
    </row>
    <row r="1961" spans="6:6">
      <c r="F1961" s="183" t="str">
        <f>IF(OR(D1961="",E1961=""),"",ROUND(D1961/LOOKUP(E1961,SMMLV!$A$2:$A$36,SMMLV!$D$2:$D$108),3))</f>
        <v/>
      </c>
    </row>
    <row r="1962" spans="6:6">
      <c r="F1962" s="183" t="str">
        <f>IF(OR(D1962="",E1962=""),"",ROUND(D1962/LOOKUP(E1962,SMMLV!$A$2:$A$36,SMMLV!$D$2:$D$108),3))</f>
        <v/>
      </c>
    </row>
    <row r="1963" spans="6:6">
      <c r="F1963" s="183" t="str">
        <f>IF(OR(D1963="",E1963=""),"",ROUND(D1963/LOOKUP(E1963,SMMLV!$A$2:$A$36,SMMLV!$D$2:$D$108),3))</f>
        <v/>
      </c>
    </row>
    <row r="1964" spans="6:6">
      <c r="F1964" s="183" t="str">
        <f>IF(OR(D1964="",E1964=""),"",ROUND(D1964/LOOKUP(E1964,SMMLV!$A$2:$A$36,SMMLV!$D$2:$D$108),3))</f>
        <v/>
      </c>
    </row>
    <row r="1965" spans="6:6">
      <c r="F1965" s="183" t="str">
        <f>IF(OR(D1965="",E1965=""),"",ROUND(D1965/LOOKUP(E1965,SMMLV!$A$2:$A$36,SMMLV!$D$2:$D$108),3))</f>
        <v/>
      </c>
    </row>
    <row r="1966" spans="6:6">
      <c r="F1966" s="183" t="str">
        <f>IF(OR(D1966="",E1966=""),"",ROUND(D1966/LOOKUP(E1966,SMMLV!$A$2:$A$36,SMMLV!$D$2:$D$108),3))</f>
        <v/>
      </c>
    </row>
    <row r="1967" spans="6:6">
      <c r="F1967" s="183" t="str">
        <f>IF(OR(D1967="",E1967=""),"",ROUND(D1967/LOOKUP(E1967,SMMLV!$A$2:$A$36,SMMLV!$D$2:$D$108),3))</f>
        <v/>
      </c>
    </row>
    <row r="1968" spans="6:6">
      <c r="F1968" s="183" t="str">
        <f>IF(OR(D1968="",E1968=""),"",ROUND(D1968/LOOKUP(E1968,SMMLV!$A$2:$A$36,SMMLV!$D$2:$D$108),3))</f>
        <v/>
      </c>
    </row>
    <row r="1969" spans="6:6">
      <c r="F1969" s="183" t="str">
        <f>IF(OR(D1969="",E1969=""),"",ROUND(D1969/LOOKUP(E1969,SMMLV!$A$2:$A$36,SMMLV!$D$2:$D$108),3))</f>
        <v/>
      </c>
    </row>
    <row r="1970" spans="6:6">
      <c r="F1970" s="183" t="str">
        <f>IF(OR(D1970="",E1970=""),"",ROUND(D1970/LOOKUP(E1970,SMMLV!$A$2:$A$36,SMMLV!$D$2:$D$108),3))</f>
        <v/>
      </c>
    </row>
    <row r="1971" spans="6:6">
      <c r="F1971" s="183" t="str">
        <f>IF(OR(D1971="",E1971=""),"",ROUND(D1971/LOOKUP(E1971,SMMLV!$A$2:$A$36,SMMLV!$D$2:$D$108),3))</f>
        <v/>
      </c>
    </row>
    <row r="1972" spans="6:6">
      <c r="F1972" s="183" t="str">
        <f>IF(OR(D1972="",E1972=""),"",ROUND(D1972/LOOKUP(E1972,SMMLV!$A$2:$A$36,SMMLV!$D$2:$D$108),3))</f>
        <v/>
      </c>
    </row>
    <row r="1973" spans="6:6">
      <c r="F1973" s="183" t="str">
        <f>IF(OR(D1973="",E1973=""),"",ROUND(D1973/LOOKUP(E1973,SMMLV!$A$2:$A$36,SMMLV!$D$2:$D$108),3))</f>
        <v/>
      </c>
    </row>
    <row r="1974" spans="6:6">
      <c r="F1974" s="183" t="str">
        <f>IF(OR(D1974="",E1974=""),"",ROUND(D1974/LOOKUP(E1974,SMMLV!$A$2:$A$36,SMMLV!$D$2:$D$108),3))</f>
        <v/>
      </c>
    </row>
    <row r="1975" spans="6:6">
      <c r="F1975" s="183" t="str">
        <f>IF(OR(D1975="",E1975=""),"",ROUND(D1975/LOOKUP(E1975,SMMLV!$A$2:$A$36,SMMLV!$D$2:$D$108),3))</f>
        <v/>
      </c>
    </row>
    <row r="1976" spans="6:6">
      <c r="F1976" s="183" t="str">
        <f>IF(OR(D1976="",E1976=""),"",ROUND(D1976/LOOKUP(E1976,SMMLV!$A$2:$A$36,SMMLV!$D$2:$D$108),3))</f>
        <v/>
      </c>
    </row>
    <row r="1977" spans="6:6">
      <c r="F1977" s="183" t="str">
        <f>IF(OR(D1977="",E1977=""),"",ROUND(D1977/LOOKUP(E1977,SMMLV!$A$2:$A$36,SMMLV!$D$2:$D$108),3))</f>
        <v/>
      </c>
    </row>
    <row r="1978" spans="6:6">
      <c r="F1978" s="183" t="str">
        <f>IF(OR(D1978="",E1978=""),"",ROUND(D1978/LOOKUP(E1978,SMMLV!$A$2:$A$36,SMMLV!$D$2:$D$108),3))</f>
        <v/>
      </c>
    </row>
    <row r="1979" spans="6:6">
      <c r="F1979" s="183" t="str">
        <f>IF(OR(D1979="",E1979=""),"",ROUND(D1979/LOOKUP(E1979,SMMLV!$A$2:$A$36,SMMLV!$D$2:$D$108),3))</f>
        <v/>
      </c>
    </row>
    <row r="1980" spans="6:6">
      <c r="F1980" s="183" t="str">
        <f>IF(OR(D1980="",E1980=""),"",ROUND(D1980/LOOKUP(E1980,SMMLV!$A$2:$A$36,SMMLV!$D$2:$D$108),3))</f>
        <v/>
      </c>
    </row>
    <row r="1981" spans="6:6">
      <c r="F1981" s="183" t="str">
        <f>IF(OR(D1981="",E1981=""),"",ROUND(D1981/LOOKUP(E1981,SMMLV!$A$2:$A$36,SMMLV!$D$2:$D$108),3))</f>
        <v/>
      </c>
    </row>
    <row r="1982" spans="6:6">
      <c r="F1982" s="183" t="str">
        <f>IF(OR(D1982="",E1982=""),"",ROUND(D1982/LOOKUP(E1982,SMMLV!$A$2:$A$36,SMMLV!$D$2:$D$108),3))</f>
        <v/>
      </c>
    </row>
    <row r="1983" spans="6:6">
      <c r="F1983" s="183" t="str">
        <f>IF(OR(D1983="",E1983=""),"",ROUND(D1983/LOOKUP(E1983,SMMLV!$A$2:$A$36,SMMLV!$D$2:$D$108),3))</f>
        <v/>
      </c>
    </row>
    <row r="1984" spans="6:6">
      <c r="F1984" s="183" t="str">
        <f>IF(OR(D1984="",E1984=""),"",ROUND(D1984/LOOKUP(E1984,SMMLV!$A$2:$A$36,SMMLV!$D$2:$D$108),3))</f>
        <v/>
      </c>
    </row>
    <row r="1985" spans="6:6">
      <c r="F1985" s="183" t="str">
        <f>IF(OR(D1985="",E1985=""),"",ROUND(D1985/LOOKUP(E1985,SMMLV!$A$2:$A$36,SMMLV!$D$2:$D$108),3))</f>
        <v/>
      </c>
    </row>
    <row r="1986" spans="6:6">
      <c r="F1986" s="183" t="str">
        <f>IF(OR(D1986="",E1986=""),"",ROUND(D1986/LOOKUP(E1986,SMMLV!$A$2:$A$36,SMMLV!$D$2:$D$108),3))</f>
        <v/>
      </c>
    </row>
    <row r="1987" spans="6:6">
      <c r="F1987" s="183" t="str">
        <f>IF(OR(D1987="",E1987=""),"",ROUND(D1987/LOOKUP(E1987,SMMLV!$A$2:$A$36,SMMLV!$D$2:$D$108),3))</f>
        <v/>
      </c>
    </row>
    <row r="1988" spans="6:6">
      <c r="F1988" s="183" t="str">
        <f>IF(OR(D1988="",E1988=""),"",ROUND(D1988/LOOKUP(E1988,SMMLV!$A$2:$A$36,SMMLV!$D$2:$D$108),3))</f>
        <v/>
      </c>
    </row>
    <row r="1989" spans="6:6">
      <c r="F1989" s="183" t="str">
        <f>IF(OR(D1989="",E1989=""),"",ROUND(D1989/LOOKUP(E1989,SMMLV!$A$2:$A$36,SMMLV!$D$2:$D$108),3))</f>
        <v/>
      </c>
    </row>
    <row r="1990" spans="6:6">
      <c r="F1990" s="183" t="str">
        <f>IF(OR(D1990="",E1990=""),"",ROUND(D1990/LOOKUP(E1990,SMMLV!$A$2:$A$36,SMMLV!$D$2:$D$108),3))</f>
        <v/>
      </c>
    </row>
    <row r="1991" spans="6:6">
      <c r="F1991" s="183" t="str">
        <f>IF(OR(D1991="",E1991=""),"",ROUND(D1991/LOOKUP(E1991,SMMLV!$A$2:$A$36,SMMLV!$D$2:$D$108),3))</f>
        <v/>
      </c>
    </row>
    <row r="1992" spans="6:6">
      <c r="F1992" s="183" t="str">
        <f>IF(OR(D1992="",E1992=""),"",ROUND(D1992/LOOKUP(E1992,SMMLV!$A$2:$A$36,SMMLV!$D$2:$D$108),3))</f>
        <v/>
      </c>
    </row>
    <row r="1993" spans="6:6">
      <c r="F1993" s="183" t="str">
        <f>IF(OR(D1993="",E1993=""),"",ROUND(D1993/LOOKUP(E1993,SMMLV!$A$2:$A$36,SMMLV!$D$2:$D$108),3))</f>
        <v/>
      </c>
    </row>
    <row r="1994" spans="6:6">
      <c r="F1994" s="183" t="str">
        <f>IF(OR(D1994="",E1994=""),"",ROUND(D1994/LOOKUP(E1994,SMMLV!$A$2:$A$36,SMMLV!$D$2:$D$108),3))</f>
        <v/>
      </c>
    </row>
    <row r="1995" spans="6:6">
      <c r="F1995" s="183" t="str">
        <f>IF(OR(D1995="",E1995=""),"",ROUND(D1995/LOOKUP(E1995,SMMLV!$A$2:$A$36,SMMLV!$D$2:$D$108),3))</f>
        <v/>
      </c>
    </row>
    <row r="1996" spans="6:6">
      <c r="F1996" s="183" t="str">
        <f>IF(OR(D1996="",E1996=""),"",ROUND(D1996/LOOKUP(E1996,SMMLV!$A$2:$A$36,SMMLV!$D$2:$D$108),3))</f>
        <v/>
      </c>
    </row>
    <row r="1997" spans="6:6">
      <c r="F1997" s="183" t="str">
        <f>IF(OR(D1997="",E1997=""),"",ROUND(D1997/LOOKUP(E1997,SMMLV!$A$2:$A$36,SMMLV!$D$2:$D$108),3))</f>
        <v/>
      </c>
    </row>
    <row r="1998" spans="6:6">
      <c r="F1998" s="183" t="str">
        <f>IF(OR(D1998="",E1998=""),"",ROUND(D1998/LOOKUP(E1998,SMMLV!$A$2:$A$36,SMMLV!$D$2:$D$108),3))</f>
        <v/>
      </c>
    </row>
    <row r="1999" spans="6:6">
      <c r="F1999" s="183" t="str">
        <f>IF(OR(D1999="",E1999=""),"",ROUND(D1999/LOOKUP(E1999,SMMLV!$A$2:$A$36,SMMLV!$D$2:$D$108),3))</f>
        <v/>
      </c>
    </row>
    <row r="2000" spans="6:6">
      <c r="F2000" s="183" t="str">
        <f>IF(OR(D2000="",E2000=""),"",ROUND(D2000/LOOKUP(E2000,SMMLV!$A$2:$A$36,SMMLV!$D$2:$D$108),3))</f>
        <v/>
      </c>
    </row>
    <row r="2001" spans="6:6">
      <c r="F2001" s="183" t="str">
        <f>IF(OR(D2001="",E2001=""),"",ROUND(D2001/LOOKUP(E2001,SMMLV!$A$2:$A$36,SMMLV!$D$2:$D$108),3))</f>
        <v/>
      </c>
    </row>
    <row r="2002" spans="6:6">
      <c r="F2002" s="183" t="str">
        <f>IF(OR(D2002="",E2002=""),"",ROUND(D2002/LOOKUP(E2002,SMMLV!$A$2:$A$36,SMMLV!$D$2:$D$108),3))</f>
        <v/>
      </c>
    </row>
    <row r="2003" spans="6:6">
      <c r="F2003" s="183" t="str">
        <f>IF(OR(D2003="",E2003=""),"",ROUND(D2003/LOOKUP(E2003,SMMLV!$A$2:$A$36,SMMLV!$D$2:$D$108),3))</f>
        <v/>
      </c>
    </row>
    <row r="2004" spans="6:6">
      <c r="F2004" s="183" t="str">
        <f>IF(OR(D2004="",E2004=""),"",ROUND(D2004/LOOKUP(E2004,SMMLV!$A$2:$A$36,SMMLV!$D$2:$D$108),3))</f>
        <v/>
      </c>
    </row>
    <row r="2005" spans="6:6">
      <c r="F2005" s="183" t="str">
        <f>IF(OR(D2005="",E2005=""),"",ROUND(D2005/LOOKUP(E2005,SMMLV!$A$2:$A$36,SMMLV!$D$2:$D$108),3))</f>
        <v/>
      </c>
    </row>
    <row r="2006" spans="6:6">
      <c r="F2006" s="183" t="str">
        <f>IF(OR(D2006="",E2006=""),"",ROUND(D2006/LOOKUP(E2006,SMMLV!$A$2:$A$36,SMMLV!$D$2:$D$108),3))</f>
        <v/>
      </c>
    </row>
    <row r="2007" spans="6:6">
      <c r="F2007" s="183" t="str">
        <f>IF(OR(D2007="",E2007=""),"",ROUND(D2007/LOOKUP(E2007,SMMLV!$A$2:$A$36,SMMLV!$D$2:$D$108),3))</f>
        <v/>
      </c>
    </row>
    <row r="2008" spans="6:6">
      <c r="F2008" s="183" t="str">
        <f>IF(OR(D2008="",E2008=""),"",ROUND(D2008/LOOKUP(E2008,SMMLV!$A$2:$A$36,SMMLV!$D$2:$D$108),3))</f>
        <v/>
      </c>
    </row>
    <row r="2009" spans="6:6">
      <c r="F2009" s="183" t="str">
        <f>IF(OR(D2009="",E2009=""),"",ROUND(D2009/LOOKUP(E2009,SMMLV!$A$2:$A$36,SMMLV!$D$2:$D$108),3))</f>
        <v/>
      </c>
    </row>
    <row r="2010" spans="6:6">
      <c r="F2010" s="183" t="str">
        <f>IF(OR(D2010="",E2010=""),"",ROUND(D2010/LOOKUP(E2010,SMMLV!$A$2:$A$36,SMMLV!$D$2:$D$108),3))</f>
        <v/>
      </c>
    </row>
    <row r="2011" spans="6:6">
      <c r="F2011" s="183" t="str">
        <f>IF(OR(D2011="",E2011=""),"",ROUND(D2011/LOOKUP(E2011,SMMLV!$A$2:$A$36,SMMLV!$D$2:$D$108),3))</f>
        <v/>
      </c>
    </row>
    <row r="2012" spans="6:6">
      <c r="F2012" s="183" t="str">
        <f>IF(OR(D2012="",E2012=""),"",ROUND(D2012/LOOKUP(E2012,SMMLV!$A$2:$A$36,SMMLV!$D$2:$D$108),3))</f>
        <v/>
      </c>
    </row>
    <row r="2013" spans="6:6">
      <c r="F2013" s="183" t="str">
        <f>IF(OR(D2013="",E2013=""),"",ROUND(D2013/LOOKUP(E2013,SMMLV!$A$2:$A$36,SMMLV!$D$2:$D$108),3))</f>
        <v/>
      </c>
    </row>
    <row r="2014" spans="6:6">
      <c r="F2014" s="183" t="str">
        <f>IF(OR(D2014="",E2014=""),"",ROUND(D2014/LOOKUP(E2014,SMMLV!$A$2:$A$36,SMMLV!$D$2:$D$108),3))</f>
        <v/>
      </c>
    </row>
    <row r="2015" spans="6:6">
      <c r="F2015" s="183" t="str">
        <f>IF(OR(D2015="",E2015=""),"",ROUND(D2015/LOOKUP(E2015,SMMLV!$A$2:$A$36,SMMLV!$D$2:$D$108),3))</f>
        <v/>
      </c>
    </row>
    <row r="2016" spans="6:6">
      <c r="F2016" s="183" t="str">
        <f>IF(OR(D2016="",E2016=""),"",ROUND(D2016/LOOKUP(E2016,SMMLV!$A$2:$A$36,SMMLV!$D$2:$D$108),3))</f>
        <v/>
      </c>
    </row>
    <row r="2017" spans="6:6">
      <c r="F2017" s="183" t="str">
        <f>IF(OR(D2017="",E2017=""),"",ROUND(D2017/LOOKUP(E2017,SMMLV!$A$2:$A$36,SMMLV!$D$2:$D$108),3))</f>
        <v/>
      </c>
    </row>
    <row r="2018" spans="6:6">
      <c r="F2018" s="183" t="str">
        <f>IF(OR(D2018="",E2018=""),"",ROUND(D2018/LOOKUP(E2018,SMMLV!$A$2:$A$36,SMMLV!$D$2:$D$108),3))</f>
        <v/>
      </c>
    </row>
    <row r="2019" spans="6:6">
      <c r="F2019" s="183" t="str">
        <f>IF(OR(D2019="",E2019=""),"",ROUND(D2019/LOOKUP(E2019,SMMLV!$A$2:$A$36,SMMLV!$D$2:$D$108),3))</f>
        <v/>
      </c>
    </row>
    <row r="2020" spans="6:6">
      <c r="F2020" s="183" t="str">
        <f>IF(OR(D2020="",E2020=""),"",ROUND(D2020/LOOKUP(E2020,SMMLV!$A$2:$A$36,SMMLV!$D$2:$D$108),3))</f>
        <v/>
      </c>
    </row>
    <row r="2021" spans="6:6">
      <c r="F2021" s="183" t="str">
        <f>IF(OR(D2021="",E2021=""),"",ROUND(D2021/LOOKUP(E2021,SMMLV!$A$2:$A$36,SMMLV!$D$2:$D$108),3))</f>
        <v/>
      </c>
    </row>
    <row r="2022" spans="6:6">
      <c r="F2022" s="183" t="str">
        <f>IF(OR(D2022="",E2022=""),"",ROUND(D2022/LOOKUP(E2022,SMMLV!$A$2:$A$36,SMMLV!$D$2:$D$108),3))</f>
        <v/>
      </c>
    </row>
    <row r="2023" spans="6:6">
      <c r="F2023" s="183" t="str">
        <f>IF(OR(D2023="",E2023=""),"",ROUND(D2023/LOOKUP(E2023,SMMLV!$A$2:$A$36,SMMLV!$D$2:$D$108),3))</f>
        <v/>
      </c>
    </row>
    <row r="2024" spans="6:6">
      <c r="F2024" s="183" t="str">
        <f>IF(OR(D2024="",E2024=""),"",ROUND(D2024/LOOKUP(E2024,SMMLV!$A$2:$A$36,SMMLV!$D$2:$D$108),3))</f>
        <v/>
      </c>
    </row>
    <row r="2025" spans="6:6">
      <c r="F2025" s="183" t="str">
        <f>IF(OR(D2025="",E2025=""),"",ROUND(D2025/LOOKUP(E2025,SMMLV!$A$2:$A$36,SMMLV!$D$2:$D$108),3))</f>
        <v/>
      </c>
    </row>
    <row r="2026" spans="6:6">
      <c r="F2026" s="183" t="str">
        <f>IF(OR(D2026="",E2026=""),"",ROUND(D2026/LOOKUP(E2026,SMMLV!$A$2:$A$36,SMMLV!$D$2:$D$108),3))</f>
        <v/>
      </c>
    </row>
    <row r="2027" spans="6:6">
      <c r="F2027" s="183" t="str">
        <f>IF(OR(D2027="",E2027=""),"",ROUND(D2027/LOOKUP(E2027,SMMLV!$A$2:$A$36,SMMLV!$D$2:$D$108),3))</f>
        <v/>
      </c>
    </row>
    <row r="2028" spans="6:6">
      <c r="F2028" s="183" t="str">
        <f>IF(OR(D2028="",E2028=""),"",ROUND(D2028/LOOKUP(E2028,SMMLV!$A$2:$A$36,SMMLV!$D$2:$D$108),3))</f>
        <v/>
      </c>
    </row>
    <row r="2029" spans="6:6">
      <c r="F2029" s="183" t="str">
        <f>IF(OR(D2029="",E2029=""),"",ROUND(D2029/LOOKUP(E2029,SMMLV!$A$2:$A$36,SMMLV!$D$2:$D$108),3))</f>
        <v/>
      </c>
    </row>
    <row r="2030" spans="6:6">
      <c r="F2030" s="183" t="str">
        <f>IF(OR(D2030="",E2030=""),"",ROUND(D2030/LOOKUP(E2030,SMMLV!$A$2:$A$36,SMMLV!$D$2:$D$108),3))</f>
        <v/>
      </c>
    </row>
    <row r="2031" spans="6:6">
      <c r="F2031" s="183" t="str">
        <f>IF(OR(D2031="",E2031=""),"",ROUND(D2031/LOOKUP(E2031,SMMLV!$A$2:$A$36,SMMLV!$D$2:$D$108),3))</f>
        <v/>
      </c>
    </row>
    <row r="2032" spans="6:6">
      <c r="F2032" s="183" t="str">
        <f>IF(OR(D2032="",E2032=""),"",ROUND(D2032/LOOKUP(E2032,SMMLV!$A$2:$A$36,SMMLV!$D$2:$D$108),3))</f>
        <v/>
      </c>
    </row>
    <row r="2033" spans="6:6">
      <c r="F2033" s="183" t="str">
        <f>IF(OR(D2033="",E2033=""),"",ROUND(D2033/LOOKUP(E2033,SMMLV!$A$2:$A$36,SMMLV!$D$2:$D$108),3))</f>
        <v/>
      </c>
    </row>
    <row r="2034" spans="6:6">
      <c r="F2034" s="183" t="str">
        <f>IF(OR(D2034="",E2034=""),"",ROUND(D2034/LOOKUP(E2034,SMMLV!$A$2:$A$36,SMMLV!$D$2:$D$108),3))</f>
        <v/>
      </c>
    </row>
    <row r="2035" spans="6:6">
      <c r="F2035" s="183" t="str">
        <f>IF(OR(D2035="",E2035=""),"",ROUND(D2035/LOOKUP(E2035,SMMLV!$A$2:$A$36,SMMLV!$D$2:$D$108),3))</f>
        <v/>
      </c>
    </row>
    <row r="2036" spans="6:6">
      <c r="F2036" s="183" t="str">
        <f>IF(OR(D2036="",E2036=""),"",ROUND(D2036/LOOKUP(E2036,SMMLV!$A$2:$A$36,SMMLV!$D$2:$D$108),3))</f>
        <v/>
      </c>
    </row>
    <row r="2037" spans="6:6">
      <c r="F2037" s="183" t="str">
        <f>IF(OR(D2037="",E2037=""),"",ROUND(D2037/LOOKUP(E2037,SMMLV!$A$2:$A$36,SMMLV!$D$2:$D$108),3))</f>
        <v/>
      </c>
    </row>
    <row r="2038" spans="6:6">
      <c r="F2038" s="183" t="str">
        <f>IF(OR(D2038="",E2038=""),"",ROUND(D2038/LOOKUP(E2038,SMMLV!$A$2:$A$36,SMMLV!$D$2:$D$108),3))</f>
        <v/>
      </c>
    </row>
    <row r="2039" spans="6:6">
      <c r="F2039" s="183" t="str">
        <f>IF(OR(D2039="",E2039=""),"",ROUND(D2039/LOOKUP(E2039,SMMLV!$A$2:$A$36,SMMLV!$D$2:$D$108),3))</f>
        <v/>
      </c>
    </row>
    <row r="2040" spans="6:6">
      <c r="F2040" s="183" t="str">
        <f>IF(OR(D2040="",E2040=""),"",ROUND(D2040/LOOKUP(E2040,SMMLV!$A$2:$A$36,SMMLV!$D$2:$D$108),3))</f>
        <v/>
      </c>
    </row>
    <row r="2041" spans="6:6">
      <c r="F2041" s="183" t="str">
        <f>IF(OR(D2041="",E2041=""),"",ROUND(D2041/LOOKUP(E2041,SMMLV!$A$2:$A$36,SMMLV!$D$2:$D$108),3))</f>
        <v/>
      </c>
    </row>
    <row r="2042" spans="6:6">
      <c r="F2042" s="183" t="str">
        <f>IF(OR(D2042="",E2042=""),"",ROUND(D2042/LOOKUP(E2042,SMMLV!$A$2:$A$36,SMMLV!$D$2:$D$108),3))</f>
        <v/>
      </c>
    </row>
    <row r="2043" spans="6:6">
      <c r="F2043" s="183" t="str">
        <f>IF(OR(D2043="",E2043=""),"",ROUND(D2043/LOOKUP(E2043,SMMLV!$A$2:$A$36,SMMLV!$D$2:$D$108),3))</f>
        <v/>
      </c>
    </row>
    <row r="2044" spans="6:6">
      <c r="F2044" s="183" t="str">
        <f>IF(OR(D2044="",E2044=""),"",ROUND(D2044/LOOKUP(E2044,SMMLV!$A$2:$A$36,SMMLV!$D$2:$D$108),3))</f>
        <v/>
      </c>
    </row>
    <row r="2045" spans="6:6">
      <c r="F2045" s="183" t="str">
        <f>IF(OR(D2045="",E2045=""),"",ROUND(D2045/LOOKUP(E2045,SMMLV!$A$2:$A$36,SMMLV!$D$2:$D$108),3))</f>
        <v/>
      </c>
    </row>
    <row r="2046" spans="6:6">
      <c r="F2046" s="183" t="str">
        <f>IF(OR(D2046="",E2046=""),"",ROUND(D2046/LOOKUP(E2046,SMMLV!$A$2:$A$36,SMMLV!$D$2:$D$108),3))</f>
        <v/>
      </c>
    </row>
    <row r="2047" spans="6:6">
      <c r="F2047" s="183" t="str">
        <f>IF(OR(D2047="",E2047=""),"",ROUND(D2047/LOOKUP(E2047,SMMLV!$A$2:$A$36,SMMLV!$D$2:$D$108),3))</f>
        <v/>
      </c>
    </row>
    <row r="2048" spans="6:6">
      <c r="F2048" s="183" t="str">
        <f>IF(OR(D2048="",E2048=""),"",ROUND(D2048/LOOKUP(E2048,SMMLV!$A$2:$A$36,SMMLV!$D$2:$D$108),3))</f>
        <v/>
      </c>
    </row>
    <row r="2049" spans="6:6">
      <c r="F2049" s="183" t="str">
        <f>IF(OR(D2049="",E2049=""),"",ROUND(D2049/LOOKUP(E2049,SMMLV!$A$2:$A$36,SMMLV!$D$2:$D$108),3))</f>
        <v/>
      </c>
    </row>
    <row r="2050" spans="6:6">
      <c r="F2050" s="183" t="str">
        <f>IF(OR(D2050="",E2050=""),"",ROUND(D2050/LOOKUP(E2050,SMMLV!$A$2:$A$36,SMMLV!$D$2:$D$108),3))</f>
        <v/>
      </c>
    </row>
    <row r="2051" spans="6:6">
      <c r="F2051" s="183" t="str">
        <f>IF(OR(D2051="",E2051=""),"",ROUND(D2051/LOOKUP(E2051,SMMLV!$A$2:$A$36,SMMLV!$D$2:$D$108),3))</f>
        <v/>
      </c>
    </row>
    <row r="2052" spans="6:6">
      <c r="F2052" s="183" t="str">
        <f>IF(OR(D2052="",E2052=""),"",ROUND(D2052/LOOKUP(E2052,SMMLV!$A$2:$A$36,SMMLV!$D$2:$D$108),3))</f>
        <v/>
      </c>
    </row>
    <row r="2053" spans="6:6">
      <c r="F2053" s="183" t="str">
        <f>IF(OR(D2053="",E2053=""),"",ROUND(D2053/LOOKUP(E2053,SMMLV!$A$2:$A$36,SMMLV!$D$2:$D$108),3))</f>
        <v/>
      </c>
    </row>
    <row r="2054" spans="6:6">
      <c r="F2054" s="183" t="str">
        <f>IF(OR(D2054="",E2054=""),"",ROUND(D2054/LOOKUP(E2054,SMMLV!$A$2:$A$36,SMMLV!$D$2:$D$108),3))</f>
        <v/>
      </c>
    </row>
    <row r="2055" spans="6:6">
      <c r="F2055" s="183" t="str">
        <f>IF(OR(D2055="",E2055=""),"",ROUND(D2055/LOOKUP(E2055,SMMLV!$A$2:$A$36,SMMLV!$D$2:$D$108),3))</f>
        <v/>
      </c>
    </row>
    <row r="2056" spans="6:6">
      <c r="F2056" s="183" t="str">
        <f>IF(OR(D2056="",E2056=""),"",ROUND(D2056/LOOKUP(E2056,SMMLV!$A$2:$A$36,SMMLV!$D$2:$D$108),3))</f>
        <v/>
      </c>
    </row>
    <row r="2057" spans="6:6">
      <c r="F2057" s="183" t="str">
        <f>IF(OR(D2057="",E2057=""),"",ROUND(D2057/LOOKUP(E2057,SMMLV!$A$2:$A$36,SMMLV!$D$2:$D$108),3))</f>
        <v/>
      </c>
    </row>
    <row r="2058" spans="6:6">
      <c r="F2058" s="183" t="str">
        <f>IF(OR(D2058="",E2058=""),"",ROUND(D2058/LOOKUP(E2058,SMMLV!$A$2:$A$36,SMMLV!$D$2:$D$108),3))</f>
        <v/>
      </c>
    </row>
    <row r="2059" spans="6:6">
      <c r="F2059" s="183" t="str">
        <f>IF(OR(D2059="",E2059=""),"",ROUND(D2059/LOOKUP(E2059,SMMLV!$A$2:$A$36,SMMLV!$D$2:$D$108),3))</f>
        <v/>
      </c>
    </row>
    <row r="2060" spans="6:6">
      <c r="F2060" s="183" t="str">
        <f>IF(OR(D2060="",E2060=""),"",ROUND(D2060/LOOKUP(E2060,SMMLV!$A$2:$A$36,SMMLV!$D$2:$D$108),3))</f>
        <v/>
      </c>
    </row>
    <row r="2061" spans="6:6">
      <c r="F2061" s="183" t="str">
        <f>IF(OR(D2061="",E2061=""),"",ROUND(D2061/LOOKUP(E2061,SMMLV!$A$2:$A$36,SMMLV!$D$2:$D$108),3))</f>
        <v/>
      </c>
    </row>
    <row r="2062" spans="6:6">
      <c r="F2062" s="183" t="str">
        <f>IF(OR(D2062="",E2062=""),"",ROUND(D2062/LOOKUP(E2062,SMMLV!$A$2:$A$36,SMMLV!$D$2:$D$108),3))</f>
        <v/>
      </c>
    </row>
    <row r="2063" spans="6:6">
      <c r="F2063" s="183" t="str">
        <f>IF(OR(D2063="",E2063=""),"",ROUND(D2063/LOOKUP(E2063,SMMLV!$A$2:$A$36,SMMLV!$D$2:$D$108),3))</f>
        <v/>
      </c>
    </row>
    <row r="2064" spans="6:6">
      <c r="F2064" s="183" t="str">
        <f>IF(OR(D2064="",E2064=""),"",ROUND(D2064/LOOKUP(E2064,SMMLV!$A$2:$A$36,SMMLV!$D$2:$D$108),3))</f>
        <v/>
      </c>
    </row>
    <row r="2065" spans="6:6">
      <c r="F2065" s="183" t="str">
        <f>IF(OR(D2065="",E2065=""),"",ROUND(D2065/LOOKUP(E2065,SMMLV!$A$2:$A$36,SMMLV!$D$2:$D$108),3))</f>
        <v/>
      </c>
    </row>
    <row r="2066" spans="6:6">
      <c r="F2066" s="183" t="str">
        <f>IF(OR(D2066="",E2066=""),"",ROUND(D2066/LOOKUP(E2066,SMMLV!$A$2:$A$36,SMMLV!$D$2:$D$108),3))</f>
        <v/>
      </c>
    </row>
    <row r="2067" spans="6:6">
      <c r="F2067" s="183" t="str">
        <f>IF(OR(D2067="",E2067=""),"",ROUND(D2067/LOOKUP(E2067,SMMLV!$A$2:$A$36,SMMLV!$D$2:$D$108),3))</f>
        <v/>
      </c>
    </row>
    <row r="2068" spans="6:6">
      <c r="F2068" s="183" t="str">
        <f>IF(OR(D2068="",E2068=""),"",ROUND(D2068/LOOKUP(E2068,SMMLV!$A$2:$A$36,SMMLV!$D$2:$D$108),3))</f>
        <v/>
      </c>
    </row>
    <row r="2069" spans="6:6">
      <c r="F2069" s="183" t="str">
        <f>IF(OR(D2069="",E2069=""),"",ROUND(D2069/LOOKUP(E2069,SMMLV!$A$2:$A$36,SMMLV!$D$2:$D$108),3))</f>
        <v/>
      </c>
    </row>
    <row r="2070" spans="6:6">
      <c r="F2070" s="183" t="str">
        <f>IF(OR(D2070="",E2070=""),"",ROUND(D2070/LOOKUP(E2070,SMMLV!$A$2:$A$36,SMMLV!$D$2:$D$108),3))</f>
        <v/>
      </c>
    </row>
    <row r="2071" spans="6:6">
      <c r="F2071" s="183" t="str">
        <f>IF(OR(D2071="",E2071=""),"",ROUND(D2071/LOOKUP(E2071,SMMLV!$A$2:$A$36,SMMLV!$D$2:$D$108),3))</f>
        <v/>
      </c>
    </row>
    <row r="2072" spans="6:6">
      <c r="F2072" s="183" t="str">
        <f>IF(OR(D2072="",E2072=""),"",ROUND(D2072/LOOKUP(E2072,SMMLV!$A$2:$A$36,SMMLV!$D$2:$D$108),3))</f>
        <v/>
      </c>
    </row>
    <row r="2073" spans="6:6">
      <c r="F2073" s="183" t="str">
        <f>IF(OR(D2073="",E2073=""),"",ROUND(D2073/LOOKUP(E2073,SMMLV!$A$2:$A$36,SMMLV!$D$2:$D$108),3))</f>
        <v/>
      </c>
    </row>
    <row r="2074" spans="6:6">
      <c r="F2074" s="183" t="str">
        <f>IF(OR(D2074="",E2074=""),"",ROUND(D2074/LOOKUP(E2074,SMMLV!$A$2:$A$36,SMMLV!$D$2:$D$108),3))</f>
        <v/>
      </c>
    </row>
    <row r="2075" spans="6:6">
      <c r="F2075" s="183" t="str">
        <f>IF(OR(D2075="",E2075=""),"",ROUND(D2075/LOOKUP(E2075,SMMLV!$A$2:$A$36,SMMLV!$D$2:$D$108),3))</f>
        <v/>
      </c>
    </row>
    <row r="2076" spans="6:6">
      <c r="F2076" s="183" t="str">
        <f>IF(OR(D2076="",E2076=""),"",ROUND(D2076/LOOKUP(E2076,SMMLV!$A$2:$A$36,SMMLV!$D$2:$D$108),3))</f>
        <v/>
      </c>
    </row>
    <row r="2077" spans="6:6">
      <c r="F2077" s="183" t="str">
        <f>IF(OR(D2077="",E2077=""),"",ROUND(D2077/LOOKUP(E2077,SMMLV!$A$2:$A$36,SMMLV!$D$2:$D$108),3))</f>
        <v/>
      </c>
    </row>
    <row r="2078" spans="6:6">
      <c r="F2078" s="183" t="str">
        <f>IF(OR(D2078="",E2078=""),"",ROUND(D2078/LOOKUP(E2078,SMMLV!$A$2:$A$36,SMMLV!$D$2:$D$108),3))</f>
        <v/>
      </c>
    </row>
    <row r="2079" spans="6:6">
      <c r="F2079" s="183" t="str">
        <f>IF(OR(D2079="",E2079=""),"",ROUND(D2079/LOOKUP(E2079,SMMLV!$A$2:$A$36,SMMLV!$D$2:$D$108),3))</f>
        <v/>
      </c>
    </row>
    <row r="2080" spans="6:6">
      <c r="F2080" s="183" t="str">
        <f>IF(OR(D2080="",E2080=""),"",ROUND(D2080/LOOKUP(E2080,SMMLV!$A$2:$A$36,SMMLV!$D$2:$D$108),3))</f>
        <v/>
      </c>
    </row>
    <row r="2081" spans="6:6">
      <c r="F2081" s="183" t="str">
        <f>IF(OR(D2081="",E2081=""),"",ROUND(D2081/LOOKUP(E2081,SMMLV!$A$2:$A$36,SMMLV!$D$2:$D$108),3))</f>
        <v/>
      </c>
    </row>
    <row r="2082" spans="6:6">
      <c r="F2082" s="183" t="str">
        <f>IF(OR(D2082="",E2082=""),"",ROUND(D2082/LOOKUP(E2082,SMMLV!$A$2:$A$36,SMMLV!$D$2:$D$108),3))</f>
        <v/>
      </c>
    </row>
    <row r="2083" spans="6:6">
      <c r="F2083" s="183" t="str">
        <f>IF(OR(D2083="",E2083=""),"",ROUND(D2083/LOOKUP(E2083,SMMLV!$A$2:$A$36,SMMLV!$D$2:$D$108),3))</f>
        <v/>
      </c>
    </row>
    <row r="2084" spans="6:6">
      <c r="F2084" s="183" t="str">
        <f>IF(OR(D2084="",E2084=""),"",ROUND(D2084/LOOKUP(E2084,SMMLV!$A$2:$A$36,SMMLV!$D$2:$D$108),3))</f>
        <v/>
      </c>
    </row>
    <row r="2085" spans="6:6">
      <c r="F2085" s="183" t="str">
        <f>IF(OR(D2085="",E2085=""),"",ROUND(D2085/LOOKUP(E2085,SMMLV!$A$2:$A$36,SMMLV!$D$2:$D$108),3))</f>
        <v/>
      </c>
    </row>
    <row r="2086" spans="6:6">
      <c r="F2086" s="183" t="str">
        <f>IF(OR(D2086="",E2086=""),"",ROUND(D2086/LOOKUP(E2086,SMMLV!$A$2:$A$36,SMMLV!$D$2:$D$108),3))</f>
        <v/>
      </c>
    </row>
    <row r="2087" spans="6:6">
      <c r="F2087" s="183" t="str">
        <f>IF(OR(D2087="",E2087=""),"",ROUND(D2087/LOOKUP(E2087,SMMLV!$A$2:$A$36,SMMLV!$D$2:$D$108),3))</f>
        <v/>
      </c>
    </row>
    <row r="2088" spans="6:6">
      <c r="F2088" s="183" t="str">
        <f>IF(OR(D2088="",E2088=""),"",ROUND(D2088/LOOKUP(E2088,SMMLV!$A$2:$A$36,SMMLV!$D$2:$D$108),3))</f>
        <v/>
      </c>
    </row>
    <row r="2089" spans="6:6">
      <c r="F2089" s="183" t="str">
        <f>IF(OR(D2089="",E2089=""),"",ROUND(D2089/LOOKUP(E2089,SMMLV!$A$2:$A$36,SMMLV!$D$2:$D$108),3))</f>
        <v/>
      </c>
    </row>
    <row r="2090" spans="6:6">
      <c r="F2090" s="183" t="str">
        <f>IF(OR(D2090="",E2090=""),"",ROUND(D2090/LOOKUP(E2090,SMMLV!$A$2:$A$36,SMMLV!$D$2:$D$108),3))</f>
        <v/>
      </c>
    </row>
    <row r="2091" spans="6:6">
      <c r="F2091" s="183" t="str">
        <f>IF(OR(D2091="",E2091=""),"",ROUND(D2091/LOOKUP(E2091,SMMLV!$A$2:$A$36,SMMLV!$D$2:$D$108),3))</f>
        <v/>
      </c>
    </row>
    <row r="2092" spans="6:6">
      <c r="F2092" s="183" t="str">
        <f>IF(OR(D2092="",E2092=""),"",ROUND(D2092/LOOKUP(E2092,SMMLV!$A$2:$A$36,SMMLV!$D$2:$D$108),3))</f>
        <v/>
      </c>
    </row>
    <row r="2093" spans="6:6">
      <c r="F2093" s="183" t="str">
        <f>IF(OR(D2093="",E2093=""),"",ROUND(D2093/LOOKUP(E2093,SMMLV!$A$2:$A$36,SMMLV!$D$2:$D$108),3))</f>
        <v/>
      </c>
    </row>
    <row r="2094" spans="6:6">
      <c r="F2094" s="183" t="str">
        <f>IF(OR(D2094="",E2094=""),"",ROUND(D2094/LOOKUP(E2094,SMMLV!$A$2:$A$36,SMMLV!$D$2:$D$108),3))</f>
        <v/>
      </c>
    </row>
    <row r="2095" spans="6:6">
      <c r="F2095" s="183" t="str">
        <f>IF(OR(D2095="",E2095=""),"",ROUND(D2095/LOOKUP(E2095,SMMLV!$A$2:$A$36,SMMLV!$D$2:$D$108),3))</f>
        <v/>
      </c>
    </row>
    <row r="2096" spans="6:6">
      <c r="F2096" s="183" t="str">
        <f>IF(OR(D2096="",E2096=""),"",ROUND(D2096/LOOKUP(E2096,SMMLV!$A$2:$A$36,SMMLV!$D$2:$D$108),3))</f>
        <v/>
      </c>
    </row>
    <row r="2097" spans="6:6">
      <c r="F2097" s="183" t="str">
        <f>IF(OR(D2097="",E2097=""),"",ROUND(D2097/LOOKUP(E2097,SMMLV!$A$2:$A$36,SMMLV!$D$2:$D$108),3))</f>
        <v/>
      </c>
    </row>
    <row r="2098" spans="6:6">
      <c r="F2098" s="183" t="str">
        <f>IF(OR(D2098="",E2098=""),"",ROUND(D2098/LOOKUP(E2098,SMMLV!$A$2:$A$36,SMMLV!$D$2:$D$108),3))</f>
        <v/>
      </c>
    </row>
    <row r="2099" spans="6:6">
      <c r="F2099" s="183" t="str">
        <f>IF(OR(D2099="",E2099=""),"",ROUND(D2099/LOOKUP(E2099,SMMLV!$A$2:$A$36,SMMLV!$D$2:$D$108),3))</f>
        <v/>
      </c>
    </row>
    <row r="2100" spans="6:6">
      <c r="F2100" s="183" t="str">
        <f>IF(OR(D2100="",E2100=""),"",ROUND(D2100/LOOKUP(E2100,SMMLV!$A$2:$A$36,SMMLV!$D$2:$D$108),3))</f>
        <v/>
      </c>
    </row>
    <row r="2101" spans="6:6">
      <c r="F2101" s="183" t="str">
        <f>IF(OR(D2101="",E2101=""),"",ROUND(D2101/LOOKUP(E2101,SMMLV!$A$2:$A$36,SMMLV!$D$2:$D$108),3))</f>
        <v/>
      </c>
    </row>
    <row r="2102" spans="6:6">
      <c r="F2102" s="183" t="str">
        <f>IF(OR(D2102="",E2102=""),"",ROUND(D2102/LOOKUP(E2102,SMMLV!$A$2:$A$36,SMMLV!$D$2:$D$108),3))</f>
        <v/>
      </c>
    </row>
    <row r="2103" spans="6:6">
      <c r="F2103" s="183" t="str">
        <f>IF(OR(D2103="",E2103=""),"",ROUND(D2103/LOOKUP(E2103,SMMLV!$A$2:$A$36,SMMLV!$D$2:$D$108),3))</f>
        <v/>
      </c>
    </row>
    <row r="2104" spans="6:6">
      <c r="F2104" s="183" t="str">
        <f>IF(OR(D2104="",E2104=""),"",ROUND(D2104/LOOKUP(E2104,SMMLV!$A$2:$A$36,SMMLV!$D$2:$D$108),3))</f>
        <v/>
      </c>
    </row>
  </sheetData>
  <mergeCells count="1105">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s>
  <conditionalFormatting sqref="F5:F2104">
    <cfRule type="cellIs" dxfId="81" priority="4" stopIfTrue="1" operator="notEqual">
      <formula>""</formula>
    </cfRule>
  </conditionalFormatting>
  <conditionalFormatting sqref="D5:E1139">
    <cfRule type="cellIs" dxfId="80" priority="3" stopIfTrue="1" operator="notEqual">
      <formula>""</formula>
    </cfRule>
  </conditionalFormatting>
  <conditionalFormatting sqref="D1140:E1196">
    <cfRule type="cellIs" dxfId="79" priority="2" stopIfTrue="1" operator="notEqual">
      <formula>""</formula>
    </cfRule>
  </conditionalFormatting>
  <conditionalFormatting sqref="B5:C1357">
    <cfRule type="cellIs" dxfId="78"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theme="6" tint="0.39997558519241921"/>
    <pageSetUpPr fitToPage="1"/>
  </sheetPr>
  <dimension ref="A1:AJ216"/>
  <sheetViews>
    <sheetView showGridLines="0" zoomScale="70" zoomScaleNormal="70" workbookViewId="0"/>
  </sheetViews>
  <sheetFormatPr baseColWidth="10" defaultColWidth="11.44140625" defaultRowHeight="0" customHeight="1" zeroHeight="1"/>
  <cols>
    <col min="1" max="1" width="4.33203125" style="269" customWidth="1"/>
    <col min="2" max="2" width="6.6640625" style="225" customWidth="1"/>
    <col min="3" max="3" width="13" style="225" customWidth="1"/>
    <col min="4" max="4" width="44.33203125" style="225" customWidth="1"/>
    <col min="5" max="8" width="22.6640625" style="225" customWidth="1"/>
    <col min="9" max="9" width="18.44140625" style="225" customWidth="1"/>
    <col min="10" max="10" width="29" style="269" customWidth="1"/>
    <col min="11" max="11" width="25.6640625" style="269" hidden="1" customWidth="1"/>
    <col min="12" max="26" width="16.33203125" style="273" customWidth="1"/>
    <col min="27" max="27" width="16.33203125" style="273" hidden="1" customWidth="1"/>
    <col min="28" max="28" width="13.6640625" style="224" hidden="1" customWidth="1"/>
    <col min="29" max="29" width="22.33203125" style="227" hidden="1" customWidth="1"/>
    <col min="30" max="30" width="22.33203125" style="226" hidden="1" customWidth="1"/>
    <col min="31" max="31" width="23.33203125" style="226" hidden="1" customWidth="1"/>
    <col min="32" max="32" width="22.33203125" style="226" hidden="1" customWidth="1"/>
    <col min="33" max="33" width="22.33203125" style="225" hidden="1" customWidth="1"/>
    <col min="34" max="34" width="22.33203125" style="234" hidden="1" customWidth="1"/>
    <col min="35" max="35" width="22.33203125" style="225" hidden="1" customWidth="1"/>
    <col min="36" max="36" width="22.33203125" style="226" hidden="1" customWidth="1"/>
    <col min="37" max="37" width="22.33203125" style="234" customWidth="1"/>
    <col min="38" max="16384" width="11.44140625" style="234"/>
  </cols>
  <sheetData>
    <row r="1" spans="2:30" ht="17.399999999999999">
      <c r="B1" s="890" t="s">
        <v>0</v>
      </c>
      <c r="C1" s="890"/>
      <c r="D1" s="890"/>
      <c r="E1" s="890"/>
      <c r="F1" s="890"/>
      <c r="G1" s="890"/>
      <c r="H1" s="890"/>
      <c r="I1" s="890"/>
      <c r="J1" s="890"/>
      <c r="K1" s="288"/>
      <c r="L1" s="407" t="s">
        <v>1124</v>
      </c>
    </row>
    <row r="2" spans="2:30" ht="13.2">
      <c r="B2" s="891" t="s">
        <v>1</v>
      </c>
      <c r="C2" s="891"/>
      <c r="D2" s="891"/>
      <c r="E2" s="891"/>
      <c r="F2" s="891"/>
      <c r="G2" s="891"/>
      <c r="H2" s="891"/>
      <c r="I2" s="891"/>
      <c r="J2" s="891"/>
      <c r="K2" s="289"/>
      <c r="L2" s="407" t="s">
        <v>1125</v>
      </c>
    </row>
    <row r="3" spans="2:30" ht="13.2">
      <c r="B3" s="891" t="s">
        <v>2</v>
      </c>
      <c r="C3" s="891"/>
      <c r="D3" s="891"/>
      <c r="E3" s="891"/>
      <c r="F3" s="891"/>
      <c r="G3" s="891"/>
      <c r="H3" s="891"/>
      <c r="I3" s="891"/>
      <c r="J3" s="891"/>
      <c r="K3" s="289"/>
      <c r="L3" s="407"/>
    </row>
    <row r="4" spans="2:30" ht="13.2">
      <c r="B4" s="891" t="s">
        <v>3</v>
      </c>
      <c r="C4" s="891"/>
      <c r="D4" s="891"/>
      <c r="E4" s="891"/>
      <c r="F4" s="891"/>
      <c r="G4" s="891"/>
      <c r="H4" s="891"/>
      <c r="I4" s="891"/>
      <c r="J4" s="891"/>
      <c r="K4" s="289"/>
    </row>
    <row r="5" spans="2:30" ht="13.2">
      <c r="B5" s="891"/>
      <c r="C5" s="891"/>
      <c r="D5" s="891"/>
      <c r="E5" s="891"/>
      <c r="F5" s="891"/>
      <c r="G5" s="891"/>
      <c r="H5" s="891"/>
      <c r="I5" s="891"/>
      <c r="J5" s="891"/>
      <c r="K5" s="289"/>
    </row>
    <row r="6" spans="2:30" ht="15.6">
      <c r="B6" s="228"/>
      <c r="C6" s="228"/>
      <c r="D6" s="229"/>
      <c r="E6" s="229"/>
      <c r="F6" s="229"/>
      <c r="G6" s="229"/>
      <c r="H6" s="229"/>
      <c r="I6" s="229"/>
      <c r="J6" s="229"/>
      <c r="K6" s="229"/>
    </row>
    <row r="7" spans="2:30" ht="40.5" customHeight="1">
      <c r="B7" s="891" t="s">
        <v>5</v>
      </c>
      <c r="C7" s="891"/>
      <c r="D7" s="891"/>
      <c r="E7" s="891"/>
      <c r="F7" s="891"/>
      <c r="G7" s="891"/>
      <c r="H7" s="891"/>
      <c r="I7" s="891"/>
      <c r="J7" s="891"/>
      <c r="K7" s="289"/>
    </row>
    <row r="8" spans="2:30" ht="15.6" hidden="1">
      <c r="B8" s="228"/>
      <c r="C8" s="228"/>
      <c r="D8" s="229"/>
      <c r="E8" s="229"/>
      <c r="F8" s="229"/>
      <c r="G8" s="229"/>
      <c r="H8" s="229"/>
      <c r="I8" s="229"/>
      <c r="J8" s="229"/>
      <c r="K8" s="229"/>
    </row>
    <row r="9" spans="2:30" ht="15.75" customHeight="1">
      <c r="B9" s="892" t="s">
        <v>1126</v>
      </c>
      <c r="C9" s="892"/>
      <c r="D9" s="892"/>
      <c r="E9" s="892"/>
      <c r="F9" s="892"/>
      <c r="G9" s="892"/>
      <c r="H9" s="892"/>
      <c r="I9" s="892"/>
      <c r="J9" s="892"/>
      <c r="K9" s="290"/>
    </row>
    <row r="10" spans="2:30" ht="16.5" customHeight="1">
      <c r="B10" s="893" t="s">
        <v>1127</v>
      </c>
      <c r="C10" s="893"/>
      <c r="D10" s="893"/>
      <c r="E10" s="893"/>
      <c r="F10" s="893"/>
      <c r="G10" s="893"/>
      <c r="H10" s="893"/>
      <c r="I10" s="893"/>
      <c r="J10" s="893"/>
      <c r="K10" s="291"/>
      <c r="AD10" s="230"/>
    </row>
    <row r="11" spans="2:30" ht="16.2" thickBot="1">
      <c r="B11" s="231"/>
      <c r="C11" s="231"/>
      <c r="D11" s="229"/>
      <c r="E11" s="229"/>
      <c r="F11" s="229"/>
      <c r="G11" s="229"/>
      <c r="H11" s="229"/>
      <c r="I11" s="229"/>
      <c r="J11" s="408"/>
      <c r="K11" s="229"/>
    </row>
    <row r="12" spans="2:30" ht="24.9" customHeight="1">
      <c r="B12" s="894" t="s">
        <v>1128</v>
      </c>
      <c r="C12" s="895"/>
      <c r="D12" s="531" t="s">
        <v>1129</v>
      </c>
      <c r="E12" s="899" t="s">
        <v>1130</v>
      </c>
      <c r="F12" s="900"/>
      <c r="G12" s="900"/>
      <c r="H12" s="900"/>
      <c r="I12" s="900"/>
      <c r="J12" s="536">
        <v>46168</v>
      </c>
      <c r="K12" s="308"/>
    </row>
    <row r="13" spans="2:30" ht="24.9" customHeight="1">
      <c r="B13" s="896"/>
      <c r="C13" s="897"/>
      <c r="D13" s="534">
        <v>1</v>
      </c>
      <c r="E13" s="898" t="s">
        <v>1131</v>
      </c>
      <c r="F13" s="898"/>
      <c r="G13" s="898"/>
      <c r="H13" s="898"/>
      <c r="I13" s="537" t="s">
        <v>1132</v>
      </c>
      <c r="J13" s="533">
        <v>3667.06</v>
      </c>
      <c r="K13" s="304"/>
    </row>
    <row r="14" spans="2:30" ht="24.9" customHeight="1">
      <c r="B14" s="912">
        <v>1</v>
      </c>
      <c r="C14" s="913"/>
      <c r="D14" s="532" t="s">
        <v>1133</v>
      </c>
      <c r="E14" s="538"/>
      <c r="F14" s="538"/>
      <c r="G14" s="538"/>
      <c r="H14" s="538"/>
      <c r="I14" s="538" t="s">
        <v>1134</v>
      </c>
      <c r="J14" s="539">
        <v>5.999999999994543</v>
      </c>
      <c r="K14" s="309"/>
    </row>
    <row r="15" spans="2:30" ht="24.9" customHeight="1" thickBot="1">
      <c r="B15" s="914"/>
      <c r="C15" s="915"/>
      <c r="D15" s="535" t="s">
        <v>1080</v>
      </c>
      <c r="E15" s="916" t="s">
        <v>1135</v>
      </c>
      <c r="F15" s="916"/>
      <c r="G15" s="916" t="s">
        <v>1185</v>
      </c>
      <c r="H15" s="916"/>
      <c r="I15" s="916"/>
      <c r="J15" s="917"/>
      <c r="K15" s="290"/>
    </row>
    <row r="16" spans="2:30" ht="9.9" customHeight="1" thickBot="1">
      <c r="B16" s="231"/>
      <c r="C16" s="231"/>
      <c r="D16" s="229"/>
      <c r="E16" s="229"/>
      <c r="F16" s="229"/>
      <c r="G16" s="229"/>
      <c r="H16" s="229"/>
      <c r="I16" s="229"/>
      <c r="J16" s="229"/>
      <c r="K16" s="278"/>
    </row>
    <row r="17" spans="1:36" ht="24.9" customHeight="1">
      <c r="B17" s="918" t="s">
        <v>1136</v>
      </c>
      <c r="C17" s="919"/>
      <c r="D17" s="919"/>
      <c r="E17" s="919"/>
      <c r="F17" s="919"/>
      <c r="G17" s="919"/>
      <c r="H17" s="919"/>
      <c r="I17" s="919"/>
      <c r="J17" s="920"/>
      <c r="K17" s="308"/>
    </row>
    <row r="18" spans="1:36" ht="18" customHeight="1">
      <c r="B18" s="235"/>
      <c r="C18" s="232"/>
      <c r="D18" s="236"/>
      <c r="E18" s="236"/>
      <c r="F18" s="237"/>
      <c r="G18" s="237"/>
      <c r="H18" s="237"/>
      <c r="I18" s="232" t="s">
        <v>1137</v>
      </c>
      <c r="J18" s="238">
        <v>65</v>
      </c>
      <c r="K18" s="305"/>
    </row>
    <row r="19" spans="1:36" ht="18" customHeight="1">
      <c r="B19" s="239"/>
      <c r="C19" s="232"/>
      <c r="D19" s="236"/>
      <c r="E19" s="236"/>
      <c r="F19" s="237"/>
      <c r="G19" s="237"/>
      <c r="H19" s="237"/>
      <c r="I19" s="232" t="s">
        <v>1138</v>
      </c>
      <c r="J19" s="240">
        <v>109.40049999999999</v>
      </c>
      <c r="K19" s="310"/>
    </row>
    <row r="20" spans="1:36" ht="18" customHeight="1">
      <c r="B20" s="239"/>
      <c r="C20" s="232"/>
      <c r="D20" s="236"/>
      <c r="E20" s="236"/>
      <c r="F20" s="237"/>
      <c r="G20" s="237"/>
      <c r="H20" s="237"/>
      <c r="I20" s="232" t="s">
        <v>1139</v>
      </c>
      <c r="J20" s="240">
        <v>22617.62</v>
      </c>
      <c r="K20" s="310"/>
    </row>
    <row r="21" spans="1:36" ht="18" customHeight="1">
      <c r="B21" s="235"/>
      <c r="C21" s="233"/>
      <c r="D21" s="236"/>
      <c r="E21" s="236"/>
      <c r="F21" s="237"/>
      <c r="G21" s="237"/>
      <c r="H21" s="237"/>
      <c r="I21" s="232" t="s">
        <v>1140</v>
      </c>
      <c r="J21" s="240">
        <v>7632.9589974</v>
      </c>
      <c r="K21" s="310"/>
    </row>
    <row r="22" spans="1:36" ht="18" customHeight="1">
      <c r="B22" s="235"/>
      <c r="C22" s="233"/>
      <c r="D22" s="236"/>
      <c r="E22" s="236"/>
      <c r="F22" s="237"/>
      <c r="G22" s="237"/>
      <c r="H22" s="237"/>
      <c r="I22" s="232" t="s">
        <v>1141</v>
      </c>
      <c r="J22" s="240">
        <v>7984.6499271000002</v>
      </c>
      <c r="K22" s="310"/>
    </row>
    <row r="23" spans="1:36" ht="18" customHeight="1">
      <c r="B23" s="235"/>
      <c r="C23" s="233"/>
      <c r="D23" s="236"/>
      <c r="E23" s="236"/>
      <c r="F23" s="237"/>
      <c r="G23" s="237"/>
      <c r="H23" s="237"/>
      <c r="I23" s="232" t="s">
        <v>1142</v>
      </c>
      <c r="J23" s="240">
        <v>7672.7802800000009</v>
      </c>
      <c r="K23" s="310"/>
    </row>
    <row r="24" spans="1:36" ht="18" customHeight="1">
      <c r="B24" s="241"/>
      <c r="C24" s="242"/>
      <c r="D24" s="236"/>
      <c r="E24" s="236"/>
      <c r="F24" s="237"/>
      <c r="G24" s="237"/>
      <c r="H24" s="237"/>
      <c r="I24" s="232" t="s">
        <v>1143</v>
      </c>
      <c r="J24" s="240">
        <v>7082.0518531844964</v>
      </c>
      <c r="K24" s="310"/>
      <c r="AG24" s="2"/>
      <c r="AH24" s="243"/>
      <c r="AI24" s="2"/>
      <c r="AJ24" s="346"/>
    </row>
    <row r="25" spans="1:36" ht="18" customHeight="1" thickBot="1">
      <c r="B25" s="244"/>
      <c r="C25" s="245"/>
      <c r="D25" s="246"/>
      <c r="E25" s="246"/>
      <c r="F25" s="247"/>
      <c r="G25" s="247"/>
      <c r="H25" s="247"/>
      <c r="I25" s="248" t="s">
        <v>1144</v>
      </c>
      <c r="J25" s="468">
        <v>67.5</v>
      </c>
      <c r="K25" s="306"/>
    </row>
    <row r="26" spans="1:36" s="243" customFormat="1" ht="9.9" customHeight="1" thickBot="1">
      <c r="A26" s="22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00"/>
      <c r="AD26" s="230"/>
      <c r="AE26" s="230"/>
      <c r="AF26" s="230"/>
      <c r="AG26" s="225"/>
      <c r="AH26" s="234"/>
      <c r="AI26" s="225"/>
      <c r="AJ26" s="230"/>
    </row>
    <row r="27" spans="1:36" ht="18" customHeight="1">
      <c r="B27" s="921" t="s">
        <v>1145</v>
      </c>
      <c r="C27" s="922"/>
      <c r="D27" s="922"/>
      <c r="E27" s="922"/>
      <c r="F27" s="922"/>
      <c r="G27" s="922"/>
      <c r="H27" s="922"/>
      <c r="I27" s="922"/>
      <c r="J27" s="923"/>
      <c r="K27" s="311"/>
    </row>
    <row r="28" spans="1:36" ht="18" customHeight="1">
      <c r="B28" s="904" t="s">
        <v>1146</v>
      </c>
      <c r="C28" s="905"/>
      <c r="D28" s="905"/>
      <c r="E28" s="905"/>
      <c r="F28" s="905"/>
      <c r="G28" s="905"/>
      <c r="H28" s="905"/>
      <c r="I28" s="906"/>
      <c r="J28" s="249" t="s">
        <v>1404</v>
      </c>
      <c r="K28" s="312"/>
    </row>
    <row r="29" spans="1:36" ht="18" customHeight="1">
      <c r="B29" s="904" t="s">
        <v>1405</v>
      </c>
      <c r="C29" s="905"/>
      <c r="D29" s="905"/>
      <c r="E29" s="905"/>
      <c r="F29" s="905"/>
      <c r="G29" s="905"/>
      <c r="H29" s="905"/>
      <c r="I29" s="906"/>
      <c r="J29" s="249">
        <v>7672.7802800000009</v>
      </c>
      <c r="K29" s="312"/>
    </row>
    <row r="30" spans="1:36" ht="18" customHeight="1">
      <c r="B30" s="901" t="s">
        <v>1147</v>
      </c>
      <c r="C30" s="902"/>
      <c r="D30" s="902"/>
      <c r="E30" s="902"/>
      <c r="F30" s="902"/>
      <c r="G30" s="902"/>
      <c r="H30" s="902"/>
      <c r="I30" s="902"/>
      <c r="J30" s="903"/>
      <c r="K30" s="311"/>
    </row>
    <row r="31" spans="1:36" ht="18" customHeight="1">
      <c r="B31" s="904" t="s">
        <v>1148</v>
      </c>
      <c r="C31" s="905"/>
      <c r="D31" s="905"/>
      <c r="E31" s="905"/>
      <c r="F31" s="905"/>
      <c r="G31" s="905"/>
      <c r="H31" s="905"/>
      <c r="I31" s="906"/>
      <c r="J31" s="250">
        <v>7126.384</v>
      </c>
      <c r="K31" s="313"/>
      <c r="L31" s="274"/>
      <c r="M31" s="274"/>
      <c r="N31" s="274"/>
      <c r="O31" s="274"/>
      <c r="P31" s="274"/>
      <c r="Q31" s="274"/>
      <c r="R31" s="274"/>
      <c r="S31" s="274"/>
      <c r="T31" s="274"/>
      <c r="U31" s="274"/>
      <c r="V31" s="274"/>
      <c r="W31" s="274"/>
      <c r="X31" s="274"/>
      <c r="Y31" s="274"/>
      <c r="Z31" s="274"/>
      <c r="AA31" s="274"/>
    </row>
    <row r="32" spans="1:36" ht="18" customHeight="1">
      <c r="B32" s="904" t="s">
        <v>1149</v>
      </c>
      <c r="C32" s="905"/>
      <c r="D32" s="905"/>
      <c r="E32" s="905"/>
      <c r="F32" s="905"/>
      <c r="G32" s="905"/>
      <c r="H32" s="905"/>
      <c r="I32" s="906"/>
      <c r="J32" s="251">
        <v>7046.8088104268527</v>
      </c>
      <c r="K32" s="310"/>
      <c r="L32" s="275"/>
      <c r="M32" s="275"/>
      <c r="N32" s="275"/>
      <c r="O32" s="275"/>
      <c r="P32" s="275"/>
      <c r="Q32" s="275"/>
      <c r="R32" s="275"/>
      <c r="S32" s="275"/>
      <c r="T32" s="275"/>
      <c r="U32" s="275"/>
      <c r="V32" s="275"/>
      <c r="W32" s="275"/>
      <c r="X32" s="275"/>
      <c r="Y32" s="275"/>
      <c r="Z32" s="275"/>
      <c r="AA32" s="275"/>
    </row>
    <row r="33" spans="1:36" ht="18" customHeight="1">
      <c r="B33" s="901" t="s">
        <v>1150</v>
      </c>
      <c r="C33" s="902"/>
      <c r="D33" s="902"/>
      <c r="E33" s="902"/>
      <c r="F33" s="902"/>
      <c r="G33" s="902"/>
      <c r="H33" s="902"/>
      <c r="I33" s="902"/>
      <c r="J33" s="903"/>
      <c r="K33" s="311"/>
      <c r="L33" s="275"/>
      <c r="M33" s="275"/>
      <c r="N33" s="275"/>
      <c r="O33" s="275"/>
      <c r="P33" s="275"/>
      <c r="Q33" s="275"/>
      <c r="R33" s="275"/>
      <c r="S33" s="275"/>
      <c r="T33" s="275"/>
      <c r="U33" s="275"/>
      <c r="V33" s="275"/>
      <c r="W33" s="275"/>
      <c r="X33" s="275"/>
      <c r="Y33" s="275"/>
      <c r="Z33" s="275"/>
      <c r="AA33" s="275"/>
    </row>
    <row r="34" spans="1:36" ht="18" customHeight="1">
      <c r="B34" s="904" t="s">
        <v>1151</v>
      </c>
      <c r="C34" s="905"/>
      <c r="D34" s="905"/>
      <c r="E34" s="905"/>
      <c r="F34" s="905"/>
      <c r="G34" s="905"/>
      <c r="H34" s="905"/>
      <c r="I34" s="906"/>
      <c r="J34" s="249">
        <v>15125.2894987</v>
      </c>
      <c r="K34" s="312"/>
      <c r="L34" s="275"/>
      <c r="M34" s="275"/>
      <c r="N34" s="275"/>
      <c r="O34" s="275"/>
      <c r="P34" s="275"/>
      <c r="Q34" s="275"/>
      <c r="R34" s="275"/>
      <c r="S34" s="275"/>
      <c r="T34" s="275"/>
      <c r="U34" s="275"/>
      <c r="V34" s="275"/>
      <c r="W34" s="275"/>
      <c r="X34" s="275"/>
      <c r="Y34" s="275"/>
      <c r="Z34" s="275"/>
      <c r="AA34" s="275"/>
    </row>
    <row r="35" spans="1:36" ht="18" customHeight="1">
      <c r="B35" s="901" t="s">
        <v>1152</v>
      </c>
      <c r="C35" s="902"/>
      <c r="D35" s="902"/>
      <c r="E35" s="902"/>
      <c r="F35" s="902"/>
      <c r="G35" s="902"/>
      <c r="H35" s="902"/>
      <c r="I35" s="902"/>
      <c r="J35" s="903"/>
      <c r="K35" s="311"/>
      <c r="L35" s="275"/>
      <c r="M35" s="275"/>
      <c r="N35" s="275"/>
      <c r="O35" s="275"/>
      <c r="P35" s="275"/>
      <c r="Q35" s="275"/>
      <c r="R35" s="275"/>
      <c r="S35" s="275"/>
      <c r="T35" s="275"/>
      <c r="U35" s="275"/>
      <c r="V35" s="275"/>
      <c r="W35" s="275"/>
      <c r="X35" s="275"/>
      <c r="Y35" s="275"/>
      <c r="Z35" s="275"/>
      <c r="AA35" s="275"/>
    </row>
    <row r="36" spans="1:36" ht="18" customHeight="1">
      <c r="B36" s="904" t="s">
        <v>1153</v>
      </c>
      <c r="C36" s="905"/>
      <c r="D36" s="905"/>
      <c r="E36" s="905"/>
      <c r="F36" s="905"/>
      <c r="G36" s="905"/>
      <c r="H36" s="905"/>
      <c r="I36" s="906"/>
      <c r="J36" s="406">
        <v>4047.02521355</v>
      </c>
      <c r="K36" s="312"/>
      <c r="L36" s="275"/>
      <c r="M36" s="275"/>
      <c r="N36" s="275"/>
      <c r="O36" s="275"/>
      <c r="P36" s="275"/>
      <c r="Q36" s="275"/>
      <c r="R36" s="275"/>
      <c r="S36" s="275"/>
      <c r="T36" s="275"/>
      <c r="U36" s="275"/>
      <c r="V36" s="275"/>
      <c r="W36" s="275"/>
      <c r="X36" s="275"/>
      <c r="Y36" s="275"/>
      <c r="Z36" s="275"/>
      <c r="AA36" s="275"/>
    </row>
    <row r="37" spans="1:36" ht="18" customHeight="1" thickBot="1">
      <c r="B37" s="253"/>
      <c r="C37" s="253"/>
      <c r="D37" s="253"/>
      <c r="E37" s="253"/>
      <c r="F37" s="254"/>
      <c r="G37" s="254"/>
      <c r="H37" s="254"/>
      <c r="I37" s="229"/>
      <c r="J37" s="278"/>
      <c r="K37" s="278"/>
      <c r="L37" s="2"/>
      <c r="M37" s="2"/>
      <c r="N37" s="2"/>
      <c r="O37" s="2"/>
      <c r="P37" s="2"/>
      <c r="Q37" s="2"/>
      <c r="R37" s="2"/>
      <c r="S37" s="2"/>
      <c r="T37" s="2"/>
      <c r="U37" s="2"/>
      <c r="V37" s="2"/>
      <c r="W37" s="2"/>
      <c r="X37" s="2"/>
      <c r="Y37" s="2"/>
      <c r="Z37" s="2"/>
      <c r="AA37" s="2"/>
    </row>
    <row r="38" spans="1:36" s="252" customFormat="1" ht="24.9" customHeight="1" thickBot="1">
      <c r="A38" s="392"/>
      <c r="B38" s="924" t="s">
        <v>1154</v>
      </c>
      <c r="C38" s="925"/>
      <c r="D38" s="925"/>
      <c r="E38" s="540"/>
      <c r="F38" s="889" t="s">
        <v>1185</v>
      </c>
      <c r="G38" s="889"/>
      <c r="H38" s="889"/>
      <c r="I38" s="889"/>
      <c r="J38" s="541">
        <v>7672.7802800000009</v>
      </c>
      <c r="K38" s="314"/>
      <c r="L38" s="21"/>
      <c r="M38" s="21"/>
      <c r="N38" s="21"/>
      <c r="O38" s="21"/>
      <c r="P38" s="21"/>
      <c r="Q38" s="21"/>
      <c r="R38" s="21"/>
      <c r="S38" s="21"/>
      <c r="T38" s="21"/>
      <c r="U38" s="21"/>
      <c r="V38" s="21"/>
      <c r="W38" s="21"/>
      <c r="X38" s="21"/>
      <c r="Y38" s="21"/>
      <c r="Z38" s="21"/>
      <c r="AA38" s="21"/>
      <c r="AB38" s="224"/>
      <c r="AC38" s="256"/>
      <c r="AD38" s="255"/>
      <c r="AE38" s="255"/>
      <c r="AF38" s="255"/>
      <c r="AG38" s="225"/>
      <c r="AH38" s="234"/>
      <c r="AI38" s="225"/>
      <c r="AJ38" s="255"/>
    </row>
    <row r="39" spans="1:36" ht="18" customHeight="1" thickBot="1">
      <c r="B39" s="231"/>
      <c r="C39" s="231"/>
      <c r="D39" s="229"/>
      <c r="E39" s="229"/>
      <c r="F39" s="257"/>
      <c r="G39" s="229"/>
      <c r="H39" s="278"/>
      <c r="I39" s="229"/>
      <c r="J39" s="364"/>
      <c r="K39" s="229"/>
    </row>
    <row r="40" spans="1:36" ht="15" customHeight="1">
      <c r="B40" s="543" t="s">
        <v>1155</v>
      </c>
      <c r="C40" s="544"/>
      <c r="D40" s="542"/>
      <c r="E40" s="542"/>
      <c r="F40" s="542"/>
      <c r="G40" s="542"/>
      <c r="H40" s="542"/>
      <c r="I40" s="545"/>
      <c r="J40" s="546"/>
      <c r="K40" s="409"/>
    </row>
    <row r="41" spans="1:36" ht="15" customHeight="1">
      <c r="A41" s="907" t="s">
        <v>1156</v>
      </c>
      <c r="B41" s="885" t="s">
        <v>1157</v>
      </c>
      <c r="C41" s="883" t="s">
        <v>1158</v>
      </c>
      <c r="D41" s="887" t="s">
        <v>130</v>
      </c>
      <c r="E41" s="878" t="s">
        <v>1159</v>
      </c>
      <c r="F41" s="878" t="s">
        <v>1160</v>
      </c>
      <c r="G41" s="878" t="s">
        <v>1161</v>
      </c>
      <c r="H41" s="878" t="s">
        <v>1162</v>
      </c>
      <c r="I41" s="880" t="s">
        <v>1163</v>
      </c>
      <c r="J41" s="881"/>
      <c r="K41" s="410"/>
    </row>
    <row r="42" spans="1:36" ht="55.5" customHeight="1" thickBot="1">
      <c r="A42" s="907"/>
      <c r="B42" s="885"/>
      <c r="C42" s="883"/>
      <c r="D42" s="887"/>
      <c r="E42" s="878"/>
      <c r="F42" s="878"/>
      <c r="G42" s="878"/>
      <c r="H42" s="878"/>
      <c r="I42" s="547" t="s">
        <v>1164</v>
      </c>
      <c r="J42" s="548" t="s">
        <v>1165</v>
      </c>
      <c r="K42" s="411" t="s">
        <v>1166</v>
      </c>
      <c r="L42" s="882"/>
      <c r="M42" s="276"/>
      <c r="N42" s="276"/>
      <c r="O42" s="276"/>
      <c r="P42" s="276"/>
      <c r="Q42" s="276"/>
      <c r="R42" s="276"/>
      <c r="S42" s="276"/>
      <c r="T42" s="276"/>
      <c r="U42" s="276"/>
      <c r="V42" s="276"/>
      <c r="W42" s="276"/>
      <c r="X42" s="276"/>
      <c r="Y42" s="276"/>
      <c r="Z42" s="276"/>
      <c r="AA42" s="276"/>
      <c r="AB42" s="882"/>
    </row>
    <row r="43" spans="1:36" ht="27" customHeight="1" thickBot="1">
      <c r="A43" s="907"/>
      <c r="B43" s="886"/>
      <c r="C43" s="884"/>
      <c r="D43" s="888"/>
      <c r="E43" s="550" t="s">
        <v>1167</v>
      </c>
      <c r="F43" s="549" t="s">
        <v>1168</v>
      </c>
      <c r="G43" s="879"/>
      <c r="H43" s="549" t="s">
        <v>1169</v>
      </c>
      <c r="I43" s="551" t="s">
        <v>333</v>
      </c>
      <c r="J43" s="552" t="s">
        <v>1170</v>
      </c>
      <c r="K43" s="412" t="s">
        <v>1170</v>
      </c>
      <c r="L43" s="882"/>
      <c r="M43" s="276"/>
      <c r="N43" s="276"/>
      <c r="O43" s="276"/>
      <c r="P43" s="276"/>
      <c r="Q43" s="276"/>
      <c r="R43" s="276"/>
      <c r="S43" s="276"/>
      <c r="T43" s="276"/>
      <c r="U43" s="276"/>
      <c r="V43" s="276"/>
      <c r="W43" s="276"/>
      <c r="X43" s="276"/>
      <c r="Y43" s="276"/>
      <c r="Z43" s="276"/>
      <c r="AA43" s="276"/>
      <c r="AB43" s="882"/>
      <c r="AC43" s="908" t="s">
        <v>1171</v>
      </c>
      <c r="AD43" s="909"/>
      <c r="AE43" s="909"/>
      <c r="AF43" s="347"/>
      <c r="AG43" s="910" t="s">
        <v>1172</v>
      </c>
      <c r="AH43" s="910"/>
      <c r="AI43" s="911"/>
    </row>
    <row r="44" spans="1:36" ht="6.75" customHeight="1" thickBot="1">
      <c r="B44" s="400"/>
      <c r="C44" s="401"/>
      <c r="D44" s="402"/>
      <c r="E44" s="403"/>
      <c r="F44" s="402"/>
      <c r="G44" s="402"/>
      <c r="H44" s="402"/>
      <c r="I44" s="402"/>
      <c r="J44" s="404"/>
      <c r="K44" s="316"/>
      <c r="L44" s="276"/>
      <c r="M44" s="276"/>
      <c r="N44" s="276"/>
      <c r="O44" s="276"/>
      <c r="P44" s="276"/>
      <c r="Q44" s="276"/>
      <c r="R44" s="276"/>
      <c r="S44" s="276"/>
      <c r="T44" s="276"/>
      <c r="U44" s="276"/>
      <c r="V44" s="276"/>
      <c r="W44" s="276"/>
      <c r="X44" s="276"/>
      <c r="Y44" s="276"/>
      <c r="Z44" s="276"/>
      <c r="AA44" s="276"/>
      <c r="AB44" s="276"/>
      <c r="AC44" s="348"/>
      <c r="AG44" s="258"/>
      <c r="AI44" s="349"/>
    </row>
    <row r="45" spans="1:36" ht="26.25" customHeight="1">
      <c r="B45" s="328">
        <v>1</v>
      </c>
      <c r="C45" s="259">
        <v>1</v>
      </c>
      <c r="D45" s="260" t="s">
        <v>45</v>
      </c>
      <c r="E45" s="261" t="s">
        <v>341</v>
      </c>
      <c r="F45" s="46" t="s">
        <v>1197</v>
      </c>
      <c r="G45" s="270">
        <v>2</v>
      </c>
      <c r="H45" s="262" t="s">
        <v>1236</v>
      </c>
      <c r="I45" s="271">
        <v>6233.8427499999998</v>
      </c>
      <c r="J45" s="263">
        <v>54.841187974823633</v>
      </c>
      <c r="K45" s="338">
        <v>54.841187974823633</v>
      </c>
      <c r="L45" s="277"/>
      <c r="M45" s="277"/>
      <c r="N45" s="277"/>
      <c r="O45" s="277"/>
      <c r="P45" s="277"/>
      <c r="Q45" s="277"/>
      <c r="R45" s="277"/>
      <c r="S45" s="277"/>
      <c r="T45" s="277"/>
      <c r="U45" s="277"/>
      <c r="V45" s="277"/>
      <c r="W45" s="277"/>
      <c r="X45" s="277"/>
      <c r="Y45" s="277"/>
      <c r="Z45" s="277"/>
      <c r="AA45" s="277"/>
      <c r="AB45" s="277"/>
      <c r="AC45" s="350" t="s">
        <v>1403</v>
      </c>
      <c r="AD45" s="351" t="s">
        <v>1403</v>
      </c>
      <c r="AE45" s="351" t="s">
        <v>1403</v>
      </c>
      <c r="AF45" s="352" t="s">
        <v>1403</v>
      </c>
      <c r="AG45" s="272">
        <v>812.96606042685289</v>
      </c>
      <c r="AH45" s="353" t="s">
        <v>1403</v>
      </c>
      <c r="AI45" s="354" t="s">
        <v>1403</v>
      </c>
      <c r="AJ45" s="264"/>
    </row>
    <row r="46" spans="1:36" ht="26.25" customHeight="1">
      <c r="B46" s="328">
        <v>2</v>
      </c>
      <c r="C46" s="259">
        <v>2</v>
      </c>
      <c r="D46" s="260" t="s">
        <v>46</v>
      </c>
      <c r="E46" s="261" t="s">
        <v>341</v>
      </c>
      <c r="F46" s="46" t="s">
        <v>1197</v>
      </c>
      <c r="G46" s="270">
        <v>2</v>
      </c>
      <c r="H46" s="262" t="s">
        <v>1236</v>
      </c>
      <c r="I46" s="271">
        <v>4019.5612499999997</v>
      </c>
      <c r="J46" s="263">
        <v>35.361417175235466</v>
      </c>
      <c r="K46" s="339">
        <v>35.361417175235466</v>
      </c>
      <c r="L46" s="277"/>
      <c r="M46" s="277"/>
      <c r="N46" s="277"/>
      <c r="O46" s="277"/>
      <c r="P46" s="277"/>
      <c r="Q46" s="277"/>
      <c r="R46" s="277"/>
      <c r="S46" s="277"/>
      <c r="T46" s="277"/>
      <c r="U46" s="277"/>
      <c r="V46" s="277"/>
      <c r="W46" s="277"/>
      <c r="X46" s="277"/>
      <c r="Y46" s="277"/>
      <c r="Z46" s="277"/>
      <c r="AA46" s="277"/>
      <c r="AB46" s="277"/>
      <c r="AC46" s="350" t="s">
        <v>1403</v>
      </c>
      <c r="AD46" s="351" t="s">
        <v>1403</v>
      </c>
      <c r="AE46" s="351" t="s">
        <v>1403</v>
      </c>
      <c r="AF46" s="352" t="s">
        <v>1403</v>
      </c>
      <c r="AG46" s="272">
        <v>3027.2475604268529</v>
      </c>
      <c r="AH46" s="353" t="s">
        <v>1403</v>
      </c>
      <c r="AI46" s="354" t="s">
        <v>1403</v>
      </c>
      <c r="AJ46" s="264"/>
    </row>
    <row r="47" spans="1:36" ht="26.25" customHeight="1">
      <c r="B47" s="328">
        <v>3</v>
      </c>
      <c r="C47" s="259">
        <v>3</v>
      </c>
      <c r="D47" s="260" t="s">
        <v>47</v>
      </c>
      <c r="E47" s="261" t="s">
        <v>341</v>
      </c>
      <c r="F47" s="46" t="s">
        <v>1197</v>
      </c>
      <c r="G47" s="270">
        <v>1</v>
      </c>
      <c r="H47" s="262" t="s">
        <v>1236</v>
      </c>
      <c r="I47" s="271">
        <v>9738.1759999999995</v>
      </c>
      <c r="J47" s="263">
        <v>49.330026924738178</v>
      </c>
      <c r="K47" s="339">
        <v>49.330026924738178</v>
      </c>
      <c r="L47" s="277"/>
      <c r="M47" s="277"/>
      <c r="N47" s="277"/>
      <c r="O47" s="277"/>
      <c r="P47" s="277"/>
      <c r="Q47" s="277"/>
      <c r="R47" s="277"/>
      <c r="S47" s="277"/>
      <c r="T47" s="277"/>
      <c r="U47" s="277"/>
      <c r="V47" s="277"/>
      <c r="W47" s="277"/>
      <c r="X47" s="277"/>
      <c r="Y47" s="277"/>
      <c r="Z47" s="277"/>
      <c r="AA47" s="277"/>
      <c r="AB47" s="277"/>
      <c r="AC47" s="350" t="s">
        <v>1403</v>
      </c>
      <c r="AD47" s="351" t="s">
        <v>1403</v>
      </c>
      <c r="AE47" s="351" t="s">
        <v>1403</v>
      </c>
      <c r="AF47" s="352" t="s">
        <v>1403</v>
      </c>
      <c r="AG47" s="272">
        <v>2691.3671895731468</v>
      </c>
      <c r="AH47" s="353" t="s">
        <v>1403</v>
      </c>
      <c r="AI47" s="354" t="s">
        <v>1403</v>
      </c>
      <c r="AJ47" s="264"/>
    </row>
    <row r="48" spans="1:36" ht="26.25" customHeight="1">
      <c r="B48" s="328">
        <v>4</v>
      </c>
      <c r="C48" s="259">
        <v>4</v>
      </c>
      <c r="D48" s="260" t="s">
        <v>48</v>
      </c>
      <c r="E48" s="261" t="s">
        <v>341</v>
      </c>
      <c r="F48" s="46" t="s">
        <v>1197</v>
      </c>
      <c r="G48" s="270">
        <v>5</v>
      </c>
      <c r="H48" s="262" t="s">
        <v>1236</v>
      </c>
      <c r="I48" s="271">
        <v>7993.7599999999993</v>
      </c>
      <c r="J48" s="263">
        <v>64.676234649065194</v>
      </c>
      <c r="K48" s="339">
        <v>64.676234649065194</v>
      </c>
      <c r="L48" s="277"/>
      <c r="M48" s="277"/>
      <c r="N48" s="277"/>
      <c r="O48" s="277"/>
      <c r="P48" s="277"/>
      <c r="Q48" s="277"/>
      <c r="R48" s="277"/>
      <c r="S48" s="277"/>
      <c r="T48" s="277"/>
      <c r="U48" s="277"/>
      <c r="V48" s="277"/>
      <c r="W48" s="277"/>
      <c r="X48" s="277"/>
      <c r="Y48" s="277"/>
      <c r="Z48" s="277"/>
      <c r="AA48" s="277"/>
      <c r="AB48" s="277"/>
      <c r="AC48" s="350" t="s">
        <v>1403</v>
      </c>
      <c r="AD48" s="351" t="s">
        <v>1403</v>
      </c>
      <c r="AE48" s="351" t="s">
        <v>1403</v>
      </c>
      <c r="AF48" s="352" t="s">
        <v>1403</v>
      </c>
      <c r="AG48" s="272">
        <v>946.95118957314662</v>
      </c>
      <c r="AH48" s="353" t="s">
        <v>1403</v>
      </c>
      <c r="AI48" s="354" t="s">
        <v>1403</v>
      </c>
      <c r="AJ48" s="264"/>
    </row>
    <row r="49" spans="2:36" ht="26.25" customHeight="1">
      <c r="B49" s="328">
        <v>5</v>
      </c>
      <c r="C49" s="259">
        <v>5</v>
      </c>
      <c r="D49" s="260" t="s">
        <v>49</v>
      </c>
      <c r="E49" s="261" t="s">
        <v>674</v>
      </c>
      <c r="F49" s="46" t="s">
        <v>1197</v>
      </c>
      <c r="G49" s="270">
        <v>2</v>
      </c>
      <c r="H49" s="262" t="s">
        <v>1236</v>
      </c>
      <c r="I49" s="271">
        <v>5229.7394999999997</v>
      </c>
      <c r="J49" s="263">
        <v>46.007757731595042</v>
      </c>
      <c r="K49" s="339">
        <v>46.007757731595042</v>
      </c>
      <c r="L49" s="277"/>
      <c r="M49" s="277"/>
      <c r="N49" s="277"/>
      <c r="O49" s="277"/>
      <c r="P49" s="277"/>
      <c r="Q49" s="277"/>
      <c r="R49" s="277"/>
      <c r="S49" s="277"/>
      <c r="T49" s="277"/>
      <c r="U49" s="277"/>
      <c r="V49" s="277"/>
      <c r="W49" s="277"/>
      <c r="X49" s="277"/>
      <c r="Y49" s="277"/>
      <c r="Z49" s="277"/>
      <c r="AA49" s="277"/>
      <c r="AB49" s="277"/>
      <c r="AC49" s="350" t="s">
        <v>1403</v>
      </c>
      <c r="AD49" s="351" t="s">
        <v>1403</v>
      </c>
      <c r="AE49" s="351" t="s">
        <v>1403</v>
      </c>
      <c r="AF49" s="352" t="s">
        <v>1403</v>
      </c>
      <c r="AG49" s="272">
        <v>1817.069310426853</v>
      </c>
      <c r="AH49" s="353" t="s">
        <v>1403</v>
      </c>
      <c r="AI49" s="354" t="s">
        <v>1403</v>
      </c>
      <c r="AJ49" s="264"/>
    </row>
    <row r="50" spans="2:36" ht="26.25" customHeight="1">
      <c r="B50" s="328">
        <v>6</v>
      </c>
      <c r="C50" s="259">
        <v>6</v>
      </c>
      <c r="D50" s="260" t="s">
        <v>50</v>
      </c>
      <c r="E50" s="261" t="s">
        <v>674</v>
      </c>
      <c r="F50" s="46" t="s">
        <v>1197</v>
      </c>
      <c r="G50" s="270">
        <v>2</v>
      </c>
      <c r="H50" s="262" t="s">
        <v>1236</v>
      </c>
      <c r="I50" s="271">
        <v>6384.9179999999997</v>
      </c>
      <c r="J50" s="263">
        <v>56.170247194932053</v>
      </c>
      <c r="K50" s="339">
        <v>56.170247194932053</v>
      </c>
      <c r="L50" s="277"/>
      <c r="M50" s="277"/>
      <c r="N50" s="277"/>
      <c r="O50" s="277"/>
      <c r="P50" s="277"/>
      <c r="Q50" s="277"/>
      <c r="R50" s="277"/>
      <c r="S50" s="277"/>
      <c r="T50" s="277"/>
      <c r="U50" s="277"/>
      <c r="V50" s="277"/>
      <c r="W50" s="277"/>
      <c r="X50" s="277"/>
      <c r="Y50" s="277"/>
      <c r="Z50" s="277"/>
      <c r="AA50" s="277"/>
      <c r="AB50" s="277"/>
      <c r="AC50" s="350" t="s">
        <v>1403</v>
      </c>
      <c r="AD50" s="351" t="s">
        <v>1403</v>
      </c>
      <c r="AE50" s="351" t="s">
        <v>1403</v>
      </c>
      <c r="AF50" s="352" t="s">
        <v>1403</v>
      </c>
      <c r="AG50" s="272">
        <v>661.89081042685302</v>
      </c>
      <c r="AH50" s="353" t="s">
        <v>1403</v>
      </c>
      <c r="AI50" s="354" t="s">
        <v>1403</v>
      </c>
      <c r="AJ50" s="264"/>
    </row>
    <row r="51" spans="2:36" ht="26.25" customHeight="1">
      <c r="B51" s="328">
        <v>7</v>
      </c>
      <c r="C51" s="259">
        <v>7</v>
      </c>
      <c r="D51" s="260" t="s">
        <v>51</v>
      </c>
      <c r="E51" s="261" t="s">
        <v>341</v>
      </c>
      <c r="F51" s="46" t="s">
        <v>1197</v>
      </c>
      <c r="G51" s="270">
        <v>3</v>
      </c>
      <c r="H51" s="262" t="s">
        <v>1236</v>
      </c>
      <c r="I51" s="271">
        <v>5075.8010000000004</v>
      </c>
      <c r="J51" s="263">
        <v>44.653509548953224</v>
      </c>
      <c r="K51" s="339">
        <v>44.653509548953224</v>
      </c>
      <c r="L51" s="277"/>
      <c r="M51" s="277"/>
      <c r="N51" s="277"/>
      <c r="O51" s="277"/>
      <c r="P51" s="277"/>
      <c r="Q51" s="277"/>
      <c r="R51" s="277"/>
      <c r="S51" s="277"/>
      <c r="T51" s="277"/>
      <c r="U51" s="277"/>
      <c r="V51" s="277"/>
      <c r="W51" s="277"/>
      <c r="X51" s="277"/>
      <c r="Y51" s="277"/>
      <c r="Z51" s="277"/>
      <c r="AA51" s="277"/>
      <c r="AB51" s="277"/>
      <c r="AC51" s="350" t="s">
        <v>1403</v>
      </c>
      <c r="AD51" s="351" t="s">
        <v>1403</v>
      </c>
      <c r="AE51" s="351" t="s">
        <v>1403</v>
      </c>
      <c r="AF51" s="352" t="s">
        <v>1403</v>
      </c>
      <c r="AG51" s="272">
        <v>1971.0078104268523</v>
      </c>
      <c r="AH51" s="353" t="s">
        <v>1403</v>
      </c>
      <c r="AI51" s="354" t="s">
        <v>1403</v>
      </c>
      <c r="AJ51" s="264"/>
    </row>
    <row r="52" spans="2:36" ht="26.25" customHeight="1">
      <c r="B52" s="328">
        <v>8</v>
      </c>
      <c r="C52" s="259">
        <v>8</v>
      </c>
      <c r="D52" s="260" t="s">
        <v>52</v>
      </c>
      <c r="E52" s="261" t="s">
        <v>341</v>
      </c>
      <c r="F52" s="46" t="s">
        <v>1197</v>
      </c>
      <c r="G52" s="270">
        <v>4</v>
      </c>
      <c r="H52" s="262" t="s">
        <v>1236</v>
      </c>
      <c r="I52" s="271">
        <v>7454.4395994999995</v>
      </c>
      <c r="J52" s="263">
        <v>65.579184416088864</v>
      </c>
      <c r="K52" s="339">
        <v>65.579184416088864</v>
      </c>
      <c r="L52" s="277"/>
      <c r="M52" s="277"/>
      <c r="N52" s="277"/>
      <c r="O52" s="277"/>
      <c r="P52" s="277"/>
      <c r="Q52" s="277"/>
      <c r="R52" s="277"/>
      <c r="S52" s="277"/>
      <c r="T52" s="277"/>
      <c r="U52" s="277"/>
      <c r="V52" s="277"/>
      <c r="W52" s="277"/>
      <c r="X52" s="277"/>
      <c r="Y52" s="277"/>
      <c r="Z52" s="277"/>
      <c r="AA52" s="277"/>
      <c r="AB52" s="277"/>
      <c r="AC52" s="350" t="s">
        <v>1403</v>
      </c>
      <c r="AD52" s="351" t="s">
        <v>1403</v>
      </c>
      <c r="AE52" s="351" t="s">
        <v>1403</v>
      </c>
      <c r="AF52" s="352" t="s">
        <v>1403</v>
      </c>
      <c r="AG52" s="272">
        <v>407.63078907314684</v>
      </c>
      <c r="AH52" s="353" t="s">
        <v>1403</v>
      </c>
      <c r="AI52" s="354" t="s">
        <v>1403</v>
      </c>
      <c r="AJ52" s="264"/>
    </row>
    <row r="53" spans="2:36" ht="26.25" customHeight="1">
      <c r="B53" s="328">
        <v>9</v>
      </c>
      <c r="C53" s="259">
        <v>9</v>
      </c>
      <c r="D53" s="260" t="s">
        <v>53</v>
      </c>
      <c r="E53" s="261" t="s">
        <v>341</v>
      </c>
      <c r="F53" s="46" t="s">
        <v>1197</v>
      </c>
      <c r="G53" s="270">
        <v>4</v>
      </c>
      <c r="H53" s="262" t="s">
        <v>1236</v>
      </c>
      <c r="I53" s="271">
        <v>8070.9391443750001</v>
      </c>
      <c r="J53" s="263">
        <v>63.997264047118989</v>
      </c>
      <c r="K53" s="339">
        <v>63.997264047118989</v>
      </c>
      <c r="L53" s="277"/>
      <c r="M53" s="277"/>
      <c r="N53" s="277"/>
      <c r="O53" s="277"/>
      <c r="P53" s="277"/>
      <c r="Q53" s="277"/>
      <c r="R53" s="277"/>
      <c r="S53" s="277"/>
      <c r="T53" s="277"/>
      <c r="U53" s="277"/>
      <c r="V53" s="277"/>
      <c r="W53" s="277"/>
      <c r="X53" s="277"/>
      <c r="Y53" s="277"/>
      <c r="Z53" s="277"/>
      <c r="AA53" s="277"/>
      <c r="AB53" s="277"/>
      <c r="AC53" s="350" t="s">
        <v>1403</v>
      </c>
      <c r="AD53" s="351" t="s">
        <v>1403</v>
      </c>
      <c r="AE53" s="351" t="s">
        <v>1403</v>
      </c>
      <c r="AF53" s="352" t="s">
        <v>1403</v>
      </c>
      <c r="AG53" s="272">
        <v>1024.1303339481474</v>
      </c>
      <c r="AH53" s="353" t="s">
        <v>1403</v>
      </c>
      <c r="AI53" s="354" t="s">
        <v>1403</v>
      </c>
      <c r="AJ53" s="264"/>
    </row>
    <row r="54" spans="2:36" ht="26.25" customHeight="1">
      <c r="B54" s="328">
        <v>10</v>
      </c>
      <c r="C54" s="259">
        <v>10</v>
      </c>
      <c r="D54" s="260" t="s">
        <v>54</v>
      </c>
      <c r="E54" s="261" t="s">
        <v>341</v>
      </c>
      <c r="F54" s="46" t="s">
        <v>1197</v>
      </c>
      <c r="G54" s="270">
        <v>3</v>
      </c>
      <c r="H54" s="262" t="s">
        <v>1236</v>
      </c>
      <c r="I54" s="271">
        <v>7543.5000000000009</v>
      </c>
      <c r="J54" s="263">
        <v>66.362678379733296</v>
      </c>
      <c r="K54" s="339">
        <v>66.362678379733296</v>
      </c>
      <c r="L54" s="277"/>
      <c r="M54" s="277"/>
      <c r="N54" s="277"/>
      <c r="O54" s="277"/>
      <c r="P54" s="277"/>
      <c r="Q54" s="277"/>
      <c r="R54" s="277"/>
      <c r="S54" s="277"/>
      <c r="T54" s="277"/>
      <c r="U54" s="277"/>
      <c r="V54" s="277"/>
      <c r="W54" s="277"/>
      <c r="X54" s="277"/>
      <c r="Y54" s="277"/>
      <c r="Z54" s="277"/>
      <c r="AA54" s="277"/>
      <c r="AB54" s="277"/>
      <c r="AC54" s="350" t="s">
        <v>1403</v>
      </c>
      <c r="AD54" s="351" t="s">
        <v>1403</v>
      </c>
      <c r="AE54" s="351" t="s">
        <v>1403</v>
      </c>
      <c r="AF54" s="352" t="s">
        <v>1403</v>
      </c>
      <c r="AG54" s="272">
        <v>496.69118957314822</v>
      </c>
      <c r="AH54" s="353" t="s">
        <v>1403</v>
      </c>
      <c r="AI54" s="354" t="s">
        <v>1403</v>
      </c>
      <c r="AJ54" s="264"/>
    </row>
    <row r="55" spans="2:36" ht="26.25" customHeight="1">
      <c r="B55" s="328">
        <v>11</v>
      </c>
      <c r="C55" s="259">
        <v>11</v>
      </c>
      <c r="D55" s="260" t="s">
        <v>55</v>
      </c>
      <c r="E55" s="261" t="s">
        <v>341</v>
      </c>
      <c r="F55" s="46" t="s">
        <v>1197</v>
      </c>
      <c r="G55" s="270">
        <v>2</v>
      </c>
      <c r="H55" s="262" t="s">
        <v>1236</v>
      </c>
      <c r="I55" s="271">
        <v>5325.94</v>
      </c>
      <c r="J55" s="263">
        <v>46.854065525254413</v>
      </c>
      <c r="K55" s="339">
        <v>46.854065525254413</v>
      </c>
      <c r="L55" s="277"/>
      <c r="M55" s="277"/>
      <c r="N55" s="277"/>
      <c r="O55" s="277"/>
      <c r="P55" s="277"/>
      <c r="Q55" s="277"/>
      <c r="R55" s="277"/>
      <c r="S55" s="277"/>
      <c r="T55" s="277"/>
      <c r="U55" s="277"/>
      <c r="V55" s="277"/>
      <c r="W55" s="277"/>
      <c r="X55" s="277"/>
      <c r="Y55" s="277"/>
      <c r="Z55" s="277"/>
      <c r="AA55" s="277"/>
      <c r="AB55" s="277"/>
      <c r="AC55" s="350" t="s">
        <v>1403</v>
      </c>
      <c r="AD55" s="351" t="s">
        <v>1403</v>
      </c>
      <c r="AE55" s="351" t="s">
        <v>1403</v>
      </c>
      <c r="AF55" s="352" t="s">
        <v>1403</v>
      </c>
      <c r="AG55" s="272">
        <v>1720.8688104268531</v>
      </c>
      <c r="AH55" s="353" t="s">
        <v>1403</v>
      </c>
      <c r="AI55" s="354" t="s">
        <v>1403</v>
      </c>
      <c r="AJ55" s="264"/>
    </row>
    <row r="56" spans="2:36" ht="26.25" customHeight="1">
      <c r="B56" s="328">
        <v>12</v>
      </c>
      <c r="C56" s="259">
        <v>12</v>
      </c>
      <c r="D56" s="260" t="s">
        <v>56</v>
      </c>
      <c r="E56" s="261" t="s">
        <v>674</v>
      </c>
      <c r="F56" s="46" t="s">
        <v>1197</v>
      </c>
      <c r="G56" s="270">
        <v>3</v>
      </c>
      <c r="H56" s="262" t="s">
        <v>1236</v>
      </c>
      <c r="I56" s="271">
        <v>9230.3130000000001</v>
      </c>
      <c r="J56" s="263">
        <v>53.797866645022715</v>
      </c>
      <c r="K56" s="339">
        <v>53.797866645022715</v>
      </c>
      <c r="L56" s="277"/>
      <c r="M56" s="277"/>
      <c r="N56" s="277"/>
      <c r="O56" s="277"/>
      <c r="P56" s="277"/>
      <c r="Q56" s="277"/>
      <c r="R56" s="277"/>
      <c r="S56" s="277"/>
      <c r="T56" s="277"/>
      <c r="U56" s="277"/>
      <c r="V56" s="277"/>
      <c r="W56" s="277"/>
      <c r="X56" s="277"/>
      <c r="Y56" s="277"/>
      <c r="Z56" s="277"/>
      <c r="AA56" s="277"/>
      <c r="AB56" s="277"/>
      <c r="AC56" s="350" t="s">
        <v>1403</v>
      </c>
      <c r="AD56" s="351" t="s">
        <v>1403</v>
      </c>
      <c r="AE56" s="351" t="s">
        <v>1403</v>
      </c>
      <c r="AF56" s="352" t="s">
        <v>1403</v>
      </c>
      <c r="AG56" s="272">
        <v>2183.5041895731474</v>
      </c>
      <c r="AH56" s="353" t="s">
        <v>1403</v>
      </c>
      <c r="AI56" s="354" t="s">
        <v>1403</v>
      </c>
      <c r="AJ56" s="264"/>
    </row>
    <row r="57" spans="2:36" ht="26.25" customHeight="1">
      <c r="B57" s="328">
        <v>13</v>
      </c>
      <c r="C57" s="259">
        <v>13</v>
      </c>
      <c r="D57" s="260" t="s">
        <v>57</v>
      </c>
      <c r="E57" s="261" t="s">
        <v>341</v>
      </c>
      <c r="F57" s="46" t="s">
        <v>1238</v>
      </c>
      <c r="G57" s="270">
        <v>5</v>
      </c>
      <c r="H57" s="262" t="s">
        <v>1240</v>
      </c>
      <c r="I57" s="271" t="s">
        <v>1403</v>
      </c>
      <c r="J57" s="263">
        <v>0</v>
      </c>
      <c r="K57" s="339">
        <v>0</v>
      </c>
      <c r="L57" s="277"/>
      <c r="M57" s="277"/>
      <c r="N57" s="277"/>
      <c r="O57" s="277"/>
      <c r="P57" s="277"/>
      <c r="Q57" s="277"/>
      <c r="R57" s="277"/>
      <c r="S57" s="277"/>
      <c r="T57" s="277"/>
      <c r="U57" s="277"/>
      <c r="V57" s="277"/>
      <c r="W57" s="277"/>
      <c r="X57" s="277"/>
      <c r="Y57" s="277"/>
      <c r="Z57" s="277"/>
      <c r="AA57" s="277"/>
      <c r="AB57" s="277"/>
      <c r="AC57" s="350" t="s">
        <v>1403</v>
      </c>
      <c r="AD57" s="351" t="s">
        <v>1403</v>
      </c>
      <c r="AE57" s="351" t="s">
        <v>1403</v>
      </c>
      <c r="AF57" s="352" t="s">
        <v>1403</v>
      </c>
      <c r="AG57" s="272" t="s">
        <v>1403</v>
      </c>
      <c r="AH57" s="353" t="s">
        <v>1403</v>
      </c>
      <c r="AI57" s="354" t="s">
        <v>1403</v>
      </c>
      <c r="AJ57" s="264"/>
    </row>
    <row r="58" spans="2:36" ht="26.25" customHeight="1">
      <c r="B58" s="328">
        <v>14</v>
      </c>
      <c r="C58" s="259">
        <v>14</v>
      </c>
      <c r="D58" s="260" t="s">
        <v>58</v>
      </c>
      <c r="E58" s="261" t="s">
        <v>674</v>
      </c>
      <c r="F58" s="46" t="s">
        <v>1197</v>
      </c>
      <c r="G58" s="270">
        <v>3</v>
      </c>
      <c r="H58" s="262" t="s">
        <v>1236</v>
      </c>
      <c r="I58" s="271">
        <v>2523.4133333333334</v>
      </c>
      <c r="J58" s="263">
        <v>22.199306351048019</v>
      </c>
      <c r="K58" s="339">
        <v>22.199306351048019</v>
      </c>
      <c r="L58" s="277"/>
      <c r="M58" s="277"/>
      <c r="N58" s="277"/>
      <c r="O58" s="277"/>
      <c r="P58" s="277"/>
      <c r="Q58" s="277"/>
      <c r="R58" s="277"/>
      <c r="S58" s="277"/>
      <c r="T58" s="277"/>
      <c r="U58" s="277"/>
      <c r="V58" s="277"/>
      <c r="W58" s="277"/>
      <c r="X58" s="277"/>
      <c r="Y58" s="277"/>
      <c r="Z58" s="277"/>
      <c r="AA58" s="277"/>
      <c r="AB58" s="277"/>
      <c r="AC58" s="350" t="s">
        <v>1403</v>
      </c>
      <c r="AD58" s="351" t="s">
        <v>1403</v>
      </c>
      <c r="AE58" s="351" t="s">
        <v>1403</v>
      </c>
      <c r="AF58" s="352" t="s">
        <v>1403</v>
      </c>
      <c r="AG58" s="272">
        <v>4523.3954770935197</v>
      </c>
      <c r="AH58" s="353" t="s">
        <v>1403</v>
      </c>
      <c r="AI58" s="354" t="s">
        <v>1403</v>
      </c>
      <c r="AJ58" s="264"/>
    </row>
    <row r="59" spans="2:36" ht="26.25" customHeight="1">
      <c r="B59" s="328">
        <v>15</v>
      </c>
      <c r="C59" s="259">
        <v>15</v>
      </c>
      <c r="D59" s="260" t="s">
        <v>59</v>
      </c>
      <c r="E59" s="261" t="s">
        <v>341</v>
      </c>
      <c r="F59" s="46" t="s">
        <v>1197</v>
      </c>
      <c r="G59" s="270">
        <v>5</v>
      </c>
      <c r="H59" s="262" t="s">
        <v>1236</v>
      </c>
      <c r="I59" s="271">
        <v>8594.9999999999982</v>
      </c>
      <c r="J59" s="263">
        <v>59.386926403684292</v>
      </c>
      <c r="K59" s="339">
        <v>59.386926403684292</v>
      </c>
      <c r="L59" s="277"/>
      <c r="M59" s="277"/>
      <c r="N59" s="277"/>
      <c r="O59" s="277"/>
      <c r="P59" s="277"/>
      <c r="Q59" s="277"/>
      <c r="R59" s="277"/>
      <c r="S59" s="277"/>
      <c r="T59" s="277"/>
      <c r="U59" s="277"/>
      <c r="V59" s="277"/>
      <c r="W59" s="277"/>
      <c r="X59" s="277"/>
      <c r="Y59" s="277"/>
      <c r="Z59" s="277"/>
      <c r="AA59" s="277"/>
      <c r="AB59" s="277"/>
      <c r="AC59" s="350" t="s">
        <v>1403</v>
      </c>
      <c r="AD59" s="351" t="s">
        <v>1403</v>
      </c>
      <c r="AE59" s="351" t="s">
        <v>1403</v>
      </c>
      <c r="AF59" s="352" t="s">
        <v>1403</v>
      </c>
      <c r="AG59" s="272">
        <v>1548.1911895731455</v>
      </c>
      <c r="AH59" s="353" t="s">
        <v>1403</v>
      </c>
      <c r="AI59" s="354" t="s">
        <v>1403</v>
      </c>
      <c r="AJ59" s="264"/>
    </row>
    <row r="60" spans="2:36" ht="26.25" customHeight="1">
      <c r="B60" s="328">
        <v>16</v>
      </c>
      <c r="C60" s="259">
        <v>16</v>
      </c>
      <c r="D60" s="260" t="s">
        <v>60</v>
      </c>
      <c r="E60" s="261" t="s">
        <v>341</v>
      </c>
      <c r="F60" s="46" t="s">
        <v>1197</v>
      </c>
      <c r="G60" s="270">
        <v>4</v>
      </c>
      <c r="H60" s="262" t="s">
        <v>1236</v>
      </c>
      <c r="I60" s="271">
        <v>9164.6467499999999</v>
      </c>
      <c r="J60" s="263">
        <v>54.375554486098231</v>
      </c>
      <c r="K60" s="339">
        <v>54.375554486098231</v>
      </c>
      <c r="L60" s="315"/>
      <c r="M60" s="315"/>
      <c r="N60" s="315"/>
      <c r="O60" s="315"/>
      <c r="P60" s="315"/>
      <c r="Q60" s="315"/>
      <c r="R60" s="315"/>
      <c r="S60" s="315"/>
      <c r="T60" s="315"/>
      <c r="U60" s="315"/>
      <c r="V60" s="315"/>
      <c r="W60" s="315"/>
      <c r="X60" s="315"/>
      <c r="Y60" s="315"/>
      <c r="Z60" s="315"/>
      <c r="AA60" s="315"/>
      <c r="AB60" s="277"/>
      <c r="AC60" s="350" t="s">
        <v>1403</v>
      </c>
      <c r="AD60" s="351" t="s">
        <v>1403</v>
      </c>
      <c r="AE60" s="351" t="s">
        <v>1403</v>
      </c>
      <c r="AF60" s="352" t="s">
        <v>1403</v>
      </c>
      <c r="AG60" s="272">
        <v>2117.8379395731472</v>
      </c>
      <c r="AH60" s="353" t="s">
        <v>1403</v>
      </c>
      <c r="AI60" s="354" t="s">
        <v>1403</v>
      </c>
      <c r="AJ60" s="264"/>
    </row>
    <row r="61" spans="2:36" ht="26.25" customHeight="1">
      <c r="B61" s="328">
        <v>17</v>
      </c>
      <c r="C61" s="259">
        <v>17</v>
      </c>
      <c r="D61" s="260" t="s">
        <v>61</v>
      </c>
      <c r="E61" s="261" t="s">
        <v>341</v>
      </c>
      <c r="F61" s="46" t="s">
        <v>1197</v>
      </c>
      <c r="G61" s="270">
        <v>4</v>
      </c>
      <c r="H61" s="262" t="s">
        <v>1236</v>
      </c>
      <c r="I61" s="271">
        <v>7279.6280000000006</v>
      </c>
      <c r="J61" s="263">
        <v>64.041308634997165</v>
      </c>
      <c r="K61" s="339">
        <v>64.041308634997165</v>
      </c>
      <c r="L61" s="277"/>
      <c r="M61" s="277"/>
      <c r="N61" s="277"/>
      <c r="O61" s="277"/>
      <c r="P61" s="277"/>
      <c r="Q61" s="277"/>
      <c r="R61" s="277"/>
      <c r="S61" s="277"/>
      <c r="T61" s="277"/>
      <c r="U61" s="277"/>
      <c r="V61" s="277"/>
      <c r="W61" s="277"/>
      <c r="X61" s="277"/>
      <c r="Y61" s="277"/>
      <c r="Z61" s="277"/>
      <c r="AA61" s="277"/>
      <c r="AB61" s="277"/>
      <c r="AC61" s="350" t="s">
        <v>1403</v>
      </c>
      <c r="AD61" s="351" t="s">
        <v>1403</v>
      </c>
      <c r="AE61" s="351" t="s">
        <v>1403</v>
      </c>
      <c r="AF61" s="352" t="s">
        <v>1403</v>
      </c>
      <c r="AG61" s="272">
        <v>232.81918957314792</v>
      </c>
      <c r="AH61" s="353" t="s">
        <v>1403</v>
      </c>
      <c r="AI61" s="354" t="s">
        <v>1403</v>
      </c>
      <c r="AJ61" s="264"/>
    </row>
    <row r="62" spans="2:36" ht="26.25" customHeight="1">
      <c r="B62" s="328">
        <v>18</v>
      </c>
      <c r="C62" s="259">
        <v>18</v>
      </c>
      <c r="D62" s="260" t="s">
        <v>62</v>
      </c>
      <c r="E62" s="261" t="s">
        <v>341</v>
      </c>
      <c r="F62" s="46" t="s">
        <v>1197</v>
      </c>
      <c r="G62" s="270">
        <v>4</v>
      </c>
      <c r="H62" s="262" t="s">
        <v>1236</v>
      </c>
      <c r="I62" s="271">
        <v>7666.8310000000001</v>
      </c>
      <c r="J62" s="263">
        <v>67.447662205179157</v>
      </c>
      <c r="K62" s="339">
        <v>67.447662205179157</v>
      </c>
      <c r="L62" s="277"/>
      <c r="M62" s="277"/>
      <c r="N62" s="277"/>
      <c r="O62" s="277"/>
      <c r="P62" s="277"/>
      <c r="Q62" s="277"/>
      <c r="R62" s="277"/>
      <c r="S62" s="277"/>
      <c r="T62" s="277"/>
      <c r="U62" s="277"/>
      <c r="V62" s="277"/>
      <c r="W62" s="277"/>
      <c r="X62" s="277"/>
      <c r="Y62" s="277"/>
      <c r="Z62" s="277"/>
      <c r="AA62" s="277"/>
      <c r="AB62" s="277"/>
      <c r="AC62" s="350" t="s">
        <v>1403</v>
      </c>
      <c r="AD62" s="351" t="s">
        <v>1403</v>
      </c>
      <c r="AE62" s="351" t="s">
        <v>1403</v>
      </c>
      <c r="AF62" s="352" t="s">
        <v>1403</v>
      </c>
      <c r="AG62" s="272">
        <v>620.02218957314744</v>
      </c>
      <c r="AH62" s="353" t="s">
        <v>1403</v>
      </c>
      <c r="AI62" s="354" t="s">
        <v>1403</v>
      </c>
      <c r="AJ62" s="264"/>
    </row>
    <row r="63" spans="2:36" ht="26.25" customHeight="1">
      <c r="B63" s="328">
        <v>19</v>
      </c>
      <c r="C63" s="259">
        <v>19</v>
      </c>
      <c r="D63" s="260" t="s">
        <v>63</v>
      </c>
      <c r="E63" s="261" t="s">
        <v>341</v>
      </c>
      <c r="F63" s="46" t="s">
        <v>1197</v>
      </c>
      <c r="G63" s="270">
        <v>7</v>
      </c>
      <c r="H63" s="262" t="s">
        <v>1236</v>
      </c>
      <c r="I63" s="271">
        <v>5196.2938571428576</v>
      </c>
      <c r="J63" s="263">
        <v>45.713525287751736</v>
      </c>
      <c r="K63" s="339">
        <v>45.713525287751736</v>
      </c>
      <c r="L63" s="277"/>
      <c r="M63" s="277"/>
      <c r="N63" s="277"/>
      <c r="O63" s="277"/>
      <c r="P63" s="277"/>
      <c r="Q63" s="277"/>
      <c r="R63" s="277"/>
      <c r="S63" s="277"/>
      <c r="T63" s="277"/>
      <c r="U63" s="277"/>
      <c r="V63" s="277"/>
      <c r="W63" s="277"/>
      <c r="X63" s="277"/>
      <c r="Y63" s="277"/>
      <c r="Z63" s="277"/>
      <c r="AA63" s="277"/>
      <c r="AB63" s="277"/>
      <c r="AC63" s="350" t="s">
        <v>1403</v>
      </c>
      <c r="AD63" s="351" t="s">
        <v>1403</v>
      </c>
      <c r="AE63" s="351" t="s">
        <v>1403</v>
      </c>
      <c r="AF63" s="352" t="s">
        <v>1403</v>
      </c>
      <c r="AG63" s="272">
        <v>1850.5149532839951</v>
      </c>
      <c r="AH63" s="353" t="s">
        <v>1403</v>
      </c>
      <c r="AI63" s="354" t="s">
        <v>1403</v>
      </c>
      <c r="AJ63" s="264"/>
    </row>
    <row r="64" spans="2:36" ht="26.25" customHeight="1">
      <c r="B64" s="328">
        <v>20</v>
      </c>
      <c r="C64" s="259">
        <v>20</v>
      </c>
      <c r="D64" s="260" t="s">
        <v>64</v>
      </c>
      <c r="E64" s="261" t="s">
        <v>341</v>
      </c>
      <c r="F64" s="46" t="s">
        <v>1197</v>
      </c>
      <c r="G64" s="270">
        <v>3</v>
      </c>
      <c r="H64" s="262" t="s">
        <v>1236</v>
      </c>
      <c r="I64" s="271">
        <v>9325.3623333333326</v>
      </c>
      <c r="J64" s="263">
        <v>52.961686047394558</v>
      </c>
      <c r="K64" s="339">
        <v>52.961686047394558</v>
      </c>
      <c r="L64" s="277"/>
      <c r="M64" s="277"/>
      <c r="N64" s="277"/>
      <c r="O64" s="277"/>
      <c r="P64" s="277"/>
      <c r="Q64" s="277"/>
      <c r="R64" s="277"/>
      <c r="S64" s="277"/>
      <c r="T64" s="277"/>
      <c r="U64" s="277"/>
      <c r="V64" s="277"/>
      <c r="W64" s="277"/>
      <c r="X64" s="277"/>
      <c r="Y64" s="277"/>
      <c r="Z64" s="277"/>
      <c r="AA64" s="277"/>
      <c r="AB64" s="277"/>
      <c r="AC64" s="350" t="s">
        <v>1403</v>
      </c>
      <c r="AD64" s="351" t="s">
        <v>1403</v>
      </c>
      <c r="AE64" s="351" t="s">
        <v>1403</v>
      </c>
      <c r="AF64" s="352" t="s">
        <v>1403</v>
      </c>
      <c r="AG64" s="272">
        <v>2278.5535229064799</v>
      </c>
      <c r="AH64" s="353" t="s">
        <v>1403</v>
      </c>
      <c r="AI64" s="354" t="s">
        <v>1403</v>
      </c>
      <c r="AJ64" s="264"/>
    </row>
    <row r="65" spans="2:36" ht="26.25" customHeight="1">
      <c r="B65" s="328">
        <v>21</v>
      </c>
      <c r="C65" s="259">
        <v>21</v>
      </c>
      <c r="D65" s="260" t="s">
        <v>65</v>
      </c>
      <c r="E65" s="261" t="s">
        <v>341</v>
      </c>
      <c r="F65" s="46" t="s">
        <v>1197</v>
      </c>
      <c r="G65" s="270">
        <v>4</v>
      </c>
      <c r="H65" s="262" t="s">
        <v>1236</v>
      </c>
      <c r="I65" s="271">
        <v>4911.0639999999994</v>
      </c>
      <c r="J65" s="263">
        <v>43.204263370356792</v>
      </c>
      <c r="K65" s="339">
        <v>43.204263370356792</v>
      </c>
      <c r="L65" s="277"/>
      <c r="M65" s="277"/>
      <c r="N65" s="277"/>
      <c r="O65" s="277"/>
      <c r="P65" s="277"/>
      <c r="Q65" s="277"/>
      <c r="R65" s="277"/>
      <c r="S65" s="277"/>
      <c r="T65" s="277"/>
      <c r="U65" s="277"/>
      <c r="V65" s="277"/>
      <c r="W65" s="277"/>
      <c r="X65" s="277"/>
      <c r="Y65" s="277"/>
      <c r="Z65" s="277"/>
      <c r="AA65" s="277"/>
      <c r="AB65" s="277"/>
      <c r="AC65" s="350" t="s">
        <v>1403</v>
      </c>
      <c r="AD65" s="351" t="s">
        <v>1403</v>
      </c>
      <c r="AE65" s="351" t="s">
        <v>1403</v>
      </c>
      <c r="AF65" s="352" t="s">
        <v>1403</v>
      </c>
      <c r="AG65" s="272">
        <v>2135.7448104268533</v>
      </c>
      <c r="AH65" s="353" t="s">
        <v>1403</v>
      </c>
      <c r="AI65" s="354" t="s">
        <v>1403</v>
      </c>
      <c r="AJ65" s="264"/>
    </row>
    <row r="66" spans="2:36" ht="26.25" customHeight="1">
      <c r="B66" s="328">
        <v>22</v>
      </c>
      <c r="C66" s="259">
        <v>22</v>
      </c>
      <c r="D66" s="260" t="s">
        <v>66</v>
      </c>
      <c r="E66" s="261" t="s">
        <v>674</v>
      </c>
      <c r="F66" s="46" t="s">
        <v>1197</v>
      </c>
      <c r="G66" s="270">
        <v>1</v>
      </c>
      <c r="H66" s="262" t="s">
        <v>1236</v>
      </c>
      <c r="I66" s="271">
        <v>18302.3</v>
      </c>
      <c r="J66" s="263">
        <v>-26.011420230581628</v>
      </c>
      <c r="K66" s="339">
        <v>0</v>
      </c>
      <c r="L66" s="277"/>
      <c r="M66" s="277"/>
      <c r="N66" s="277"/>
      <c r="O66" s="277"/>
      <c r="P66" s="277"/>
      <c r="Q66" s="277"/>
      <c r="R66" s="277"/>
      <c r="S66" s="277"/>
      <c r="T66" s="277"/>
      <c r="U66" s="277"/>
      <c r="V66" s="277"/>
      <c r="W66" s="277"/>
      <c r="X66" s="277"/>
      <c r="Y66" s="277"/>
      <c r="Z66" s="277"/>
      <c r="AA66" s="277"/>
      <c r="AB66" s="277"/>
      <c r="AC66" s="350" t="s">
        <v>1403</v>
      </c>
      <c r="AD66" s="351" t="s">
        <v>1403</v>
      </c>
      <c r="AE66" s="351" t="s">
        <v>1403</v>
      </c>
      <c r="AF66" s="352" t="s">
        <v>1403</v>
      </c>
      <c r="AG66" s="272">
        <v>11255.491189573146</v>
      </c>
      <c r="AH66" s="353" t="s">
        <v>1403</v>
      </c>
      <c r="AI66" s="354" t="s">
        <v>1403</v>
      </c>
      <c r="AJ66" s="264"/>
    </row>
    <row r="67" spans="2:36" ht="26.25" customHeight="1">
      <c r="B67" s="328">
        <v>23</v>
      </c>
      <c r="C67" s="259">
        <v>23</v>
      </c>
      <c r="D67" s="260" t="s">
        <v>67</v>
      </c>
      <c r="E67" s="261" t="s">
        <v>674</v>
      </c>
      <c r="F67" s="46" t="s">
        <v>1197</v>
      </c>
      <c r="G67" s="270">
        <v>4</v>
      </c>
      <c r="H67" s="262" t="s">
        <v>1236</v>
      </c>
      <c r="I67" s="271">
        <v>12022.545999999998</v>
      </c>
      <c r="J67" s="263">
        <v>29.233664280035946</v>
      </c>
      <c r="K67" s="339">
        <v>29.233664280035946</v>
      </c>
      <c r="L67" s="277"/>
      <c r="M67" s="277"/>
      <c r="N67" s="277"/>
      <c r="O67" s="277"/>
      <c r="P67" s="277"/>
      <c r="Q67" s="277"/>
      <c r="R67" s="277"/>
      <c r="S67" s="277"/>
      <c r="T67" s="277"/>
      <c r="U67" s="277"/>
      <c r="V67" s="277"/>
      <c r="W67" s="277"/>
      <c r="X67" s="277"/>
      <c r="Y67" s="277"/>
      <c r="Z67" s="277"/>
      <c r="AA67" s="277"/>
      <c r="AB67" s="277"/>
      <c r="AC67" s="350" t="s">
        <v>1403</v>
      </c>
      <c r="AD67" s="351" t="s">
        <v>1403</v>
      </c>
      <c r="AE67" s="351" t="s">
        <v>1403</v>
      </c>
      <c r="AF67" s="352" t="s">
        <v>1403</v>
      </c>
      <c r="AG67" s="272">
        <v>4975.7371895731458</v>
      </c>
      <c r="AH67" s="353" t="s">
        <v>1403</v>
      </c>
      <c r="AI67" s="354" t="s">
        <v>1403</v>
      </c>
      <c r="AJ67" s="264"/>
    </row>
    <row r="68" spans="2:36" ht="26.25" customHeight="1">
      <c r="B68" s="328">
        <v>24</v>
      </c>
      <c r="C68" s="259">
        <v>24</v>
      </c>
      <c r="D68" s="260" t="s">
        <v>68</v>
      </c>
      <c r="E68" s="261" t="s">
        <v>341</v>
      </c>
      <c r="F68" s="46" t="s">
        <v>1197</v>
      </c>
      <c r="G68" s="270">
        <v>6</v>
      </c>
      <c r="H68" s="262" t="s">
        <v>1236</v>
      </c>
      <c r="I68" s="271">
        <v>10726.390100000001</v>
      </c>
      <c r="J68" s="263">
        <v>40.636378818604726</v>
      </c>
      <c r="K68" s="339">
        <v>40.636378818604726</v>
      </c>
      <c r="L68" s="277"/>
      <c r="M68" s="277"/>
      <c r="N68" s="277"/>
      <c r="O68" s="277"/>
      <c r="P68" s="277"/>
      <c r="Q68" s="277"/>
      <c r="R68" s="277"/>
      <c r="S68" s="277"/>
      <c r="T68" s="277"/>
      <c r="U68" s="277"/>
      <c r="V68" s="277"/>
      <c r="W68" s="277"/>
      <c r="X68" s="277"/>
      <c r="Y68" s="277"/>
      <c r="Z68" s="277"/>
      <c r="AA68" s="277"/>
      <c r="AB68" s="277"/>
      <c r="AC68" s="350" t="s">
        <v>1403</v>
      </c>
      <c r="AD68" s="351" t="s">
        <v>1403</v>
      </c>
      <c r="AE68" s="351" t="s">
        <v>1403</v>
      </c>
      <c r="AF68" s="352" t="s">
        <v>1403</v>
      </c>
      <c r="AG68" s="272">
        <v>3679.5812895731478</v>
      </c>
      <c r="AH68" s="353" t="s">
        <v>1403</v>
      </c>
      <c r="AI68" s="354" t="s">
        <v>1403</v>
      </c>
      <c r="AJ68" s="264"/>
    </row>
    <row r="69" spans="2:36" ht="26.25" customHeight="1">
      <c r="B69" s="328">
        <v>25</v>
      </c>
      <c r="C69" s="259">
        <v>25</v>
      </c>
      <c r="D69" s="260" t="s">
        <v>69</v>
      </c>
      <c r="E69" s="261" t="s">
        <v>341</v>
      </c>
      <c r="F69" s="46" t="s">
        <v>1197</v>
      </c>
      <c r="G69" s="270">
        <v>5</v>
      </c>
      <c r="H69" s="262" t="s">
        <v>1236</v>
      </c>
      <c r="I69" s="271">
        <v>8537.6494899999998</v>
      </c>
      <c r="J69" s="263">
        <v>59.891457914262091</v>
      </c>
      <c r="K69" s="339">
        <v>59.891457914262091</v>
      </c>
      <c r="L69" s="277"/>
      <c r="M69" s="277"/>
      <c r="N69" s="277"/>
      <c r="O69" s="277"/>
      <c r="P69" s="277"/>
      <c r="Q69" s="277"/>
      <c r="R69" s="277"/>
      <c r="S69" s="277"/>
      <c r="T69" s="277"/>
      <c r="U69" s="277"/>
      <c r="V69" s="277"/>
      <c r="W69" s="277"/>
      <c r="X69" s="277"/>
      <c r="Y69" s="277"/>
      <c r="Z69" s="277"/>
      <c r="AA69" s="277"/>
      <c r="AB69" s="277"/>
      <c r="AC69" s="350" t="s">
        <v>1403</v>
      </c>
      <c r="AD69" s="351" t="s">
        <v>1403</v>
      </c>
      <c r="AE69" s="351" t="s">
        <v>1403</v>
      </c>
      <c r="AF69" s="352" t="s">
        <v>1403</v>
      </c>
      <c r="AG69" s="272">
        <v>1490.8406795731471</v>
      </c>
      <c r="AH69" s="353" t="s">
        <v>1403</v>
      </c>
      <c r="AI69" s="354" t="s">
        <v>1403</v>
      </c>
      <c r="AJ69" s="264"/>
    </row>
    <row r="70" spans="2:36" ht="26.25" customHeight="1">
      <c r="B70" s="328">
        <v>26</v>
      </c>
      <c r="C70" s="259">
        <v>26</v>
      </c>
      <c r="D70" s="260" t="s">
        <v>70</v>
      </c>
      <c r="E70" s="261" t="s">
        <v>341</v>
      </c>
      <c r="F70" s="46" t="s">
        <v>1197</v>
      </c>
      <c r="G70" s="270">
        <v>3</v>
      </c>
      <c r="H70" s="262" t="s">
        <v>1236</v>
      </c>
      <c r="I70" s="271">
        <v>7633.0563333333339</v>
      </c>
      <c r="J70" s="263">
        <v>67.150535229454007</v>
      </c>
      <c r="K70" s="339">
        <v>67.150535229454007</v>
      </c>
      <c r="L70" s="277"/>
      <c r="M70" s="277"/>
      <c r="N70" s="277"/>
      <c r="O70" s="277"/>
      <c r="P70" s="277"/>
      <c r="Q70" s="277"/>
      <c r="R70" s="277"/>
      <c r="S70" s="277"/>
      <c r="T70" s="277"/>
      <c r="U70" s="277"/>
      <c r="V70" s="277"/>
      <c r="W70" s="277"/>
      <c r="X70" s="277"/>
      <c r="Y70" s="277"/>
      <c r="Z70" s="277"/>
      <c r="AA70" s="277"/>
      <c r="AB70" s="277"/>
      <c r="AC70" s="350" t="s">
        <v>1403</v>
      </c>
      <c r="AD70" s="351" t="s">
        <v>1403</v>
      </c>
      <c r="AE70" s="351" t="s">
        <v>1403</v>
      </c>
      <c r="AF70" s="352" t="s">
        <v>1403</v>
      </c>
      <c r="AG70" s="272">
        <v>586.24752290648121</v>
      </c>
      <c r="AH70" s="353" t="s">
        <v>1403</v>
      </c>
      <c r="AI70" s="354" t="s">
        <v>1403</v>
      </c>
      <c r="AJ70" s="264"/>
    </row>
    <row r="71" spans="2:36" ht="26.25" customHeight="1">
      <c r="B71" s="328">
        <v>27</v>
      </c>
      <c r="C71" s="259">
        <v>27</v>
      </c>
      <c r="D71" s="260" t="s">
        <v>71</v>
      </c>
      <c r="E71" s="261" t="s">
        <v>341</v>
      </c>
      <c r="F71" s="46" t="s">
        <v>1197</v>
      </c>
      <c r="G71" s="270">
        <v>4</v>
      </c>
      <c r="H71" s="262" t="s">
        <v>1236</v>
      </c>
      <c r="I71" s="271">
        <v>9379.338749999999</v>
      </c>
      <c r="J71" s="263">
        <v>52.486837558054006</v>
      </c>
      <c r="K71" s="339">
        <v>52.486837558054006</v>
      </c>
      <c r="L71" s="277"/>
      <c r="M71" s="277"/>
      <c r="N71" s="277"/>
      <c r="O71" s="277"/>
      <c r="P71" s="277"/>
      <c r="Q71" s="277"/>
      <c r="R71" s="277"/>
      <c r="S71" s="277"/>
      <c r="T71" s="277"/>
      <c r="U71" s="277"/>
      <c r="V71" s="277"/>
      <c r="W71" s="277"/>
      <c r="X71" s="277"/>
      <c r="Y71" s="277"/>
      <c r="Z71" s="277"/>
      <c r="AA71" s="277"/>
      <c r="AB71" s="277"/>
      <c r="AC71" s="350" t="s">
        <v>1403</v>
      </c>
      <c r="AD71" s="351" t="s">
        <v>1403</v>
      </c>
      <c r="AE71" s="351" t="s">
        <v>1403</v>
      </c>
      <c r="AF71" s="352" t="s">
        <v>1403</v>
      </c>
      <c r="AG71" s="272">
        <v>2332.5299395731463</v>
      </c>
      <c r="AH71" s="353" t="s">
        <v>1403</v>
      </c>
      <c r="AI71" s="354" t="s">
        <v>1403</v>
      </c>
      <c r="AJ71" s="264"/>
    </row>
    <row r="72" spans="2:36" ht="26.25" customHeight="1">
      <c r="B72" s="328">
        <v>28</v>
      </c>
      <c r="C72" s="259">
        <v>28</v>
      </c>
      <c r="D72" s="260" t="s">
        <v>72</v>
      </c>
      <c r="E72" s="261" t="s">
        <v>341</v>
      </c>
      <c r="F72" s="46" t="s">
        <v>1197</v>
      </c>
      <c r="G72" s="270">
        <v>2</v>
      </c>
      <c r="H72" s="262" t="s">
        <v>1236</v>
      </c>
      <c r="I72" s="271">
        <v>5920.7849999999999</v>
      </c>
      <c r="J72" s="263">
        <v>52.087114828733235</v>
      </c>
      <c r="K72" s="339">
        <v>52.087114828733235</v>
      </c>
      <c r="L72" s="277"/>
      <c r="M72" s="277"/>
      <c r="N72" s="277"/>
      <c r="O72" s="277"/>
      <c r="P72" s="277"/>
      <c r="Q72" s="277"/>
      <c r="R72" s="277"/>
      <c r="S72" s="277"/>
      <c r="T72" s="277"/>
      <c r="U72" s="277"/>
      <c r="V72" s="277"/>
      <c r="W72" s="277"/>
      <c r="X72" s="277"/>
      <c r="Y72" s="277"/>
      <c r="Z72" s="277"/>
      <c r="AA72" s="277"/>
      <c r="AB72" s="277"/>
      <c r="AC72" s="350" t="s">
        <v>1403</v>
      </c>
      <c r="AD72" s="351" t="s">
        <v>1403</v>
      </c>
      <c r="AE72" s="351" t="s">
        <v>1403</v>
      </c>
      <c r="AF72" s="352" t="s">
        <v>1403</v>
      </c>
      <c r="AG72" s="272">
        <v>1126.0238104268528</v>
      </c>
      <c r="AH72" s="353" t="s">
        <v>1403</v>
      </c>
      <c r="AI72" s="354" t="s">
        <v>1403</v>
      </c>
      <c r="AJ72" s="264"/>
    </row>
    <row r="73" spans="2:36" ht="26.25" customHeight="1">
      <c r="B73" s="328">
        <v>29</v>
      </c>
      <c r="C73" s="259">
        <v>29</v>
      </c>
      <c r="D73" s="260" t="s">
        <v>73</v>
      </c>
      <c r="E73" s="261" t="s">
        <v>341</v>
      </c>
      <c r="F73" s="46" t="s">
        <v>1197</v>
      </c>
      <c r="G73" s="270">
        <v>3</v>
      </c>
      <c r="H73" s="262" t="s">
        <v>1236</v>
      </c>
      <c r="I73" s="271">
        <v>8934.1571000000004</v>
      </c>
      <c r="J73" s="263">
        <v>56.403248595305797</v>
      </c>
      <c r="K73" s="339">
        <v>56.403248595305797</v>
      </c>
      <c r="L73" s="277"/>
      <c r="M73" s="277"/>
      <c r="N73" s="277"/>
      <c r="O73" s="277"/>
      <c r="P73" s="277"/>
      <c r="Q73" s="277"/>
      <c r="R73" s="277"/>
      <c r="S73" s="277"/>
      <c r="T73" s="277"/>
      <c r="U73" s="277"/>
      <c r="V73" s="277"/>
      <c r="W73" s="277"/>
      <c r="X73" s="277"/>
      <c r="Y73" s="277"/>
      <c r="Z73" s="277"/>
      <c r="AA73" s="277"/>
      <c r="AB73" s="277"/>
      <c r="AC73" s="350" t="s">
        <v>1403</v>
      </c>
      <c r="AD73" s="351" t="s">
        <v>1403</v>
      </c>
      <c r="AE73" s="351" t="s">
        <v>1403</v>
      </c>
      <c r="AF73" s="352" t="s">
        <v>1403</v>
      </c>
      <c r="AG73" s="272">
        <v>1887.3482895731477</v>
      </c>
      <c r="AH73" s="353" t="s">
        <v>1403</v>
      </c>
      <c r="AI73" s="354" t="s">
        <v>1403</v>
      </c>
      <c r="AJ73" s="264"/>
    </row>
    <row r="74" spans="2:36" ht="26.25" customHeight="1">
      <c r="B74" s="328">
        <v>30</v>
      </c>
      <c r="C74" s="259">
        <v>30</v>
      </c>
      <c r="D74" s="260" t="s">
        <v>74</v>
      </c>
      <c r="E74" s="261" t="s">
        <v>341</v>
      </c>
      <c r="F74" s="46" t="s">
        <v>1238</v>
      </c>
      <c r="G74" s="270">
        <v>3</v>
      </c>
      <c r="H74" s="262" t="s">
        <v>1240</v>
      </c>
      <c r="I74" s="271" t="s">
        <v>1403</v>
      </c>
      <c r="J74" s="263">
        <v>0</v>
      </c>
      <c r="K74" s="339">
        <v>0</v>
      </c>
      <c r="L74" s="277"/>
      <c r="M74" s="277"/>
      <c r="N74" s="277"/>
      <c r="O74" s="277"/>
      <c r="P74" s="277"/>
      <c r="Q74" s="277"/>
      <c r="R74" s="277"/>
      <c r="S74" s="277"/>
      <c r="T74" s="277"/>
      <c r="U74" s="277"/>
      <c r="V74" s="277"/>
      <c r="W74" s="277"/>
      <c r="X74" s="277"/>
      <c r="Y74" s="277"/>
      <c r="Z74" s="277"/>
      <c r="AA74" s="277"/>
      <c r="AB74" s="277"/>
      <c r="AC74" s="350" t="s">
        <v>1403</v>
      </c>
      <c r="AD74" s="351" t="s">
        <v>1403</v>
      </c>
      <c r="AE74" s="351" t="s">
        <v>1403</v>
      </c>
      <c r="AF74" s="352" t="s">
        <v>1403</v>
      </c>
      <c r="AG74" s="272" t="s">
        <v>1403</v>
      </c>
      <c r="AH74" s="353" t="s">
        <v>1403</v>
      </c>
      <c r="AI74" s="354" t="s">
        <v>1403</v>
      </c>
      <c r="AJ74" s="264"/>
    </row>
    <row r="75" spans="2:36" ht="26.25" customHeight="1">
      <c r="B75" s="328">
        <v>31</v>
      </c>
      <c r="C75" s="259">
        <v>31</v>
      </c>
      <c r="D75" s="260" t="s">
        <v>75</v>
      </c>
      <c r="E75" s="261" t="s">
        <v>341</v>
      </c>
      <c r="F75" s="46" t="s">
        <v>1197</v>
      </c>
      <c r="G75" s="270">
        <v>4</v>
      </c>
      <c r="H75" s="262" t="s">
        <v>1236</v>
      </c>
      <c r="I75" s="271">
        <v>8014.4782500000001</v>
      </c>
      <c r="J75" s="263">
        <v>64.493969313167938</v>
      </c>
      <c r="K75" s="339">
        <v>64.493969313167938</v>
      </c>
      <c r="L75" s="277"/>
      <c r="M75" s="277"/>
      <c r="N75" s="277"/>
      <c r="O75" s="277"/>
      <c r="P75" s="277"/>
      <c r="Q75" s="277"/>
      <c r="R75" s="277"/>
      <c r="S75" s="277"/>
      <c r="T75" s="277"/>
      <c r="U75" s="277"/>
      <c r="V75" s="277"/>
      <c r="W75" s="277"/>
      <c r="X75" s="277"/>
      <c r="Y75" s="277"/>
      <c r="Z75" s="277"/>
      <c r="AA75" s="277"/>
      <c r="AB75" s="277"/>
      <c r="AC75" s="350" t="s">
        <v>1403</v>
      </c>
      <c r="AD75" s="351" t="s">
        <v>1403</v>
      </c>
      <c r="AE75" s="351" t="s">
        <v>1403</v>
      </c>
      <c r="AF75" s="352" t="s">
        <v>1403</v>
      </c>
      <c r="AG75" s="272">
        <v>967.66943957314743</v>
      </c>
      <c r="AH75" s="353" t="s">
        <v>1403</v>
      </c>
      <c r="AI75" s="354" t="s">
        <v>1403</v>
      </c>
      <c r="AJ75" s="264"/>
    </row>
    <row r="76" spans="2:36" ht="26.25" customHeight="1">
      <c r="B76" s="328">
        <v>32</v>
      </c>
      <c r="C76" s="259">
        <v>32</v>
      </c>
      <c r="D76" s="260" t="s">
        <v>76</v>
      </c>
      <c r="E76" s="261" t="s">
        <v>341</v>
      </c>
      <c r="F76" s="46" t="s">
        <v>1197</v>
      </c>
      <c r="G76" s="270">
        <v>1</v>
      </c>
      <c r="H76" s="262" t="s">
        <v>1236</v>
      </c>
      <c r="I76" s="271">
        <v>7126.384</v>
      </c>
      <c r="J76" s="263">
        <v>62.693170199837901</v>
      </c>
      <c r="K76" s="339">
        <v>62.693170199837901</v>
      </c>
      <c r="L76" s="277"/>
      <c r="M76" s="277"/>
      <c r="N76" s="277"/>
      <c r="O76" s="277"/>
      <c r="P76" s="277"/>
      <c r="Q76" s="277"/>
      <c r="R76" s="277"/>
      <c r="S76" s="277"/>
      <c r="T76" s="277"/>
      <c r="U76" s="277"/>
      <c r="V76" s="277"/>
      <c r="W76" s="277"/>
      <c r="X76" s="277"/>
      <c r="Y76" s="277"/>
      <c r="Z76" s="277"/>
      <c r="AA76" s="277"/>
      <c r="AB76" s="277"/>
      <c r="AC76" s="350" t="s">
        <v>1403</v>
      </c>
      <c r="AD76" s="351" t="s">
        <v>1403</v>
      </c>
      <c r="AE76" s="351" t="s">
        <v>1403</v>
      </c>
      <c r="AF76" s="352" t="s">
        <v>1403</v>
      </c>
      <c r="AG76" s="272">
        <v>79.575189573147327</v>
      </c>
      <c r="AH76" s="353" t="s">
        <v>1406</v>
      </c>
      <c r="AI76" s="354">
        <v>7126.384</v>
      </c>
      <c r="AJ76" s="264"/>
    </row>
    <row r="77" spans="2:36" ht="26.25" customHeight="1">
      <c r="B77" s="328">
        <v>33</v>
      </c>
      <c r="C77" s="259">
        <v>33</v>
      </c>
      <c r="D77" s="260" t="s">
        <v>77</v>
      </c>
      <c r="E77" s="261" t="s">
        <v>341</v>
      </c>
      <c r="F77" s="46" t="s">
        <v>1197</v>
      </c>
      <c r="G77" s="270">
        <v>4</v>
      </c>
      <c r="H77" s="262" t="s">
        <v>1236</v>
      </c>
      <c r="I77" s="271">
        <v>4572.8644999999997</v>
      </c>
      <c r="J77" s="263">
        <v>40.229009887664859</v>
      </c>
      <c r="K77" s="339">
        <v>40.229009887664859</v>
      </c>
      <c r="L77" s="277"/>
      <c r="M77" s="277"/>
      <c r="N77" s="277"/>
      <c r="O77" s="277"/>
      <c r="P77" s="277"/>
      <c r="Q77" s="277"/>
      <c r="R77" s="277"/>
      <c r="S77" s="277"/>
      <c r="T77" s="277"/>
      <c r="U77" s="277"/>
      <c r="V77" s="277"/>
      <c r="W77" s="277"/>
      <c r="X77" s="277"/>
      <c r="Y77" s="277"/>
      <c r="Z77" s="277"/>
      <c r="AA77" s="277"/>
      <c r="AB77" s="277"/>
      <c r="AC77" s="350" t="s">
        <v>1403</v>
      </c>
      <c r="AD77" s="351" t="s">
        <v>1403</v>
      </c>
      <c r="AE77" s="351" t="s">
        <v>1403</v>
      </c>
      <c r="AF77" s="352" t="s">
        <v>1403</v>
      </c>
      <c r="AG77" s="272">
        <v>2473.944310426853</v>
      </c>
      <c r="AH77" s="353" t="s">
        <v>1403</v>
      </c>
      <c r="AI77" s="354" t="s">
        <v>1403</v>
      </c>
      <c r="AJ77" s="264"/>
    </row>
    <row r="78" spans="2:36" ht="26.25" customHeight="1">
      <c r="B78" s="328">
        <v>34</v>
      </c>
      <c r="C78" s="259">
        <v>34</v>
      </c>
      <c r="D78" s="260" t="s">
        <v>78</v>
      </c>
      <c r="E78" s="261" t="s">
        <v>341</v>
      </c>
      <c r="F78" s="46" t="s">
        <v>1197</v>
      </c>
      <c r="G78" s="270">
        <v>4</v>
      </c>
      <c r="H78" s="262" t="s">
        <v>1236</v>
      </c>
      <c r="I78" s="271">
        <v>6878.4156000000003</v>
      </c>
      <c r="J78" s="263">
        <v>60.511709713652841</v>
      </c>
      <c r="K78" s="339">
        <v>60.511709713652841</v>
      </c>
      <c r="L78" s="277"/>
      <c r="M78" s="277"/>
      <c r="N78" s="277"/>
      <c r="O78" s="277"/>
      <c r="P78" s="277"/>
      <c r="Q78" s="277"/>
      <c r="R78" s="277"/>
      <c r="S78" s="277"/>
      <c r="T78" s="277"/>
      <c r="U78" s="277"/>
      <c r="V78" s="277"/>
      <c r="W78" s="277"/>
      <c r="X78" s="277"/>
      <c r="Y78" s="277"/>
      <c r="Z78" s="277"/>
      <c r="AA78" s="277"/>
      <c r="AB78" s="277"/>
      <c r="AC78" s="350" t="s">
        <v>1403</v>
      </c>
      <c r="AD78" s="351" t="s">
        <v>1403</v>
      </c>
      <c r="AE78" s="351" t="s">
        <v>1403</v>
      </c>
      <c r="AF78" s="352" t="s">
        <v>1403</v>
      </c>
      <c r="AG78" s="272">
        <v>168.39321042685242</v>
      </c>
      <c r="AH78" s="353" t="s">
        <v>1403</v>
      </c>
      <c r="AI78" s="354" t="s">
        <v>1403</v>
      </c>
      <c r="AJ78" s="264"/>
    </row>
    <row r="79" spans="2:36" ht="26.25" customHeight="1">
      <c r="B79" s="328">
        <v>35</v>
      </c>
      <c r="C79" s="259">
        <v>35</v>
      </c>
      <c r="D79" s="260" t="s">
        <v>79</v>
      </c>
      <c r="E79" s="261" t="s">
        <v>341</v>
      </c>
      <c r="F79" s="46" t="s">
        <v>1238</v>
      </c>
      <c r="G79" s="270">
        <v>1</v>
      </c>
      <c r="H79" s="262" t="s">
        <v>1240</v>
      </c>
      <c r="I79" s="271" t="s">
        <v>1403</v>
      </c>
      <c r="J79" s="263">
        <v>0</v>
      </c>
      <c r="K79" s="339">
        <v>0</v>
      </c>
      <c r="L79" s="277"/>
      <c r="M79" s="277"/>
      <c r="N79" s="277"/>
      <c r="O79" s="277"/>
      <c r="P79" s="277"/>
      <c r="Q79" s="277"/>
      <c r="R79" s="277"/>
      <c r="S79" s="277"/>
      <c r="T79" s="277"/>
      <c r="U79" s="277"/>
      <c r="V79" s="277"/>
      <c r="W79" s="277"/>
      <c r="X79" s="277"/>
      <c r="Y79" s="277"/>
      <c r="Z79" s="277"/>
      <c r="AA79" s="277"/>
      <c r="AB79" s="277"/>
      <c r="AC79" s="350" t="s">
        <v>1403</v>
      </c>
      <c r="AD79" s="351" t="s">
        <v>1403</v>
      </c>
      <c r="AE79" s="351" t="s">
        <v>1403</v>
      </c>
      <c r="AF79" s="352" t="s">
        <v>1403</v>
      </c>
      <c r="AG79" s="272" t="s">
        <v>1403</v>
      </c>
      <c r="AH79" s="353" t="s">
        <v>1403</v>
      </c>
      <c r="AI79" s="354" t="s">
        <v>1403</v>
      </c>
      <c r="AJ79" s="264"/>
    </row>
    <row r="80" spans="2:36" ht="26.25" customHeight="1">
      <c r="B80" s="328">
        <v>36</v>
      </c>
      <c r="C80" s="259">
        <v>36</v>
      </c>
      <c r="D80" s="260" t="s">
        <v>80</v>
      </c>
      <c r="E80" s="261" t="s">
        <v>341</v>
      </c>
      <c r="F80" s="46" t="s">
        <v>1197</v>
      </c>
      <c r="G80" s="270">
        <v>3</v>
      </c>
      <c r="H80" s="262" t="s">
        <v>1236</v>
      </c>
      <c r="I80" s="271">
        <v>5159.8</v>
      </c>
      <c r="J80" s="263">
        <v>45.392476689036634</v>
      </c>
      <c r="K80" s="339">
        <v>45.392476689036634</v>
      </c>
      <c r="L80" s="277"/>
      <c r="M80" s="277"/>
      <c r="N80" s="277"/>
      <c r="O80" s="277"/>
      <c r="P80" s="277"/>
      <c r="Q80" s="277"/>
      <c r="R80" s="277"/>
      <c r="S80" s="277"/>
      <c r="T80" s="277"/>
      <c r="U80" s="277"/>
      <c r="V80" s="277"/>
      <c r="W80" s="277"/>
      <c r="X80" s="277"/>
      <c r="Y80" s="277"/>
      <c r="Z80" s="277"/>
      <c r="AA80" s="277"/>
      <c r="AB80" s="277"/>
      <c r="AC80" s="350" t="s">
        <v>1403</v>
      </c>
      <c r="AD80" s="351" t="s">
        <v>1403</v>
      </c>
      <c r="AE80" s="351" t="s">
        <v>1403</v>
      </c>
      <c r="AF80" s="352" t="s">
        <v>1403</v>
      </c>
      <c r="AG80" s="272">
        <v>1887.0088104268525</v>
      </c>
      <c r="AH80" s="353" t="s">
        <v>1403</v>
      </c>
      <c r="AI80" s="354" t="s">
        <v>1403</v>
      </c>
      <c r="AJ80" s="264"/>
    </row>
    <row r="81" spans="2:36" ht="26.25" customHeight="1">
      <c r="B81" s="328">
        <v>37</v>
      </c>
      <c r="C81" s="259">
        <v>37</v>
      </c>
      <c r="D81" s="260" t="s">
        <v>81</v>
      </c>
      <c r="E81" s="261" t="s">
        <v>341</v>
      </c>
      <c r="F81" s="46" t="s">
        <v>1197</v>
      </c>
      <c r="G81" s="270">
        <v>3</v>
      </c>
      <c r="H81" s="262" t="s">
        <v>1236</v>
      </c>
      <c r="I81" s="271">
        <v>3844.0051666666664</v>
      </c>
      <c r="J81" s="263">
        <v>33.816991922255326</v>
      </c>
      <c r="K81" s="339">
        <v>33.816991922255326</v>
      </c>
      <c r="L81" s="277"/>
      <c r="M81" s="277"/>
      <c r="N81" s="277"/>
      <c r="O81" s="277"/>
      <c r="P81" s="277"/>
      <c r="Q81" s="277"/>
      <c r="R81" s="277"/>
      <c r="S81" s="277"/>
      <c r="T81" s="277"/>
      <c r="U81" s="277"/>
      <c r="V81" s="277"/>
      <c r="W81" s="277"/>
      <c r="X81" s="277"/>
      <c r="Y81" s="277"/>
      <c r="Z81" s="277"/>
      <c r="AA81" s="277"/>
      <c r="AB81" s="277"/>
      <c r="AC81" s="350" t="s">
        <v>1403</v>
      </c>
      <c r="AD81" s="351" t="s">
        <v>1403</v>
      </c>
      <c r="AE81" s="351" t="s">
        <v>1403</v>
      </c>
      <c r="AF81" s="352" t="s">
        <v>1403</v>
      </c>
      <c r="AG81" s="272">
        <v>3202.8036437601863</v>
      </c>
      <c r="AH81" s="353" t="s">
        <v>1403</v>
      </c>
      <c r="AI81" s="354" t="s">
        <v>1403</v>
      </c>
      <c r="AJ81" s="264"/>
    </row>
    <row r="82" spans="2:36" ht="26.25" customHeight="1">
      <c r="B82" s="328">
        <v>38</v>
      </c>
      <c r="C82" s="259">
        <v>38</v>
      </c>
      <c r="D82" s="260" t="s">
        <v>82</v>
      </c>
      <c r="E82" s="261" t="s">
        <v>341</v>
      </c>
      <c r="F82" s="46" t="s">
        <v>1197</v>
      </c>
      <c r="G82" s="270">
        <v>5</v>
      </c>
      <c r="H82" s="262" t="s">
        <v>1236</v>
      </c>
      <c r="I82" s="271">
        <v>7672.7802800000009</v>
      </c>
      <c r="J82" s="263">
        <v>67.5</v>
      </c>
      <c r="K82" s="339">
        <v>67.5</v>
      </c>
      <c r="L82" s="277"/>
      <c r="M82" s="277"/>
      <c r="N82" s="277"/>
      <c r="O82" s="277"/>
      <c r="P82" s="277"/>
      <c r="Q82" s="277"/>
      <c r="R82" s="277"/>
      <c r="S82" s="277"/>
      <c r="T82" s="277"/>
      <c r="U82" s="277"/>
      <c r="V82" s="277"/>
      <c r="W82" s="277"/>
      <c r="X82" s="277"/>
      <c r="Y82" s="277"/>
      <c r="Z82" s="277"/>
      <c r="AA82" s="277"/>
      <c r="AB82" s="277"/>
      <c r="AC82" s="350" t="s">
        <v>1403</v>
      </c>
      <c r="AD82" s="351" t="s">
        <v>1403</v>
      </c>
      <c r="AE82" s="351" t="s">
        <v>1403</v>
      </c>
      <c r="AF82" s="352" t="s">
        <v>1403</v>
      </c>
      <c r="AG82" s="272">
        <v>625.97146957314817</v>
      </c>
      <c r="AH82" s="353" t="s">
        <v>1403</v>
      </c>
      <c r="AI82" s="354" t="s">
        <v>1403</v>
      </c>
      <c r="AJ82" s="264"/>
    </row>
    <row r="83" spans="2:36" ht="26.25" customHeight="1">
      <c r="B83" s="328">
        <v>39</v>
      </c>
      <c r="C83" s="259">
        <v>39</v>
      </c>
      <c r="D83" s="260" t="s">
        <v>83</v>
      </c>
      <c r="E83" s="261" t="s">
        <v>341</v>
      </c>
      <c r="F83" s="46" t="s">
        <v>1197</v>
      </c>
      <c r="G83" s="270">
        <v>2</v>
      </c>
      <c r="H83" s="262" t="s">
        <v>1236</v>
      </c>
      <c r="I83" s="271">
        <v>8273.2520499999991</v>
      </c>
      <c r="J83" s="263">
        <v>62.217450129433409</v>
      </c>
      <c r="K83" s="339">
        <v>62.217450129433409</v>
      </c>
      <c r="L83" s="277"/>
      <c r="M83" s="277"/>
      <c r="N83" s="277"/>
      <c r="O83" s="277"/>
      <c r="P83" s="277"/>
      <c r="Q83" s="277"/>
      <c r="R83" s="277"/>
      <c r="S83" s="277"/>
      <c r="T83" s="277"/>
      <c r="U83" s="277"/>
      <c r="V83" s="277"/>
      <c r="W83" s="277"/>
      <c r="X83" s="277"/>
      <c r="Y83" s="277"/>
      <c r="Z83" s="277"/>
      <c r="AA83" s="277"/>
      <c r="AB83" s="277"/>
      <c r="AC83" s="350" t="s">
        <v>1403</v>
      </c>
      <c r="AD83" s="351" t="s">
        <v>1403</v>
      </c>
      <c r="AE83" s="351" t="s">
        <v>1403</v>
      </c>
      <c r="AF83" s="352" t="s">
        <v>1403</v>
      </c>
      <c r="AG83" s="272">
        <v>1226.4432395731465</v>
      </c>
      <c r="AH83" s="353" t="s">
        <v>1403</v>
      </c>
      <c r="AI83" s="354" t="s">
        <v>1403</v>
      </c>
      <c r="AJ83" s="264"/>
    </row>
    <row r="84" spans="2:36" ht="26.25" customHeight="1">
      <c r="B84" s="328">
        <v>40</v>
      </c>
      <c r="C84" s="259">
        <v>40</v>
      </c>
      <c r="D84" s="260" t="s">
        <v>84</v>
      </c>
      <c r="E84" s="261" t="s">
        <v>341</v>
      </c>
      <c r="F84" s="46" t="s">
        <v>1197</v>
      </c>
      <c r="G84" s="270">
        <v>6</v>
      </c>
      <c r="H84" s="262" t="s">
        <v>1236</v>
      </c>
      <c r="I84" s="271">
        <v>6742.4553333333324</v>
      </c>
      <c r="J84" s="263">
        <v>59.315622028994149</v>
      </c>
      <c r="K84" s="339">
        <v>59.315622028994149</v>
      </c>
      <c r="L84" s="277"/>
      <c r="M84" s="277"/>
      <c r="N84" s="277"/>
      <c r="O84" s="277"/>
      <c r="P84" s="277"/>
      <c r="Q84" s="277"/>
      <c r="R84" s="277"/>
      <c r="S84" s="277"/>
      <c r="T84" s="277"/>
      <c r="U84" s="277"/>
      <c r="V84" s="277"/>
      <c r="W84" s="277"/>
      <c r="X84" s="277"/>
      <c r="Y84" s="277"/>
      <c r="Z84" s="277"/>
      <c r="AA84" s="277"/>
      <c r="AB84" s="277"/>
      <c r="AC84" s="350" t="s">
        <v>1403</v>
      </c>
      <c r="AD84" s="351" t="s">
        <v>1403</v>
      </c>
      <c r="AE84" s="351" t="s">
        <v>1403</v>
      </c>
      <c r="AF84" s="352" t="s">
        <v>1403</v>
      </c>
      <c r="AG84" s="272">
        <v>304.35347709352027</v>
      </c>
      <c r="AH84" s="353" t="s">
        <v>1403</v>
      </c>
      <c r="AI84" s="354" t="s">
        <v>1403</v>
      </c>
      <c r="AJ84" s="264"/>
    </row>
    <row r="85" spans="2:36" ht="26.25" customHeight="1">
      <c r="B85" s="328">
        <v>41</v>
      </c>
      <c r="C85" s="259">
        <v>41</v>
      </c>
      <c r="D85" s="260" t="s">
        <v>85</v>
      </c>
      <c r="E85" s="261" t="s">
        <v>341</v>
      </c>
      <c r="F85" s="46" t="s">
        <v>1238</v>
      </c>
      <c r="G85" s="270">
        <v>1</v>
      </c>
      <c r="H85" s="262" t="s">
        <v>1240</v>
      </c>
      <c r="I85" s="271" t="s">
        <v>1403</v>
      </c>
      <c r="J85" s="263">
        <v>0</v>
      </c>
      <c r="K85" s="339">
        <v>0</v>
      </c>
      <c r="L85" s="277"/>
      <c r="M85" s="277"/>
      <c r="N85" s="277"/>
      <c r="O85" s="277"/>
      <c r="P85" s="277"/>
      <c r="Q85" s="277"/>
      <c r="R85" s="277"/>
      <c r="S85" s="277"/>
      <c r="T85" s="277"/>
      <c r="U85" s="277"/>
      <c r="V85" s="277"/>
      <c r="W85" s="277"/>
      <c r="X85" s="277"/>
      <c r="Y85" s="277"/>
      <c r="Z85" s="277"/>
      <c r="AA85" s="277"/>
      <c r="AB85" s="277"/>
      <c r="AC85" s="350" t="s">
        <v>1403</v>
      </c>
      <c r="AD85" s="351" t="s">
        <v>1403</v>
      </c>
      <c r="AE85" s="351" t="s">
        <v>1403</v>
      </c>
      <c r="AF85" s="352" t="s">
        <v>1403</v>
      </c>
      <c r="AG85" s="272" t="s">
        <v>1403</v>
      </c>
      <c r="AH85" s="353" t="s">
        <v>1403</v>
      </c>
      <c r="AI85" s="354" t="s">
        <v>1403</v>
      </c>
      <c r="AJ85" s="264"/>
    </row>
    <row r="86" spans="2:36" ht="26.25" customHeight="1">
      <c r="B86" s="328">
        <v>42</v>
      </c>
      <c r="C86" s="259">
        <v>42</v>
      </c>
      <c r="D86" s="260" t="s">
        <v>86</v>
      </c>
      <c r="E86" s="261" t="s">
        <v>674</v>
      </c>
      <c r="F86" s="46" t="s">
        <v>1197</v>
      </c>
      <c r="G86" s="270">
        <v>7</v>
      </c>
      <c r="H86" s="262" t="s">
        <v>1236</v>
      </c>
      <c r="I86" s="271">
        <v>8910.1292857142853</v>
      </c>
      <c r="J86" s="263">
        <v>56.6146292689468</v>
      </c>
      <c r="K86" s="339">
        <v>56.6146292689468</v>
      </c>
      <c r="L86" s="277"/>
      <c r="M86" s="277"/>
      <c r="N86" s="277"/>
      <c r="O86" s="277"/>
      <c r="P86" s="277"/>
      <c r="Q86" s="277"/>
      <c r="R86" s="277"/>
      <c r="S86" s="277"/>
      <c r="T86" s="277"/>
      <c r="U86" s="277"/>
      <c r="V86" s="277"/>
      <c r="W86" s="277"/>
      <c r="X86" s="277"/>
      <c r="Y86" s="277"/>
      <c r="Z86" s="277"/>
      <c r="AA86" s="277"/>
      <c r="AB86" s="277"/>
      <c r="AC86" s="350" t="s">
        <v>1403</v>
      </c>
      <c r="AD86" s="351" t="s">
        <v>1403</v>
      </c>
      <c r="AE86" s="351" t="s">
        <v>1403</v>
      </c>
      <c r="AF86" s="352" t="s">
        <v>1403</v>
      </c>
      <c r="AG86" s="272">
        <v>1863.3204752874326</v>
      </c>
      <c r="AH86" s="353" t="s">
        <v>1403</v>
      </c>
      <c r="AI86" s="354" t="s">
        <v>1403</v>
      </c>
      <c r="AJ86" s="264"/>
    </row>
    <row r="87" spans="2:36" ht="26.25" customHeight="1">
      <c r="B87" s="328">
        <v>43</v>
      </c>
      <c r="C87" s="259">
        <v>43</v>
      </c>
      <c r="D87" s="260" t="s">
        <v>87</v>
      </c>
      <c r="E87" s="261" t="s">
        <v>341</v>
      </c>
      <c r="F87" s="46" t="s">
        <v>1238</v>
      </c>
      <c r="G87" s="270">
        <v>5</v>
      </c>
      <c r="H87" s="262" t="s">
        <v>1240</v>
      </c>
      <c r="I87" s="271" t="s">
        <v>1403</v>
      </c>
      <c r="J87" s="263">
        <v>0</v>
      </c>
      <c r="K87" s="339">
        <v>0</v>
      </c>
      <c r="L87" s="277"/>
      <c r="M87" s="277"/>
      <c r="N87" s="277"/>
      <c r="O87" s="277"/>
      <c r="P87" s="277"/>
      <c r="Q87" s="277"/>
      <c r="R87" s="277"/>
      <c r="S87" s="277"/>
      <c r="T87" s="277"/>
      <c r="U87" s="277"/>
      <c r="V87" s="277"/>
      <c r="W87" s="277"/>
      <c r="X87" s="277"/>
      <c r="Y87" s="277"/>
      <c r="Z87" s="277"/>
      <c r="AA87" s="277"/>
      <c r="AB87" s="277"/>
      <c r="AC87" s="350" t="s">
        <v>1403</v>
      </c>
      <c r="AD87" s="351" t="s">
        <v>1403</v>
      </c>
      <c r="AE87" s="351" t="s">
        <v>1403</v>
      </c>
      <c r="AF87" s="352" t="s">
        <v>1403</v>
      </c>
      <c r="AG87" s="272" t="s">
        <v>1403</v>
      </c>
      <c r="AH87" s="353" t="s">
        <v>1403</v>
      </c>
      <c r="AI87" s="354" t="s">
        <v>1403</v>
      </c>
      <c r="AJ87" s="264"/>
    </row>
    <row r="88" spans="2:36" ht="26.25" customHeight="1">
      <c r="B88" s="328">
        <v>44</v>
      </c>
      <c r="C88" s="259">
        <v>44</v>
      </c>
      <c r="D88" s="260" t="s">
        <v>88</v>
      </c>
      <c r="E88" s="261" t="s">
        <v>674</v>
      </c>
      <c r="F88" s="46" t="s">
        <v>1238</v>
      </c>
      <c r="G88" s="270">
        <v>0</v>
      </c>
      <c r="H88" s="262" t="s">
        <v>1240</v>
      </c>
      <c r="I88" s="271" t="s">
        <v>1403</v>
      </c>
      <c r="J88" s="263">
        <v>0</v>
      </c>
      <c r="K88" s="339">
        <v>0</v>
      </c>
      <c r="L88" s="277"/>
      <c r="M88" s="277"/>
      <c r="N88" s="277"/>
      <c r="O88" s="277"/>
      <c r="P88" s="277"/>
      <c r="Q88" s="277"/>
      <c r="R88" s="277"/>
      <c r="S88" s="277"/>
      <c r="T88" s="277"/>
      <c r="U88" s="277"/>
      <c r="V88" s="277"/>
      <c r="W88" s="277"/>
      <c r="X88" s="277"/>
      <c r="Y88" s="277"/>
      <c r="Z88" s="277"/>
      <c r="AA88" s="277"/>
      <c r="AB88" s="277"/>
      <c r="AC88" s="350" t="s">
        <v>1403</v>
      </c>
      <c r="AD88" s="351" t="s">
        <v>1403</v>
      </c>
      <c r="AE88" s="351" t="s">
        <v>1403</v>
      </c>
      <c r="AF88" s="352" t="s">
        <v>1403</v>
      </c>
      <c r="AG88" s="272" t="s">
        <v>1403</v>
      </c>
      <c r="AH88" s="353" t="s">
        <v>1403</v>
      </c>
      <c r="AI88" s="354" t="s">
        <v>1403</v>
      </c>
      <c r="AJ88" s="264"/>
    </row>
    <row r="89" spans="2:36" ht="26.25" customHeight="1">
      <c r="B89" s="328">
        <v>45</v>
      </c>
      <c r="C89" s="259">
        <v>45</v>
      </c>
      <c r="D89" s="260" t="s">
        <v>89</v>
      </c>
      <c r="E89" s="261" t="s">
        <v>341</v>
      </c>
      <c r="F89" s="46" t="s">
        <v>1238</v>
      </c>
      <c r="G89" s="270">
        <v>1</v>
      </c>
      <c r="H89" s="262" t="s">
        <v>1240</v>
      </c>
      <c r="I89" s="271" t="s">
        <v>1403</v>
      </c>
      <c r="J89" s="263">
        <v>0</v>
      </c>
      <c r="K89" s="339">
        <v>0</v>
      </c>
      <c r="L89" s="277"/>
      <c r="M89" s="277"/>
      <c r="N89" s="277"/>
      <c r="O89" s="277"/>
      <c r="P89" s="277"/>
      <c r="Q89" s="277"/>
      <c r="R89" s="277"/>
      <c r="S89" s="277"/>
      <c r="T89" s="277"/>
      <c r="U89" s="277"/>
      <c r="V89" s="277"/>
      <c r="W89" s="277"/>
      <c r="X89" s="277"/>
      <c r="Y89" s="277"/>
      <c r="Z89" s="277"/>
      <c r="AA89" s="277"/>
      <c r="AB89" s="277"/>
      <c r="AC89" s="350" t="s">
        <v>1403</v>
      </c>
      <c r="AD89" s="351" t="s">
        <v>1403</v>
      </c>
      <c r="AE89" s="351" t="s">
        <v>1403</v>
      </c>
      <c r="AF89" s="352" t="s">
        <v>1403</v>
      </c>
      <c r="AG89" s="272" t="s">
        <v>1403</v>
      </c>
      <c r="AH89" s="353" t="s">
        <v>1403</v>
      </c>
      <c r="AI89" s="354" t="s">
        <v>1403</v>
      </c>
      <c r="AJ89" s="264"/>
    </row>
    <row r="90" spans="2:36" ht="26.25" customHeight="1">
      <c r="B90" s="328">
        <v>46</v>
      </c>
      <c r="C90" s="259">
        <v>46</v>
      </c>
      <c r="D90" s="260" t="s">
        <v>90</v>
      </c>
      <c r="E90" s="261" t="s">
        <v>341</v>
      </c>
      <c r="F90" s="46" t="s">
        <v>1197</v>
      </c>
      <c r="G90" s="270">
        <v>4</v>
      </c>
      <c r="H90" s="262" t="s">
        <v>1236</v>
      </c>
      <c r="I90" s="271">
        <v>8003.8953530249992</v>
      </c>
      <c r="J90" s="263">
        <v>64.587070577604578</v>
      </c>
      <c r="K90" s="339">
        <v>64.587070577604578</v>
      </c>
      <c r="L90" s="277"/>
      <c r="M90" s="277"/>
      <c r="N90" s="277"/>
      <c r="O90" s="277"/>
      <c r="P90" s="277"/>
      <c r="Q90" s="277"/>
      <c r="R90" s="277"/>
      <c r="S90" s="277"/>
      <c r="T90" s="277"/>
      <c r="U90" s="277"/>
      <c r="V90" s="277"/>
      <c r="W90" s="277"/>
      <c r="X90" s="277"/>
      <c r="Y90" s="277"/>
      <c r="Z90" s="277"/>
      <c r="AA90" s="277"/>
      <c r="AB90" s="277"/>
      <c r="AC90" s="350" t="s">
        <v>1403</v>
      </c>
      <c r="AD90" s="351" t="s">
        <v>1403</v>
      </c>
      <c r="AE90" s="351" t="s">
        <v>1403</v>
      </c>
      <c r="AF90" s="352" t="s">
        <v>1403</v>
      </c>
      <c r="AG90" s="272">
        <v>957.08654259814648</v>
      </c>
      <c r="AH90" s="353" t="s">
        <v>1403</v>
      </c>
      <c r="AI90" s="354" t="s">
        <v>1403</v>
      </c>
      <c r="AJ90" s="264"/>
    </row>
    <row r="91" spans="2:36" ht="26.25" customHeight="1">
      <c r="B91" s="328">
        <v>47</v>
      </c>
      <c r="C91" s="259">
        <v>47</v>
      </c>
      <c r="D91" s="260" t="s">
        <v>91</v>
      </c>
      <c r="E91" s="261" t="s">
        <v>341</v>
      </c>
      <c r="F91" s="46" t="s">
        <v>1197</v>
      </c>
      <c r="G91" s="270">
        <v>1</v>
      </c>
      <c r="H91" s="262" t="s">
        <v>1236</v>
      </c>
      <c r="I91" s="271">
        <v>6705.58</v>
      </c>
      <c r="J91" s="263">
        <v>58.991217457356925</v>
      </c>
      <c r="K91" s="339">
        <v>58.991217457356925</v>
      </c>
      <c r="L91" s="277"/>
      <c r="M91" s="277"/>
      <c r="N91" s="277"/>
      <c r="O91" s="277"/>
      <c r="P91" s="277"/>
      <c r="Q91" s="277"/>
      <c r="R91" s="277"/>
      <c r="S91" s="277"/>
      <c r="T91" s="277"/>
      <c r="U91" s="277"/>
      <c r="V91" s="277"/>
      <c r="W91" s="277"/>
      <c r="X91" s="277"/>
      <c r="Y91" s="277"/>
      <c r="Z91" s="277"/>
      <c r="AA91" s="277"/>
      <c r="AB91" s="277"/>
      <c r="AC91" s="350" t="s">
        <v>1403</v>
      </c>
      <c r="AD91" s="351" t="s">
        <v>1403</v>
      </c>
      <c r="AE91" s="351" t="s">
        <v>1403</v>
      </c>
      <c r="AF91" s="352" t="s">
        <v>1403</v>
      </c>
      <c r="AG91" s="272">
        <v>341.22881042685276</v>
      </c>
      <c r="AH91" s="353" t="s">
        <v>1403</v>
      </c>
      <c r="AI91" s="354" t="s">
        <v>1403</v>
      </c>
      <c r="AJ91" s="264"/>
    </row>
    <row r="92" spans="2:36" ht="26.25" customHeight="1">
      <c r="B92" s="328">
        <v>48</v>
      </c>
      <c r="C92" s="259">
        <v>48</v>
      </c>
      <c r="D92" s="260" t="s">
        <v>92</v>
      </c>
      <c r="E92" s="261" t="s">
        <v>341</v>
      </c>
      <c r="F92" s="46" t="s">
        <v>1197</v>
      </c>
      <c r="G92" s="270">
        <v>4</v>
      </c>
      <c r="H92" s="262" t="s">
        <v>1236</v>
      </c>
      <c r="I92" s="271">
        <v>5230.086875</v>
      </c>
      <c r="J92" s="263">
        <v>46.010813705002896</v>
      </c>
      <c r="K92" s="339">
        <v>46.010813705002896</v>
      </c>
      <c r="L92" s="315"/>
      <c r="M92" s="315"/>
      <c r="N92" s="315"/>
      <c r="O92" s="315"/>
      <c r="P92" s="315"/>
      <c r="Q92" s="315"/>
      <c r="R92" s="315"/>
      <c r="S92" s="315"/>
      <c r="T92" s="315"/>
      <c r="U92" s="315"/>
      <c r="V92" s="315"/>
      <c r="W92" s="315"/>
      <c r="X92" s="315"/>
      <c r="Y92" s="315"/>
      <c r="Z92" s="315"/>
      <c r="AA92" s="315"/>
      <c r="AB92" s="277"/>
      <c r="AC92" s="350" t="s">
        <v>1403</v>
      </c>
      <c r="AD92" s="351" t="s">
        <v>1403</v>
      </c>
      <c r="AE92" s="351" t="s">
        <v>1403</v>
      </c>
      <c r="AF92" s="352" t="s">
        <v>1403</v>
      </c>
      <c r="AG92" s="272">
        <v>1816.7219354268527</v>
      </c>
      <c r="AH92" s="353" t="s">
        <v>1403</v>
      </c>
      <c r="AI92" s="354" t="s">
        <v>1403</v>
      </c>
      <c r="AJ92" s="264"/>
    </row>
    <row r="93" spans="2:36" ht="26.25" customHeight="1">
      <c r="B93" s="328">
        <v>49</v>
      </c>
      <c r="C93" s="259">
        <v>49</v>
      </c>
      <c r="D93" s="260" t="s">
        <v>93</v>
      </c>
      <c r="E93" s="261" t="s">
        <v>341</v>
      </c>
      <c r="F93" s="46" t="s">
        <v>1238</v>
      </c>
      <c r="G93" s="270">
        <v>5</v>
      </c>
      <c r="H93" s="262" t="s">
        <v>1240</v>
      </c>
      <c r="I93" s="271" t="s">
        <v>1403</v>
      </c>
      <c r="J93" s="263">
        <v>0</v>
      </c>
      <c r="K93" s="339">
        <v>0</v>
      </c>
      <c r="L93" s="277"/>
      <c r="M93" s="277"/>
      <c r="N93" s="277"/>
      <c r="O93" s="277"/>
      <c r="P93" s="277"/>
      <c r="Q93" s="277"/>
      <c r="R93" s="277"/>
      <c r="S93" s="277"/>
      <c r="T93" s="277"/>
      <c r="U93" s="277"/>
      <c r="V93" s="277"/>
      <c r="W93" s="277"/>
      <c r="X93" s="277"/>
      <c r="Y93" s="277"/>
      <c r="Z93" s="277"/>
      <c r="AA93" s="277"/>
      <c r="AB93" s="277"/>
      <c r="AC93" s="350" t="s">
        <v>1403</v>
      </c>
      <c r="AD93" s="351" t="s">
        <v>1403</v>
      </c>
      <c r="AE93" s="351" t="s">
        <v>1403</v>
      </c>
      <c r="AF93" s="352" t="s">
        <v>1403</v>
      </c>
      <c r="AG93" s="272" t="s">
        <v>1403</v>
      </c>
      <c r="AH93" s="353" t="s">
        <v>1403</v>
      </c>
      <c r="AI93" s="354" t="s">
        <v>1403</v>
      </c>
      <c r="AJ93" s="264"/>
    </row>
    <row r="94" spans="2:36" ht="26.25" customHeight="1">
      <c r="B94" s="328">
        <v>50</v>
      </c>
      <c r="C94" s="259">
        <v>50</v>
      </c>
      <c r="D94" s="260" t="s">
        <v>94</v>
      </c>
      <c r="E94" s="261" t="s">
        <v>341</v>
      </c>
      <c r="F94" s="46" t="s">
        <v>1197</v>
      </c>
      <c r="G94" s="270">
        <v>5</v>
      </c>
      <c r="H94" s="262" t="s">
        <v>1236</v>
      </c>
      <c r="I94" s="271">
        <v>8276.4366999999984</v>
      </c>
      <c r="J94" s="263">
        <v>62.189433704206138</v>
      </c>
      <c r="K94" s="339">
        <v>62.189433704206138</v>
      </c>
      <c r="L94" s="277"/>
      <c r="M94" s="277"/>
      <c r="N94" s="277"/>
      <c r="O94" s="277"/>
      <c r="P94" s="277"/>
      <c r="Q94" s="277"/>
      <c r="R94" s="277"/>
      <c r="S94" s="277"/>
      <c r="T94" s="277"/>
      <c r="U94" s="277"/>
      <c r="V94" s="277"/>
      <c r="W94" s="277"/>
      <c r="X94" s="277"/>
      <c r="Y94" s="277"/>
      <c r="Z94" s="277"/>
      <c r="AA94" s="277"/>
      <c r="AB94" s="277"/>
      <c r="AC94" s="350" t="s">
        <v>1403</v>
      </c>
      <c r="AD94" s="351" t="s">
        <v>1403</v>
      </c>
      <c r="AE94" s="351" t="s">
        <v>1403</v>
      </c>
      <c r="AF94" s="352" t="s">
        <v>1403</v>
      </c>
      <c r="AG94" s="272">
        <v>1229.6278895731457</v>
      </c>
      <c r="AH94" s="353" t="s">
        <v>1403</v>
      </c>
      <c r="AI94" s="354" t="s">
        <v>1403</v>
      </c>
      <c r="AJ94" s="264"/>
    </row>
    <row r="95" spans="2:36" ht="26.25" customHeight="1">
      <c r="B95" s="328">
        <v>51</v>
      </c>
      <c r="C95" s="259">
        <v>51</v>
      </c>
      <c r="D95" s="260" t="s">
        <v>95</v>
      </c>
      <c r="E95" s="261" t="s">
        <v>341</v>
      </c>
      <c r="F95" s="46" t="s">
        <v>1197</v>
      </c>
      <c r="G95" s="270">
        <v>2</v>
      </c>
      <c r="H95" s="262" t="s">
        <v>1236</v>
      </c>
      <c r="I95" s="271">
        <v>12438.8925</v>
      </c>
      <c r="J95" s="263">
        <v>25.570925647567236</v>
      </c>
      <c r="K95" s="339">
        <v>25.570925647567236</v>
      </c>
      <c r="L95" s="277"/>
      <c r="M95" s="277"/>
      <c r="N95" s="277"/>
      <c r="O95" s="277"/>
      <c r="P95" s="277"/>
      <c r="Q95" s="277"/>
      <c r="R95" s="277"/>
      <c r="S95" s="277"/>
      <c r="T95" s="277"/>
      <c r="U95" s="277"/>
      <c r="V95" s="277"/>
      <c r="W95" s="277"/>
      <c r="X95" s="277"/>
      <c r="Y95" s="277"/>
      <c r="Z95" s="277"/>
      <c r="AA95" s="277"/>
      <c r="AB95" s="277"/>
      <c r="AC95" s="350" t="s">
        <v>1403</v>
      </c>
      <c r="AD95" s="351" t="s">
        <v>1403</v>
      </c>
      <c r="AE95" s="351" t="s">
        <v>1403</v>
      </c>
      <c r="AF95" s="352" t="s">
        <v>1403</v>
      </c>
      <c r="AG95" s="272">
        <v>5392.0836895731472</v>
      </c>
      <c r="AH95" s="353" t="s">
        <v>1403</v>
      </c>
      <c r="AI95" s="354" t="s">
        <v>1403</v>
      </c>
      <c r="AJ95" s="264"/>
    </row>
    <row r="96" spans="2:36" ht="26.25" customHeight="1">
      <c r="B96" s="328">
        <v>52</v>
      </c>
      <c r="C96" s="259">
        <v>52</v>
      </c>
      <c r="D96" s="260" t="s">
        <v>96</v>
      </c>
      <c r="E96" s="261" t="s">
        <v>341</v>
      </c>
      <c r="F96" s="46" t="s">
        <v>1197</v>
      </c>
      <c r="G96" s="270">
        <v>4</v>
      </c>
      <c r="H96" s="262" t="s">
        <v>1236</v>
      </c>
      <c r="I96" s="271">
        <v>7820.7657500000005</v>
      </c>
      <c r="J96" s="263">
        <v>66.198122602176227</v>
      </c>
      <c r="K96" s="339">
        <v>66.198122602176227</v>
      </c>
      <c r="L96" s="277"/>
      <c r="M96" s="277"/>
      <c r="N96" s="277"/>
      <c r="O96" s="277"/>
      <c r="P96" s="277"/>
      <c r="Q96" s="277"/>
      <c r="R96" s="277"/>
      <c r="S96" s="277"/>
      <c r="T96" s="277"/>
      <c r="U96" s="277"/>
      <c r="V96" s="277"/>
      <c r="W96" s="277"/>
      <c r="X96" s="277"/>
      <c r="Y96" s="277"/>
      <c r="Z96" s="277"/>
      <c r="AA96" s="277"/>
      <c r="AB96" s="277"/>
      <c r="AC96" s="350" t="s">
        <v>1403</v>
      </c>
      <c r="AD96" s="351" t="s">
        <v>1403</v>
      </c>
      <c r="AE96" s="351" t="s">
        <v>1403</v>
      </c>
      <c r="AF96" s="352" t="s">
        <v>1403</v>
      </c>
      <c r="AG96" s="272">
        <v>773.95693957314779</v>
      </c>
      <c r="AH96" s="353" t="s">
        <v>1403</v>
      </c>
      <c r="AI96" s="354" t="s">
        <v>1403</v>
      </c>
      <c r="AJ96" s="264"/>
    </row>
    <row r="97" spans="2:36" ht="26.25" customHeight="1">
      <c r="B97" s="328">
        <v>53</v>
      </c>
      <c r="C97" s="259">
        <v>53</v>
      </c>
      <c r="D97" s="260" t="s">
        <v>97</v>
      </c>
      <c r="E97" s="261" t="s">
        <v>341</v>
      </c>
      <c r="F97" s="46" t="s">
        <v>1197</v>
      </c>
      <c r="G97" s="270">
        <v>3</v>
      </c>
      <c r="H97" s="262" t="s">
        <v>1236</v>
      </c>
      <c r="I97" s="271">
        <v>7956.7139999999999</v>
      </c>
      <c r="J97" s="263">
        <v>65.002140632130818</v>
      </c>
      <c r="K97" s="339">
        <v>65.002140632130818</v>
      </c>
      <c r="L97" s="277"/>
      <c r="M97" s="277"/>
      <c r="N97" s="277"/>
      <c r="O97" s="277"/>
      <c r="P97" s="277"/>
      <c r="Q97" s="277"/>
      <c r="R97" s="277"/>
      <c r="S97" s="277"/>
      <c r="T97" s="277"/>
      <c r="U97" s="277"/>
      <c r="V97" s="277"/>
      <c r="W97" s="277"/>
      <c r="X97" s="277"/>
      <c r="Y97" s="277"/>
      <c r="Z97" s="277"/>
      <c r="AA97" s="277"/>
      <c r="AB97" s="277"/>
      <c r="AC97" s="350" t="s">
        <v>1403</v>
      </c>
      <c r="AD97" s="351" t="s">
        <v>1403</v>
      </c>
      <c r="AE97" s="351" t="s">
        <v>1403</v>
      </c>
      <c r="AF97" s="352" t="s">
        <v>1403</v>
      </c>
      <c r="AG97" s="272">
        <v>909.90518957314725</v>
      </c>
      <c r="AH97" s="353" t="s">
        <v>1403</v>
      </c>
      <c r="AI97" s="354" t="s">
        <v>1403</v>
      </c>
      <c r="AJ97" s="264"/>
    </row>
    <row r="98" spans="2:36" ht="26.25" customHeight="1">
      <c r="B98" s="328">
        <v>54</v>
      </c>
      <c r="C98" s="259">
        <v>54</v>
      </c>
      <c r="D98" s="260" t="s">
        <v>98</v>
      </c>
      <c r="E98" s="261" t="s">
        <v>341</v>
      </c>
      <c r="F98" s="46" t="s">
        <v>1197</v>
      </c>
      <c r="G98" s="270">
        <v>7</v>
      </c>
      <c r="H98" s="262" t="s">
        <v>1236</v>
      </c>
      <c r="I98" s="271">
        <v>8289.4321666666674</v>
      </c>
      <c r="J98" s="263">
        <v>62.075108261799464</v>
      </c>
      <c r="K98" s="339">
        <v>62.075108261799464</v>
      </c>
      <c r="L98" s="277"/>
      <c r="M98" s="277"/>
      <c r="N98" s="277"/>
      <c r="O98" s="277"/>
      <c r="P98" s="277"/>
      <c r="Q98" s="277"/>
      <c r="R98" s="277"/>
      <c r="S98" s="277"/>
      <c r="T98" s="277"/>
      <c r="U98" s="277"/>
      <c r="V98" s="277"/>
      <c r="W98" s="277"/>
      <c r="X98" s="277"/>
      <c r="Y98" s="277"/>
      <c r="Z98" s="277"/>
      <c r="AA98" s="277"/>
      <c r="AB98" s="277"/>
      <c r="AC98" s="350" t="s">
        <v>1403</v>
      </c>
      <c r="AD98" s="351" t="s">
        <v>1403</v>
      </c>
      <c r="AE98" s="351" t="s">
        <v>1403</v>
      </c>
      <c r="AF98" s="352" t="s">
        <v>1403</v>
      </c>
      <c r="AG98" s="272">
        <v>1242.6233562398147</v>
      </c>
      <c r="AH98" s="353" t="s">
        <v>1403</v>
      </c>
      <c r="AI98" s="354" t="s">
        <v>1403</v>
      </c>
      <c r="AJ98" s="264"/>
    </row>
    <row r="99" spans="2:36" ht="26.25" customHeight="1">
      <c r="B99" s="328">
        <v>55</v>
      </c>
      <c r="C99" s="259">
        <v>55</v>
      </c>
      <c r="D99" s="260" t="s">
        <v>99</v>
      </c>
      <c r="E99" s="261" t="s">
        <v>341</v>
      </c>
      <c r="F99" s="46" t="s">
        <v>1197</v>
      </c>
      <c r="G99" s="270">
        <v>4</v>
      </c>
      <c r="H99" s="262" t="s">
        <v>1236</v>
      </c>
      <c r="I99" s="271">
        <v>10454.679</v>
      </c>
      <c r="J99" s="263">
        <v>43.026711733233689</v>
      </c>
      <c r="K99" s="339">
        <v>43.026711733233689</v>
      </c>
      <c r="L99" s="277"/>
      <c r="M99" s="277"/>
      <c r="N99" s="277"/>
      <c r="O99" s="277"/>
      <c r="P99" s="277"/>
      <c r="Q99" s="277"/>
      <c r="R99" s="277"/>
      <c r="S99" s="277"/>
      <c r="T99" s="277"/>
      <c r="U99" s="277"/>
      <c r="V99" s="277"/>
      <c r="W99" s="277"/>
      <c r="X99" s="277"/>
      <c r="Y99" s="277"/>
      <c r="Z99" s="277"/>
      <c r="AA99" s="277"/>
      <c r="AB99" s="277"/>
      <c r="AC99" s="350" t="s">
        <v>1403</v>
      </c>
      <c r="AD99" s="351" t="s">
        <v>1403</v>
      </c>
      <c r="AE99" s="351" t="s">
        <v>1403</v>
      </c>
      <c r="AF99" s="352" t="s">
        <v>1403</v>
      </c>
      <c r="AG99" s="272">
        <v>3407.8701895731474</v>
      </c>
      <c r="AH99" s="353" t="s">
        <v>1403</v>
      </c>
      <c r="AI99" s="354" t="s">
        <v>1403</v>
      </c>
      <c r="AJ99" s="264"/>
    </row>
    <row r="100" spans="2:36" ht="26.25" customHeight="1">
      <c r="B100" s="328">
        <v>56</v>
      </c>
      <c r="C100" s="259">
        <v>56</v>
      </c>
      <c r="D100" s="260" t="s">
        <v>100</v>
      </c>
      <c r="E100" s="261" t="s">
        <v>674</v>
      </c>
      <c r="F100" s="46" t="s">
        <v>1197</v>
      </c>
      <c r="G100" s="270">
        <v>2</v>
      </c>
      <c r="H100" s="262" t="s">
        <v>1236</v>
      </c>
      <c r="I100" s="271">
        <v>22617.62</v>
      </c>
      <c r="J100" s="263">
        <v>-63.974725495462735</v>
      </c>
      <c r="K100" s="339">
        <v>0</v>
      </c>
      <c r="L100" s="277"/>
      <c r="M100" s="277"/>
      <c r="N100" s="277"/>
      <c r="O100" s="277"/>
      <c r="P100" s="277"/>
      <c r="Q100" s="277"/>
      <c r="R100" s="277"/>
      <c r="S100" s="277"/>
      <c r="T100" s="277"/>
      <c r="U100" s="277"/>
      <c r="V100" s="277"/>
      <c r="W100" s="277"/>
      <c r="X100" s="277"/>
      <c r="Y100" s="277"/>
      <c r="Z100" s="277"/>
      <c r="AA100" s="277"/>
      <c r="AB100" s="277"/>
      <c r="AC100" s="350" t="s">
        <v>1403</v>
      </c>
      <c r="AD100" s="351" t="s">
        <v>1403</v>
      </c>
      <c r="AE100" s="351" t="s">
        <v>1403</v>
      </c>
      <c r="AF100" s="352" t="s">
        <v>1403</v>
      </c>
      <c r="AG100" s="272">
        <v>15570.811189573145</v>
      </c>
      <c r="AH100" s="353" t="s">
        <v>1403</v>
      </c>
      <c r="AI100" s="354" t="s">
        <v>1403</v>
      </c>
      <c r="AJ100" s="264"/>
    </row>
    <row r="101" spans="2:36" ht="26.25" customHeight="1">
      <c r="B101" s="328">
        <v>57</v>
      </c>
      <c r="C101" s="259">
        <v>57</v>
      </c>
      <c r="D101" s="260" t="s">
        <v>101</v>
      </c>
      <c r="E101" s="261" t="s">
        <v>341</v>
      </c>
      <c r="F101" s="46" t="s">
        <v>1197</v>
      </c>
      <c r="G101" s="270">
        <v>3</v>
      </c>
      <c r="H101" s="262" t="s">
        <v>1236</v>
      </c>
      <c r="I101" s="271">
        <v>7855.961666666667</v>
      </c>
      <c r="J101" s="263">
        <v>65.888492417509966</v>
      </c>
      <c r="K101" s="339">
        <v>65.888492417509966</v>
      </c>
      <c r="L101" s="277"/>
      <c r="M101" s="277"/>
      <c r="N101" s="277"/>
      <c r="O101" s="277"/>
      <c r="P101" s="277"/>
      <c r="Q101" s="277"/>
      <c r="R101" s="277"/>
      <c r="S101" s="277"/>
      <c r="T101" s="277"/>
      <c r="U101" s="277"/>
      <c r="V101" s="277"/>
      <c r="W101" s="277"/>
      <c r="X101" s="277"/>
      <c r="Y101" s="277"/>
      <c r="Z101" s="277"/>
      <c r="AA101" s="277"/>
      <c r="AB101" s="277"/>
      <c r="AC101" s="350" t="s">
        <v>1403</v>
      </c>
      <c r="AD101" s="351" t="s">
        <v>1403</v>
      </c>
      <c r="AE101" s="351" t="s">
        <v>1403</v>
      </c>
      <c r="AF101" s="352" t="s">
        <v>1403</v>
      </c>
      <c r="AG101" s="272">
        <v>809.15285623981435</v>
      </c>
      <c r="AH101" s="353" t="s">
        <v>1403</v>
      </c>
      <c r="AI101" s="354" t="s">
        <v>1403</v>
      </c>
      <c r="AJ101" s="264"/>
    </row>
    <row r="102" spans="2:36" ht="26.25" customHeight="1">
      <c r="B102" s="328">
        <v>58</v>
      </c>
      <c r="C102" s="259">
        <v>58</v>
      </c>
      <c r="D102" s="260" t="s">
        <v>102</v>
      </c>
      <c r="E102" s="261" t="s">
        <v>341</v>
      </c>
      <c r="F102" s="46" t="s">
        <v>1197</v>
      </c>
      <c r="G102" s="270">
        <v>3</v>
      </c>
      <c r="H102" s="262" t="s">
        <v>1236</v>
      </c>
      <c r="I102" s="271">
        <v>5465.9198333333334</v>
      </c>
      <c r="J102" s="263">
        <v>48.085514674740558</v>
      </c>
      <c r="K102" s="339">
        <v>48.085514674740558</v>
      </c>
      <c r="L102" s="277"/>
      <c r="M102" s="277"/>
      <c r="N102" s="277"/>
      <c r="O102" s="277"/>
      <c r="P102" s="277"/>
      <c r="Q102" s="277"/>
      <c r="R102" s="277"/>
      <c r="S102" s="277"/>
      <c r="T102" s="277"/>
      <c r="U102" s="277"/>
      <c r="V102" s="277"/>
      <c r="W102" s="277"/>
      <c r="X102" s="277"/>
      <c r="Y102" s="277"/>
      <c r="Z102" s="277"/>
      <c r="AA102" s="277"/>
      <c r="AB102" s="277"/>
      <c r="AC102" s="350" t="s">
        <v>1403</v>
      </c>
      <c r="AD102" s="351" t="s">
        <v>1403</v>
      </c>
      <c r="AE102" s="351" t="s">
        <v>1403</v>
      </c>
      <c r="AF102" s="352" t="s">
        <v>1403</v>
      </c>
      <c r="AG102" s="272">
        <v>1580.8889770935193</v>
      </c>
      <c r="AH102" s="353" t="s">
        <v>1403</v>
      </c>
      <c r="AI102" s="354" t="s">
        <v>1403</v>
      </c>
      <c r="AJ102" s="264"/>
    </row>
    <row r="103" spans="2:36" ht="26.25" customHeight="1">
      <c r="B103" s="328">
        <v>59</v>
      </c>
      <c r="C103" s="259">
        <v>59</v>
      </c>
      <c r="D103" s="260" t="s">
        <v>103</v>
      </c>
      <c r="E103" s="261" t="s">
        <v>341</v>
      </c>
      <c r="F103" s="46" t="s">
        <v>1197</v>
      </c>
      <c r="G103" s="270">
        <v>4</v>
      </c>
      <c r="H103" s="262" t="s">
        <v>1236</v>
      </c>
      <c r="I103" s="271">
        <v>109.40049999999999</v>
      </c>
      <c r="J103" s="263">
        <v>0.96243258382474584</v>
      </c>
      <c r="K103" s="339">
        <v>0.96243258382474584</v>
      </c>
      <c r="L103" s="277"/>
      <c r="M103" s="277"/>
      <c r="N103" s="277"/>
      <c r="O103" s="277"/>
      <c r="P103" s="277"/>
      <c r="Q103" s="277"/>
      <c r="R103" s="277"/>
      <c r="S103" s="277"/>
      <c r="T103" s="277"/>
      <c r="U103" s="277"/>
      <c r="V103" s="277"/>
      <c r="W103" s="277"/>
      <c r="X103" s="277"/>
      <c r="Y103" s="277"/>
      <c r="Z103" s="277"/>
      <c r="AA103" s="277"/>
      <c r="AB103" s="277"/>
      <c r="AC103" s="350" t="s">
        <v>1403</v>
      </c>
      <c r="AD103" s="351" t="s">
        <v>1403</v>
      </c>
      <c r="AE103" s="351" t="s">
        <v>1403</v>
      </c>
      <c r="AF103" s="352" t="s">
        <v>1403</v>
      </c>
      <c r="AG103" s="272">
        <v>6937.4083104268529</v>
      </c>
      <c r="AH103" s="353" t="s">
        <v>1403</v>
      </c>
      <c r="AI103" s="354" t="s">
        <v>1403</v>
      </c>
      <c r="AJ103" s="264"/>
    </row>
    <row r="104" spans="2:36" ht="26.25" customHeight="1">
      <c r="B104" s="328">
        <v>60</v>
      </c>
      <c r="C104" s="259">
        <v>60</v>
      </c>
      <c r="D104" s="260" t="s">
        <v>104</v>
      </c>
      <c r="E104" s="261" t="s">
        <v>341</v>
      </c>
      <c r="F104" s="46" t="s">
        <v>1197</v>
      </c>
      <c r="G104" s="270">
        <v>6</v>
      </c>
      <c r="H104" s="262" t="s">
        <v>1236</v>
      </c>
      <c r="I104" s="271">
        <v>7544.0510000000004</v>
      </c>
      <c r="J104" s="263">
        <v>66.367525709989437</v>
      </c>
      <c r="K104" s="339">
        <v>66.367525709989437</v>
      </c>
      <c r="L104" s="277"/>
      <c r="M104" s="277"/>
      <c r="N104" s="277"/>
      <c r="O104" s="277"/>
      <c r="P104" s="277"/>
      <c r="Q104" s="277"/>
      <c r="R104" s="277"/>
      <c r="S104" s="277"/>
      <c r="T104" s="277"/>
      <c r="U104" s="277"/>
      <c r="V104" s="277"/>
      <c r="W104" s="277"/>
      <c r="X104" s="277"/>
      <c r="Y104" s="277"/>
      <c r="Z104" s="277"/>
      <c r="AA104" s="277"/>
      <c r="AB104" s="277"/>
      <c r="AC104" s="350" t="s">
        <v>1403</v>
      </c>
      <c r="AD104" s="351" t="s">
        <v>1403</v>
      </c>
      <c r="AE104" s="351" t="s">
        <v>1403</v>
      </c>
      <c r="AF104" s="352" t="s">
        <v>1403</v>
      </c>
      <c r="AG104" s="272">
        <v>497.2421895731477</v>
      </c>
      <c r="AH104" s="353" t="s">
        <v>1403</v>
      </c>
      <c r="AI104" s="354" t="s">
        <v>1403</v>
      </c>
      <c r="AJ104" s="264"/>
    </row>
    <row r="105" spans="2:36" ht="26.25" customHeight="1">
      <c r="B105" s="328">
        <v>61</v>
      </c>
      <c r="C105" s="259">
        <v>61</v>
      </c>
      <c r="D105" s="260" t="s">
        <v>105</v>
      </c>
      <c r="E105" s="261" t="s">
        <v>341</v>
      </c>
      <c r="F105" s="46" t="s">
        <v>1197</v>
      </c>
      <c r="G105" s="270">
        <v>1</v>
      </c>
      <c r="H105" s="262" t="s">
        <v>1236</v>
      </c>
      <c r="I105" s="271">
        <v>5842.3680000000004</v>
      </c>
      <c r="J105" s="263">
        <v>51.397254399157639</v>
      </c>
      <c r="K105" s="339">
        <v>51.397254399157639</v>
      </c>
      <c r="L105" s="277"/>
      <c r="M105" s="277"/>
      <c r="N105" s="277"/>
      <c r="O105" s="277"/>
      <c r="P105" s="277"/>
      <c r="Q105" s="277"/>
      <c r="R105" s="277"/>
      <c r="S105" s="277"/>
      <c r="T105" s="277"/>
      <c r="U105" s="277"/>
      <c r="V105" s="277"/>
      <c r="W105" s="277"/>
      <c r="X105" s="277"/>
      <c r="Y105" s="277"/>
      <c r="Z105" s="277"/>
      <c r="AA105" s="277"/>
      <c r="AB105" s="277"/>
      <c r="AC105" s="350" t="s">
        <v>1403</v>
      </c>
      <c r="AD105" s="351" t="s">
        <v>1403</v>
      </c>
      <c r="AE105" s="351" t="s">
        <v>1403</v>
      </c>
      <c r="AF105" s="352" t="s">
        <v>1403</v>
      </c>
      <c r="AG105" s="272">
        <v>1204.4408104268523</v>
      </c>
      <c r="AH105" s="353" t="s">
        <v>1403</v>
      </c>
      <c r="AI105" s="354" t="s">
        <v>1403</v>
      </c>
      <c r="AJ105" s="264"/>
    </row>
    <row r="106" spans="2:36" ht="26.25" customHeight="1">
      <c r="B106" s="328">
        <v>62</v>
      </c>
      <c r="C106" s="259">
        <v>62</v>
      </c>
      <c r="D106" s="260" t="s">
        <v>106</v>
      </c>
      <c r="E106" s="261" t="s">
        <v>341</v>
      </c>
      <c r="F106" s="46" t="s">
        <v>1197</v>
      </c>
      <c r="G106" s="270">
        <v>3</v>
      </c>
      <c r="H106" s="262" t="s">
        <v>1236</v>
      </c>
      <c r="I106" s="271">
        <v>8338.3693666666659</v>
      </c>
      <c r="J106" s="263">
        <v>61.644591437460022</v>
      </c>
      <c r="K106" s="339">
        <v>61.644591437460022</v>
      </c>
      <c r="L106" s="277"/>
      <c r="M106" s="277"/>
      <c r="N106" s="277"/>
      <c r="O106" s="277"/>
      <c r="P106" s="277"/>
      <c r="Q106" s="277"/>
      <c r="R106" s="277"/>
      <c r="S106" s="277"/>
      <c r="T106" s="277"/>
      <c r="U106" s="277"/>
      <c r="V106" s="277"/>
      <c r="W106" s="277"/>
      <c r="X106" s="277"/>
      <c r="Y106" s="277"/>
      <c r="Z106" s="277"/>
      <c r="AA106" s="277"/>
      <c r="AB106" s="277"/>
      <c r="AC106" s="350" t="s">
        <v>1403</v>
      </c>
      <c r="AD106" s="351" t="s">
        <v>1403</v>
      </c>
      <c r="AE106" s="351" t="s">
        <v>1403</v>
      </c>
      <c r="AF106" s="352" t="s">
        <v>1403</v>
      </c>
      <c r="AG106" s="272">
        <v>1291.5605562398132</v>
      </c>
      <c r="AH106" s="353" t="s">
        <v>1403</v>
      </c>
      <c r="AI106" s="354" t="s">
        <v>1403</v>
      </c>
      <c r="AJ106" s="264"/>
    </row>
    <row r="107" spans="2:36" ht="26.25" customHeight="1">
      <c r="B107" s="328">
        <v>63</v>
      </c>
      <c r="C107" s="259">
        <v>63</v>
      </c>
      <c r="D107" s="260" t="s">
        <v>107</v>
      </c>
      <c r="E107" s="261" t="s">
        <v>341</v>
      </c>
      <c r="F107" s="46" t="s">
        <v>1238</v>
      </c>
      <c r="G107" s="270">
        <v>4</v>
      </c>
      <c r="H107" s="262" t="s">
        <v>1240</v>
      </c>
      <c r="I107" s="271" t="s">
        <v>1403</v>
      </c>
      <c r="J107" s="263">
        <v>0</v>
      </c>
      <c r="K107" s="339">
        <v>0</v>
      </c>
      <c r="L107" s="277"/>
      <c r="M107" s="277"/>
      <c r="N107" s="277"/>
      <c r="O107" s="277"/>
      <c r="P107" s="277"/>
      <c r="Q107" s="277"/>
      <c r="R107" s="277"/>
      <c r="S107" s="277"/>
      <c r="T107" s="277"/>
      <c r="U107" s="277"/>
      <c r="V107" s="277"/>
      <c r="W107" s="277"/>
      <c r="X107" s="277"/>
      <c r="Y107" s="277"/>
      <c r="Z107" s="277"/>
      <c r="AA107" s="277"/>
      <c r="AB107" s="277"/>
      <c r="AC107" s="350" t="s">
        <v>1403</v>
      </c>
      <c r="AD107" s="351" t="s">
        <v>1403</v>
      </c>
      <c r="AE107" s="351" t="s">
        <v>1403</v>
      </c>
      <c r="AF107" s="352" t="s">
        <v>1403</v>
      </c>
      <c r="AG107" s="272" t="s">
        <v>1403</v>
      </c>
      <c r="AH107" s="353" t="s">
        <v>1403</v>
      </c>
      <c r="AI107" s="354" t="s">
        <v>1403</v>
      </c>
      <c r="AJ107" s="264"/>
    </row>
    <row r="108" spans="2:36" ht="26.25" customHeight="1">
      <c r="B108" s="328">
        <v>64</v>
      </c>
      <c r="C108" s="259">
        <v>64</v>
      </c>
      <c r="D108" s="260" t="s">
        <v>108</v>
      </c>
      <c r="E108" s="261" t="s">
        <v>341</v>
      </c>
      <c r="F108" s="46" t="s">
        <v>1197</v>
      </c>
      <c r="G108" s="270">
        <v>3</v>
      </c>
      <c r="H108" s="262" t="s">
        <v>1236</v>
      </c>
      <c r="I108" s="271">
        <v>7366.0446894000006</v>
      </c>
      <c r="J108" s="263">
        <v>64.801544992827559</v>
      </c>
      <c r="K108" s="339">
        <v>64.801544992827559</v>
      </c>
      <c r="L108" s="277"/>
      <c r="M108" s="277"/>
      <c r="N108" s="277"/>
      <c r="O108" s="277"/>
      <c r="P108" s="277"/>
      <c r="Q108" s="277"/>
      <c r="R108" s="277"/>
      <c r="S108" s="277"/>
      <c r="T108" s="277"/>
      <c r="U108" s="277"/>
      <c r="V108" s="277"/>
      <c r="W108" s="277"/>
      <c r="X108" s="277"/>
      <c r="Y108" s="277"/>
      <c r="Z108" s="277"/>
      <c r="AA108" s="277"/>
      <c r="AB108" s="277"/>
      <c r="AC108" s="350" t="s">
        <v>1403</v>
      </c>
      <c r="AD108" s="351" t="s">
        <v>1403</v>
      </c>
      <c r="AE108" s="351" t="s">
        <v>1403</v>
      </c>
      <c r="AF108" s="352" t="s">
        <v>1403</v>
      </c>
      <c r="AG108" s="272">
        <v>319.23587897314792</v>
      </c>
      <c r="AH108" s="353" t="s">
        <v>1403</v>
      </c>
      <c r="AI108" s="354" t="s">
        <v>1403</v>
      </c>
      <c r="AJ108" s="264"/>
    </row>
    <row r="109" spans="2:36" ht="26.25" customHeight="1">
      <c r="B109" s="328">
        <v>65</v>
      </c>
      <c r="C109" s="259">
        <v>65</v>
      </c>
      <c r="D109" s="260" t="s">
        <v>109</v>
      </c>
      <c r="E109" s="261" t="s">
        <v>341</v>
      </c>
      <c r="F109" s="46" t="s">
        <v>1197</v>
      </c>
      <c r="G109" s="270">
        <v>4</v>
      </c>
      <c r="H109" s="262" t="s">
        <v>1236</v>
      </c>
      <c r="I109" s="271">
        <v>6626.7697499999995</v>
      </c>
      <c r="J109" s="263">
        <v>58.297897476740978</v>
      </c>
      <c r="K109" s="339">
        <v>58.297897476740978</v>
      </c>
      <c r="L109" s="277"/>
      <c r="M109" s="277"/>
      <c r="N109" s="277"/>
      <c r="O109" s="277"/>
      <c r="P109" s="277"/>
      <c r="Q109" s="277"/>
      <c r="R109" s="277"/>
      <c r="S109" s="277"/>
      <c r="T109" s="277"/>
      <c r="U109" s="277"/>
      <c r="V109" s="277"/>
      <c r="W109" s="277"/>
      <c r="X109" s="277"/>
      <c r="Y109" s="277"/>
      <c r="Z109" s="277"/>
      <c r="AA109" s="277"/>
      <c r="AB109" s="277"/>
      <c r="AC109" s="350" t="s">
        <v>1403</v>
      </c>
      <c r="AD109" s="351" t="s">
        <v>1403</v>
      </c>
      <c r="AE109" s="351" t="s">
        <v>1403</v>
      </c>
      <c r="AF109" s="352" t="s">
        <v>1403</v>
      </c>
      <c r="AG109" s="272">
        <v>420.03906042685321</v>
      </c>
      <c r="AH109" s="353" t="s">
        <v>1403</v>
      </c>
      <c r="AI109" s="354" t="s">
        <v>1403</v>
      </c>
      <c r="AJ109" s="264"/>
    </row>
    <row r="110" spans="2:36" ht="26.25" customHeight="1">
      <c r="B110" s="328">
        <v>66</v>
      </c>
      <c r="C110" s="259">
        <v>66</v>
      </c>
      <c r="D110" s="260" t="s">
        <v>110</v>
      </c>
      <c r="E110" s="261" t="s">
        <v>341</v>
      </c>
      <c r="F110" s="46" t="s">
        <v>1197</v>
      </c>
      <c r="G110" s="270">
        <v>2</v>
      </c>
      <c r="H110" s="262" t="s">
        <v>1236</v>
      </c>
      <c r="I110" s="271">
        <v>6401.9920000000002</v>
      </c>
      <c r="J110" s="263">
        <v>56.320452851544445</v>
      </c>
      <c r="K110" s="339">
        <v>56.320452851544445</v>
      </c>
      <c r="L110" s="277"/>
      <c r="M110" s="277"/>
      <c r="N110" s="277"/>
      <c r="O110" s="277"/>
      <c r="P110" s="277"/>
      <c r="Q110" s="277"/>
      <c r="R110" s="277"/>
      <c r="S110" s="277"/>
      <c r="T110" s="277"/>
      <c r="U110" s="277"/>
      <c r="V110" s="277"/>
      <c r="W110" s="277"/>
      <c r="X110" s="277"/>
      <c r="Y110" s="277"/>
      <c r="Z110" s="277"/>
      <c r="AA110" s="277"/>
      <c r="AB110" s="277"/>
      <c r="AC110" s="350" t="s">
        <v>1403</v>
      </c>
      <c r="AD110" s="351" t="s">
        <v>1403</v>
      </c>
      <c r="AE110" s="351" t="s">
        <v>1403</v>
      </c>
      <c r="AF110" s="352" t="s">
        <v>1403</v>
      </c>
      <c r="AG110" s="272">
        <v>644.8168104268525</v>
      </c>
      <c r="AH110" s="353" t="s">
        <v>1403</v>
      </c>
      <c r="AI110" s="354" t="s">
        <v>1403</v>
      </c>
      <c r="AJ110" s="264"/>
    </row>
    <row r="111" spans="2:36" ht="26.25" customHeight="1">
      <c r="B111" s="328">
        <v>67</v>
      </c>
      <c r="C111" s="259">
        <v>67</v>
      </c>
      <c r="D111" s="260" t="s">
        <v>111</v>
      </c>
      <c r="E111" s="261" t="s">
        <v>341</v>
      </c>
      <c r="F111" s="46" t="s">
        <v>1238</v>
      </c>
      <c r="G111" s="270">
        <v>5</v>
      </c>
      <c r="H111" s="262" t="s">
        <v>1240</v>
      </c>
      <c r="I111" s="271" t="s">
        <v>1403</v>
      </c>
      <c r="J111" s="263">
        <v>0</v>
      </c>
      <c r="K111" s="339">
        <v>0</v>
      </c>
      <c r="L111" s="277"/>
      <c r="M111" s="277"/>
      <c r="N111" s="277"/>
      <c r="O111" s="277"/>
      <c r="P111" s="277"/>
      <c r="Q111" s="277"/>
      <c r="R111" s="277"/>
      <c r="S111" s="277"/>
      <c r="T111" s="277"/>
      <c r="U111" s="277"/>
      <c r="V111" s="277"/>
      <c r="W111" s="277"/>
      <c r="X111" s="277"/>
      <c r="Y111" s="277"/>
      <c r="Z111" s="277"/>
      <c r="AA111" s="277"/>
      <c r="AB111" s="277"/>
      <c r="AC111" s="350" t="s">
        <v>1403</v>
      </c>
      <c r="AD111" s="351" t="s">
        <v>1403</v>
      </c>
      <c r="AE111" s="351" t="s">
        <v>1403</v>
      </c>
      <c r="AF111" s="352" t="s">
        <v>1403</v>
      </c>
      <c r="AG111" s="272" t="s">
        <v>1403</v>
      </c>
      <c r="AH111" s="353" t="s">
        <v>1403</v>
      </c>
      <c r="AI111" s="354" t="s">
        <v>1403</v>
      </c>
      <c r="AJ111" s="264"/>
    </row>
    <row r="112" spans="2:36" ht="26.25" customHeight="1">
      <c r="B112" s="328">
        <v>68</v>
      </c>
      <c r="C112" s="259">
        <v>68</v>
      </c>
      <c r="D112" s="260" t="s">
        <v>112</v>
      </c>
      <c r="E112" s="261" t="s">
        <v>341</v>
      </c>
      <c r="F112" s="46" t="s">
        <v>1197</v>
      </c>
      <c r="G112" s="270">
        <v>4</v>
      </c>
      <c r="H112" s="262" t="s">
        <v>1236</v>
      </c>
      <c r="I112" s="271">
        <v>9881.7648976500004</v>
      </c>
      <c r="J112" s="263">
        <v>48.066827636125801</v>
      </c>
      <c r="K112" s="339">
        <v>48.066827636125801</v>
      </c>
      <c r="L112" s="277"/>
      <c r="M112" s="277"/>
      <c r="N112" s="277"/>
      <c r="O112" s="277"/>
      <c r="P112" s="277"/>
      <c r="Q112" s="277"/>
      <c r="R112" s="277"/>
      <c r="S112" s="277"/>
      <c r="T112" s="277"/>
      <c r="U112" s="277"/>
      <c r="V112" s="277"/>
      <c r="W112" s="277"/>
      <c r="X112" s="277"/>
      <c r="Y112" s="277"/>
      <c r="Z112" s="277"/>
      <c r="AA112" s="277"/>
      <c r="AB112" s="277"/>
      <c r="AC112" s="350" t="s">
        <v>1403</v>
      </c>
      <c r="AD112" s="351" t="s">
        <v>1403</v>
      </c>
      <c r="AE112" s="351" t="s">
        <v>1403</v>
      </c>
      <c r="AF112" s="352" t="s">
        <v>1403</v>
      </c>
      <c r="AG112" s="272">
        <v>2834.9560872231477</v>
      </c>
      <c r="AH112" s="353" t="s">
        <v>1403</v>
      </c>
      <c r="AI112" s="354" t="s">
        <v>1403</v>
      </c>
      <c r="AJ112" s="264"/>
    </row>
    <row r="113" spans="1:36" ht="26.25" customHeight="1">
      <c r="B113" s="328">
        <v>69</v>
      </c>
      <c r="C113" s="259">
        <v>69</v>
      </c>
      <c r="D113" s="260" t="s">
        <v>113</v>
      </c>
      <c r="E113" s="261" t="s">
        <v>341</v>
      </c>
      <c r="F113" s="46" t="s">
        <v>1197</v>
      </c>
      <c r="G113" s="270">
        <v>6</v>
      </c>
      <c r="H113" s="262" t="s">
        <v>1236</v>
      </c>
      <c r="I113" s="271">
        <v>7947.7716666666665</v>
      </c>
      <c r="J113" s="263">
        <v>65.080809312579461</v>
      </c>
      <c r="K113" s="339">
        <v>65.080809312579461</v>
      </c>
      <c r="L113" s="277"/>
      <c r="M113" s="277"/>
      <c r="N113" s="277"/>
      <c r="O113" s="277"/>
      <c r="P113" s="277"/>
      <c r="Q113" s="277"/>
      <c r="R113" s="277"/>
      <c r="S113" s="277"/>
      <c r="T113" s="277"/>
      <c r="U113" s="277"/>
      <c r="V113" s="277"/>
      <c r="W113" s="277"/>
      <c r="X113" s="277"/>
      <c r="Y113" s="277"/>
      <c r="Z113" s="277"/>
      <c r="AA113" s="277"/>
      <c r="AB113" s="277"/>
      <c r="AC113" s="350" t="s">
        <v>1403</v>
      </c>
      <c r="AD113" s="351" t="s">
        <v>1403</v>
      </c>
      <c r="AE113" s="351" t="s">
        <v>1403</v>
      </c>
      <c r="AF113" s="352" t="s">
        <v>1403</v>
      </c>
      <c r="AG113" s="272">
        <v>900.96285623981385</v>
      </c>
      <c r="AH113" s="353" t="s">
        <v>1403</v>
      </c>
      <c r="AI113" s="354" t="s">
        <v>1403</v>
      </c>
      <c r="AJ113" s="264"/>
    </row>
    <row r="114" spans="1:36" ht="26.25" customHeight="1">
      <c r="B114" s="328">
        <v>70</v>
      </c>
      <c r="C114" s="259">
        <v>70</v>
      </c>
      <c r="D114" s="260" t="s">
        <v>114</v>
      </c>
      <c r="E114" s="261" t="s">
        <v>341</v>
      </c>
      <c r="F114" s="46" t="s">
        <v>1238</v>
      </c>
      <c r="G114" s="270">
        <v>1</v>
      </c>
      <c r="H114" s="262" t="s">
        <v>1240</v>
      </c>
      <c r="I114" s="271" t="s">
        <v>1403</v>
      </c>
      <c r="J114" s="263">
        <v>0</v>
      </c>
      <c r="K114" s="339">
        <v>0</v>
      </c>
      <c r="L114" s="277"/>
      <c r="M114" s="277"/>
      <c r="N114" s="277"/>
      <c r="O114" s="277"/>
      <c r="P114" s="277"/>
      <c r="Q114" s="277"/>
      <c r="R114" s="277"/>
      <c r="S114" s="277"/>
      <c r="T114" s="277"/>
      <c r="U114" s="277"/>
      <c r="V114" s="277"/>
      <c r="W114" s="277"/>
      <c r="X114" s="277"/>
      <c r="Y114" s="277"/>
      <c r="Z114" s="277"/>
      <c r="AA114" s="277"/>
      <c r="AB114" s="277"/>
      <c r="AC114" s="350" t="s">
        <v>1403</v>
      </c>
      <c r="AD114" s="351" t="s">
        <v>1403</v>
      </c>
      <c r="AE114" s="351" t="s">
        <v>1403</v>
      </c>
      <c r="AF114" s="352" t="s">
        <v>1403</v>
      </c>
      <c r="AG114" s="272" t="s">
        <v>1403</v>
      </c>
      <c r="AH114" s="353" t="s">
        <v>1403</v>
      </c>
      <c r="AI114" s="354" t="s">
        <v>1403</v>
      </c>
      <c r="AJ114" s="264"/>
    </row>
    <row r="115" spans="1:36" ht="26.25" customHeight="1">
      <c r="B115" s="328">
        <v>71</v>
      </c>
      <c r="C115" s="259">
        <v>71</v>
      </c>
      <c r="D115" s="260" t="s">
        <v>115</v>
      </c>
      <c r="E115" s="261" t="s">
        <v>341</v>
      </c>
      <c r="F115" s="46" t="s">
        <v>1238</v>
      </c>
      <c r="G115" s="270">
        <v>4</v>
      </c>
      <c r="H115" s="262" t="s">
        <v>1240</v>
      </c>
      <c r="I115" s="271" t="s">
        <v>1403</v>
      </c>
      <c r="J115" s="263">
        <v>0</v>
      </c>
      <c r="K115" s="339">
        <v>0</v>
      </c>
      <c r="L115" s="277"/>
      <c r="M115" s="277"/>
      <c r="N115" s="277"/>
      <c r="O115" s="277"/>
      <c r="P115" s="277"/>
      <c r="Q115" s="277"/>
      <c r="R115" s="277"/>
      <c r="S115" s="277"/>
      <c r="T115" s="277"/>
      <c r="U115" s="277"/>
      <c r="V115" s="277"/>
      <c r="W115" s="277"/>
      <c r="X115" s="277"/>
      <c r="Y115" s="277"/>
      <c r="Z115" s="277"/>
      <c r="AA115" s="277"/>
      <c r="AB115" s="277"/>
      <c r="AC115" s="350" t="s">
        <v>1403</v>
      </c>
      <c r="AD115" s="351" t="s">
        <v>1403</v>
      </c>
      <c r="AE115" s="351" t="s">
        <v>1403</v>
      </c>
      <c r="AF115" s="352" t="s">
        <v>1403</v>
      </c>
      <c r="AG115" s="272" t="s">
        <v>1403</v>
      </c>
      <c r="AH115" s="353" t="s">
        <v>1403</v>
      </c>
      <c r="AI115" s="354" t="s">
        <v>1403</v>
      </c>
      <c r="AJ115" s="264"/>
    </row>
    <row r="116" spans="1:36" ht="26.25" customHeight="1">
      <c r="B116" s="328">
        <v>72</v>
      </c>
      <c r="C116" s="259">
        <v>72</v>
      </c>
      <c r="D116" s="260" t="s">
        <v>116</v>
      </c>
      <c r="E116" s="261" t="s">
        <v>341</v>
      </c>
      <c r="F116" s="46" t="s">
        <v>1197</v>
      </c>
      <c r="G116" s="270">
        <v>2</v>
      </c>
      <c r="H116" s="262" t="s">
        <v>1236</v>
      </c>
      <c r="I116" s="271">
        <v>6487.17</v>
      </c>
      <c r="J116" s="263">
        <v>57.069792046749441</v>
      </c>
      <c r="K116" s="339">
        <v>57.069792046749441</v>
      </c>
      <c r="L116" s="277"/>
      <c r="M116" s="277"/>
      <c r="N116" s="277"/>
      <c r="O116" s="277"/>
      <c r="P116" s="277"/>
      <c r="Q116" s="277"/>
      <c r="R116" s="277"/>
      <c r="S116" s="277"/>
      <c r="T116" s="277"/>
      <c r="U116" s="277"/>
      <c r="V116" s="277"/>
      <c r="W116" s="277"/>
      <c r="X116" s="277"/>
      <c r="Y116" s="277"/>
      <c r="Z116" s="277"/>
      <c r="AA116" s="277"/>
      <c r="AB116" s="277"/>
      <c r="AC116" s="350" t="s">
        <v>1403</v>
      </c>
      <c r="AD116" s="351" t="s">
        <v>1403</v>
      </c>
      <c r="AE116" s="351" t="s">
        <v>1403</v>
      </c>
      <c r="AF116" s="352" t="s">
        <v>1403</v>
      </c>
      <c r="AG116" s="272">
        <v>559.63881042685261</v>
      </c>
      <c r="AH116" s="353" t="s">
        <v>1403</v>
      </c>
      <c r="AI116" s="354" t="s">
        <v>1403</v>
      </c>
      <c r="AJ116" s="264"/>
    </row>
    <row r="117" spans="1:36" ht="26.25" customHeight="1">
      <c r="B117" s="328">
        <v>73</v>
      </c>
      <c r="C117" s="259">
        <v>73</v>
      </c>
      <c r="D117" s="260" t="s">
        <v>117</v>
      </c>
      <c r="E117" s="261" t="s">
        <v>341</v>
      </c>
      <c r="F117" s="46" t="s">
        <v>1238</v>
      </c>
      <c r="G117" s="270">
        <v>4</v>
      </c>
      <c r="H117" s="262" t="s">
        <v>1240</v>
      </c>
      <c r="I117" s="271" t="s">
        <v>1403</v>
      </c>
      <c r="J117" s="263">
        <v>0</v>
      </c>
      <c r="K117" s="339">
        <v>0</v>
      </c>
      <c r="L117" s="277"/>
      <c r="M117" s="277"/>
      <c r="N117" s="277"/>
      <c r="O117" s="277"/>
      <c r="P117" s="277"/>
      <c r="Q117" s="277"/>
      <c r="R117" s="277"/>
      <c r="S117" s="277"/>
      <c r="T117" s="277"/>
      <c r="U117" s="277"/>
      <c r="V117" s="277"/>
      <c r="W117" s="277"/>
      <c r="X117" s="277"/>
      <c r="Y117" s="277"/>
      <c r="Z117" s="277"/>
      <c r="AA117" s="277"/>
      <c r="AB117" s="277"/>
      <c r="AC117" s="350" t="s">
        <v>1403</v>
      </c>
      <c r="AD117" s="351" t="s">
        <v>1403</v>
      </c>
      <c r="AE117" s="351" t="s">
        <v>1403</v>
      </c>
      <c r="AF117" s="352" t="s">
        <v>1403</v>
      </c>
      <c r="AG117" s="272" t="s">
        <v>1403</v>
      </c>
      <c r="AH117" s="353" t="s">
        <v>1403</v>
      </c>
      <c r="AI117" s="354" t="s">
        <v>1403</v>
      </c>
      <c r="AJ117" s="264"/>
    </row>
    <row r="118" spans="1:36" ht="26.25" customHeight="1">
      <c r="B118" s="328">
        <v>74</v>
      </c>
      <c r="C118" s="259">
        <v>74</v>
      </c>
      <c r="D118" s="260" t="s">
        <v>118</v>
      </c>
      <c r="E118" s="261" t="s">
        <v>341</v>
      </c>
      <c r="F118" s="46" t="s">
        <v>1197</v>
      </c>
      <c r="G118" s="270">
        <v>3</v>
      </c>
      <c r="H118" s="262" t="s">
        <v>1236</v>
      </c>
      <c r="I118" s="271">
        <v>8940.746666666666</v>
      </c>
      <c r="J118" s="263">
        <v>56.345277985726469</v>
      </c>
      <c r="K118" s="339">
        <v>56.345277985726469</v>
      </c>
      <c r="L118" s="277"/>
      <c r="M118" s="277"/>
      <c r="N118" s="277"/>
      <c r="O118" s="277"/>
      <c r="P118" s="277"/>
      <c r="Q118" s="277"/>
      <c r="R118" s="277"/>
      <c r="S118" s="277"/>
      <c r="T118" s="277"/>
      <c r="U118" s="277"/>
      <c r="V118" s="277"/>
      <c r="W118" s="277"/>
      <c r="X118" s="277"/>
      <c r="Y118" s="277"/>
      <c r="Z118" s="277"/>
      <c r="AA118" s="277"/>
      <c r="AB118" s="277"/>
      <c r="AC118" s="350" t="s">
        <v>1403</v>
      </c>
      <c r="AD118" s="351" t="s">
        <v>1403</v>
      </c>
      <c r="AE118" s="351" t="s">
        <v>1403</v>
      </c>
      <c r="AF118" s="352" t="s">
        <v>1403</v>
      </c>
      <c r="AG118" s="272">
        <v>1893.9378562398133</v>
      </c>
      <c r="AH118" s="353" t="s">
        <v>1403</v>
      </c>
      <c r="AI118" s="354" t="s">
        <v>1403</v>
      </c>
      <c r="AJ118" s="264"/>
    </row>
    <row r="119" spans="1:36" ht="26.25" customHeight="1">
      <c r="B119" s="328">
        <v>75</v>
      </c>
      <c r="C119" s="259">
        <v>75</v>
      </c>
      <c r="D119" s="260" t="s">
        <v>119</v>
      </c>
      <c r="E119" s="261" t="s">
        <v>341</v>
      </c>
      <c r="F119" s="46" t="s">
        <v>1197</v>
      </c>
      <c r="G119" s="270">
        <v>3</v>
      </c>
      <c r="H119" s="262" t="s">
        <v>1236</v>
      </c>
      <c r="I119" s="271">
        <v>5415.8833333333332</v>
      </c>
      <c r="J119" s="263">
        <v>47.6453269426868</v>
      </c>
      <c r="K119" s="339">
        <v>47.6453269426868</v>
      </c>
      <c r="L119" s="277"/>
      <c r="M119" s="277"/>
      <c r="N119" s="277"/>
      <c r="O119" s="277"/>
      <c r="P119" s="277"/>
      <c r="Q119" s="277"/>
      <c r="R119" s="277"/>
      <c r="S119" s="277"/>
      <c r="T119" s="277"/>
      <c r="U119" s="277"/>
      <c r="V119" s="277"/>
      <c r="W119" s="277"/>
      <c r="X119" s="277"/>
      <c r="Y119" s="277"/>
      <c r="Z119" s="277"/>
      <c r="AA119" s="277"/>
      <c r="AB119" s="277"/>
      <c r="AC119" s="350" t="s">
        <v>1403</v>
      </c>
      <c r="AD119" s="351" t="s">
        <v>1403</v>
      </c>
      <c r="AE119" s="351" t="s">
        <v>1403</v>
      </c>
      <c r="AF119" s="352" t="s">
        <v>1403</v>
      </c>
      <c r="AG119" s="272">
        <v>1630.9254770935195</v>
      </c>
      <c r="AH119" s="353" t="s">
        <v>1403</v>
      </c>
      <c r="AI119" s="354" t="s">
        <v>1403</v>
      </c>
      <c r="AJ119" s="264"/>
    </row>
    <row r="120" spans="1:36" ht="26.25" customHeight="1">
      <c r="B120" s="328">
        <v>76</v>
      </c>
      <c r="C120" s="259">
        <v>76</v>
      </c>
      <c r="D120" s="260" t="s">
        <v>120</v>
      </c>
      <c r="E120" s="261" t="s">
        <v>341</v>
      </c>
      <c r="F120" s="46" t="s">
        <v>1238</v>
      </c>
      <c r="G120" s="270">
        <v>2</v>
      </c>
      <c r="H120" s="262" t="s">
        <v>1240</v>
      </c>
      <c r="I120" s="271" t="s">
        <v>1403</v>
      </c>
      <c r="J120" s="263">
        <v>0</v>
      </c>
      <c r="K120" s="339">
        <v>0</v>
      </c>
      <c r="L120" s="277"/>
      <c r="M120" s="277"/>
      <c r="N120" s="277"/>
      <c r="O120" s="277"/>
      <c r="P120" s="277"/>
      <c r="Q120" s="277"/>
      <c r="R120" s="277"/>
      <c r="S120" s="277"/>
      <c r="T120" s="277"/>
      <c r="U120" s="277"/>
      <c r="V120" s="277"/>
      <c r="W120" s="277"/>
      <c r="X120" s="277"/>
      <c r="Y120" s="277"/>
      <c r="Z120" s="277"/>
      <c r="AA120" s="277"/>
      <c r="AB120" s="277"/>
      <c r="AC120" s="350" t="s">
        <v>1403</v>
      </c>
      <c r="AD120" s="351" t="s">
        <v>1403</v>
      </c>
      <c r="AE120" s="351" t="s">
        <v>1403</v>
      </c>
      <c r="AF120" s="352" t="s">
        <v>1403</v>
      </c>
      <c r="AG120" s="272" t="s">
        <v>1403</v>
      </c>
      <c r="AH120" s="353" t="s">
        <v>1403</v>
      </c>
      <c r="AI120" s="354" t="s">
        <v>1403</v>
      </c>
      <c r="AJ120" s="264"/>
    </row>
    <row r="121" spans="1:36" ht="26.25" customHeight="1">
      <c r="B121" s="328">
        <v>77</v>
      </c>
      <c r="C121" s="259">
        <v>77</v>
      </c>
      <c r="D121" s="260" t="s">
        <v>121</v>
      </c>
      <c r="E121" s="261" t="s">
        <v>341</v>
      </c>
      <c r="F121" s="46" t="s">
        <v>1197</v>
      </c>
      <c r="G121" s="270">
        <v>2</v>
      </c>
      <c r="H121" s="262" t="s">
        <v>1236</v>
      </c>
      <c r="I121" s="271">
        <v>11616.865</v>
      </c>
      <c r="J121" s="263">
        <v>32.802574961784273</v>
      </c>
      <c r="K121" s="339">
        <v>32.802574961784273</v>
      </c>
      <c r="L121" s="277"/>
      <c r="M121" s="277"/>
      <c r="N121" s="277"/>
      <c r="O121" s="277"/>
      <c r="P121" s="277"/>
      <c r="Q121" s="277"/>
      <c r="R121" s="277"/>
      <c r="S121" s="277"/>
      <c r="T121" s="277"/>
      <c r="U121" s="277"/>
      <c r="V121" s="277"/>
      <c r="W121" s="277"/>
      <c r="X121" s="277"/>
      <c r="Y121" s="277"/>
      <c r="Z121" s="277"/>
      <c r="AA121" s="277"/>
      <c r="AB121" s="277"/>
      <c r="AC121" s="350" t="s">
        <v>1403</v>
      </c>
      <c r="AD121" s="351" t="s">
        <v>1403</v>
      </c>
      <c r="AE121" s="351" t="s">
        <v>1403</v>
      </c>
      <c r="AF121" s="352" t="s">
        <v>1403</v>
      </c>
      <c r="AG121" s="272">
        <v>4570.0561895731471</v>
      </c>
      <c r="AH121" s="353" t="s">
        <v>1403</v>
      </c>
      <c r="AI121" s="354" t="s">
        <v>1403</v>
      </c>
      <c r="AJ121" s="264"/>
    </row>
    <row r="122" spans="1:36" ht="26.25" customHeight="1">
      <c r="B122" s="328">
        <v>78</v>
      </c>
      <c r="C122" s="259">
        <v>78</v>
      </c>
      <c r="D122" s="260" t="s">
        <v>122</v>
      </c>
      <c r="E122" s="261" t="s">
        <v>341</v>
      </c>
      <c r="F122" s="46" t="s">
        <v>1197</v>
      </c>
      <c r="G122" s="270">
        <v>6</v>
      </c>
      <c r="H122" s="262" t="s">
        <v>1236</v>
      </c>
      <c r="I122" s="271">
        <v>10815.98006</v>
      </c>
      <c r="J122" s="263">
        <v>39.848226143913514</v>
      </c>
      <c r="K122" s="339">
        <v>39.848226143913514</v>
      </c>
      <c r="L122" s="277"/>
      <c r="M122" s="277"/>
      <c r="N122" s="277"/>
      <c r="O122" s="277"/>
      <c r="P122" s="277"/>
      <c r="Q122" s="277"/>
      <c r="R122" s="277"/>
      <c r="S122" s="277"/>
      <c r="T122" s="277"/>
      <c r="U122" s="277"/>
      <c r="V122" s="277"/>
      <c r="W122" s="277"/>
      <c r="X122" s="277"/>
      <c r="Y122" s="277"/>
      <c r="Z122" s="277"/>
      <c r="AA122" s="277"/>
      <c r="AB122" s="277"/>
      <c r="AC122" s="350" t="s">
        <v>1403</v>
      </c>
      <c r="AD122" s="351" t="s">
        <v>1403</v>
      </c>
      <c r="AE122" s="351" t="s">
        <v>1403</v>
      </c>
      <c r="AF122" s="352" t="s">
        <v>1403</v>
      </c>
      <c r="AG122" s="272">
        <v>3769.1712495731472</v>
      </c>
      <c r="AH122" s="353" t="s">
        <v>1403</v>
      </c>
      <c r="AI122" s="354" t="s">
        <v>1403</v>
      </c>
      <c r="AJ122" s="264"/>
    </row>
    <row r="123" spans="1:36" ht="26.25" customHeight="1">
      <c r="B123" s="328">
        <v>79</v>
      </c>
      <c r="C123" s="259">
        <v>79</v>
      </c>
      <c r="D123" s="260" t="s">
        <v>123</v>
      </c>
      <c r="E123" s="261" t="s">
        <v>341</v>
      </c>
      <c r="F123" s="46" t="s">
        <v>1238</v>
      </c>
      <c r="G123" s="270">
        <v>2</v>
      </c>
      <c r="H123" s="262" t="s">
        <v>1240</v>
      </c>
      <c r="I123" s="271" t="s">
        <v>1403</v>
      </c>
      <c r="J123" s="263">
        <v>0</v>
      </c>
      <c r="K123" s="339">
        <v>0</v>
      </c>
      <c r="L123" s="277"/>
      <c r="M123" s="277"/>
      <c r="N123" s="277"/>
      <c r="O123" s="277"/>
      <c r="P123" s="277"/>
      <c r="Q123" s="277"/>
      <c r="R123" s="277"/>
      <c r="S123" s="277"/>
      <c r="T123" s="277"/>
      <c r="U123" s="277"/>
      <c r="V123" s="277"/>
      <c r="W123" s="277"/>
      <c r="X123" s="277"/>
      <c r="Y123" s="277"/>
      <c r="Z123" s="277"/>
      <c r="AA123" s="277"/>
      <c r="AB123" s="277"/>
      <c r="AC123" s="350" t="s">
        <v>1403</v>
      </c>
      <c r="AD123" s="351" t="s">
        <v>1403</v>
      </c>
      <c r="AE123" s="351" t="s">
        <v>1403</v>
      </c>
      <c r="AF123" s="352" t="s">
        <v>1403</v>
      </c>
      <c r="AG123" s="272" t="s">
        <v>1403</v>
      </c>
      <c r="AH123" s="353" t="s">
        <v>1403</v>
      </c>
      <c r="AI123" s="354" t="s">
        <v>1403</v>
      </c>
      <c r="AJ123" s="264"/>
    </row>
    <row r="124" spans="1:36" ht="26.25" customHeight="1">
      <c r="B124" s="328">
        <v>80</v>
      </c>
      <c r="C124" s="259">
        <v>80</v>
      </c>
      <c r="D124" s="260" t="s">
        <v>124</v>
      </c>
      <c r="E124" s="261" t="s">
        <v>341</v>
      </c>
      <c r="F124" s="46" t="s">
        <v>1197</v>
      </c>
      <c r="G124" s="270">
        <v>2</v>
      </c>
      <c r="H124" s="262" t="s">
        <v>1236</v>
      </c>
      <c r="I124" s="271">
        <v>11061.8783</v>
      </c>
      <c r="J124" s="263">
        <v>37.684977543759416</v>
      </c>
      <c r="K124" s="339">
        <v>37.684977543759416</v>
      </c>
      <c r="L124" s="315"/>
      <c r="M124" s="315"/>
      <c r="N124" s="315"/>
      <c r="O124" s="315"/>
      <c r="P124" s="315"/>
      <c r="Q124" s="315"/>
      <c r="R124" s="315"/>
      <c r="S124" s="315"/>
      <c r="T124" s="315"/>
      <c r="U124" s="315"/>
      <c r="V124" s="315"/>
      <c r="W124" s="315"/>
      <c r="X124" s="315"/>
      <c r="Y124" s="315"/>
      <c r="Z124" s="315"/>
      <c r="AA124" s="315"/>
      <c r="AB124" s="277"/>
      <c r="AC124" s="350" t="s">
        <v>1403</v>
      </c>
      <c r="AD124" s="351" t="s">
        <v>1403</v>
      </c>
      <c r="AE124" s="351" t="s">
        <v>1403</v>
      </c>
      <c r="AF124" s="352" t="s">
        <v>1403</v>
      </c>
      <c r="AG124" s="272">
        <v>4015.0694895731476</v>
      </c>
      <c r="AH124" s="353" t="s">
        <v>1403</v>
      </c>
      <c r="AI124" s="354" t="s">
        <v>1403</v>
      </c>
      <c r="AJ124" s="264"/>
    </row>
    <row r="125" spans="1:36" s="243" customFormat="1" ht="13.2">
      <c r="A125" s="222"/>
      <c r="B125" s="874" t="s">
        <v>1173</v>
      </c>
      <c r="C125" s="875"/>
      <c r="D125" s="875"/>
      <c r="E125" s="875"/>
      <c r="F125" s="875"/>
      <c r="G125" s="875"/>
      <c r="H125" s="875"/>
      <c r="I125" s="875"/>
      <c r="J125" s="265">
        <v>15</v>
      </c>
      <c r="K125" s="465">
        <v>17</v>
      </c>
      <c r="L125" s="2"/>
      <c r="M125" s="2"/>
      <c r="N125" s="2"/>
      <c r="O125" s="2"/>
      <c r="P125" s="2"/>
      <c r="Q125" s="2"/>
      <c r="R125" s="2"/>
      <c r="S125" s="2"/>
      <c r="T125" s="2"/>
      <c r="U125" s="2"/>
      <c r="V125" s="2"/>
      <c r="W125" s="2"/>
      <c r="X125" s="2"/>
      <c r="Y125" s="2"/>
      <c r="Z125" s="2"/>
      <c r="AA125" s="2"/>
      <c r="AB125" s="2"/>
      <c r="AC125" s="355"/>
      <c r="AD125" s="352"/>
      <c r="AE125" s="352"/>
      <c r="AF125" s="352"/>
      <c r="AG125" s="2"/>
      <c r="AI125" s="356"/>
      <c r="AJ125" s="264"/>
    </row>
    <row r="126" spans="1:36" ht="13.2" customHeight="1">
      <c r="B126" s="874" t="s">
        <v>1174</v>
      </c>
      <c r="C126" s="875"/>
      <c r="D126" s="875"/>
      <c r="E126" s="875"/>
      <c r="F126" s="875"/>
      <c r="G126" s="875"/>
      <c r="H126" s="875"/>
      <c r="I126" s="875"/>
      <c r="J126" s="266">
        <v>33</v>
      </c>
      <c r="K126" s="317">
        <v>33</v>
      </c>
      <c r="L126" s="2"/>
      <c r="M126" s="2"/>
      <c r="N126" s="2"/>
      <c r="O126" s="2"/>
      <c r="P126" s="2"/>
      <c r="Q126" s="2"/>
      <c r="R126" s="2"/>
      <c r="S126" s="2"/>
      <c r="T126" s="2"/>
      <c r="U126" s="2"/>
      <c r="V126" s="2"/>
      <c r="W126" s="2"/>
      <c r="X126" s="2"/>
      <c r="Y126" s="2"/>
      <c r="Z126" s="2"/>
      <c r="AA126" s="2"/>
      <c r="AB126" s="2"/>
      <c r="AC126" s="355"/>
      <c r="AD126" s="352"/>
      <c r="AE126" s="352"/>
      <c r="AF126" s="352"/>
      <c r="AI126" s="349"/>
      <c r="AJ126" s="264"/>
    </row>
    <row r="127" spans="1:36" ht="13.2" customHeight="1">
      <c r="B127" s="874" t="s">
        <v>1175</v>
      </c>
      <c r="C127" s="875"/>
      <c r="D127" s="875"/>
      <c r="E127" s="875"/>
      <c r="F127" s="875"/>
      <c r="G127" s="875"/>
      <c r="H127" s="875"/>
      <c r="I127" s="875"/>
      <c r="J127" s="266">
        <v>32</v>
      </c>
      <c r="K127" s="317">
        <v>32</v>
      </c>
      <c r="L127" s="2"/>
      <c r="M127" s="2"/>
      <c r="N127" s="2"/>
      <c r="O127" s="2"/>
      <c r="P127" s="2"/>
      <c r="Q127" s="2"/>
      <c r="R127" s="2"/>
      <c r="S127" s="2"/>
      <c r="T127" s="2"/>
      <c r="U127" s="2"/>
      <c r="V127" s="2"/>
      <c r="W127" s="2"/>
      <c r="X127" s="2"/>
      <c r="Y127" s="2"/>
      <c r="Z127" s="2"/>
      <c r="AA127" s="2"/>
      <c r="AB127" s="2"/>
      <c r="AC127" s="355"/>
      <c r="AD127" s="352"/>
      <c r="AE127" s="352"/>
      <c r="AF127" s="352"/>
      <c r="AI127" s="349"/>
      <c r="AJ127" s="264"/>
    </row>
    <row r="128" spans="1:36" ht="13.95" customHeight="1" thickBot="1">
      <c r="B128" s="876" t="s">
        <v>1176</v>
      </c>
      <c r="C128" s="877"/>
      <c r="D128" s="877"/>
      <c r="E128" s="877"/>
      <c r="F128" s="877"/>
      <c r="G128" s="877"/>
      <c r="H128" s="877"/>
      <c r="I128" s="877"/>
      <c r="J128" s="279">
        <v>38</v>
      </c>
      <c r="K128" s="318">
        <v>38</v>
      </c>
      <c r="L128" s="2"/>
      <c r="M128" s="2"/>
      <c r="N128" s="2"/>
      <c r="O128" s="2"/>
      <c r="P128" s="2"/>
      <c r="Q128" s="2"/>
      <c r="R128" s="2"/>
      <c r="S128" s="2"/>
      <c r="T128" s="2"/>
      <c r="U128" s="2"/>
      <c r="V128" s="2"/>
      <c r="W128" s="2"/>
      <c r="X128" s="2"/>
      <c r="Y128" s="2"/>
      <c r="Z128" s="2"/>
      <c r="AA128" s="2"/>
      <c r="AB128" s="2"/>
      <c r="AC128" s="355"/>
      <c r="AD128" s="352"/>
      <c r="AE128" s="352"/>
      <c r="AF128" s="352"/>
      <c r="AI128" s="349"/>
      <c r="AJ128" s="264"/>
    </row>
    <row r="129" spans="1:36" s="252" customFormat="1" ht="13.8" thickBot="1">
      <c r="A129" s="392"/>
      <c r="B129" s="872" t="s">
        <v>1177</v>
      </c>
      <c r="C129" s="873"/>
      <c r="D129" s="873"/>
      <c r="E129" s="873"/>
      <c r="F129" s="873"/>
      <c r="G129" s="873"/>
      <c r="H129" s="873"/>
      <c r="I129" s="873"/>
      <c r="J129" s="292" t="s">
        <v>82</v>
      </c>
      <c r="K129" s="319" t="s">
        <v>82</v>
      </c>
      <c r="L129" s="21"/>
      <c r="M129" s="21"/>
      <c r="N129" s="21"/>
      <c r="O129" s="21"/>
      <c r="P129" s="21"/>
      <c r="Q129" s="21"/>
      <c r="R129" s="21"/>
      <c r="S129" s="21"/>
      <c r="T129" s="21"/>
      <c r="U129" s="21"/>
      <c r="V129" s="21"/>
      <c r="W129" s="21"/>
      <c r="X129" s="21"/>
      <c r="Y129" s="21"/>
      <c r="Z129" s="21"/>
      <c r="AA129" s="21"/>
      <c r="AB129" s="21"/>
      <c r="AC129" s="355"/>
      <c r="AD129" s="352"/>
      <c r="AE129" s="352"/>
      <c r="AF129" s="352"/>
      <c r="AG129" s="224"/>
      <c r="AI129" s="357"/>
      <c r="AJ129" s="264"/>
    </row>
    <row r="130" spans="1:36" ht="3" customHeight="1" thickBot="1">
      <c r="B130" s="230"/>
      <c r="C130" s="2"/>
      <c r="D130" s="2"/>
      <c r="E130" s="2"/>
      <c r="F130" s="2"/>
      <c r="G130" s="2"/>
      <c r="H130" s="2"/>
      <c r="J130" s="225"/>
      <c r="K130" s="307" t="s">
        <v>1403</v>
      </c>
      <c r="L130" s="225"/>
      <c r="M130" s="225"/>
      <c r="N130" s="225"/>
      <c r="O130" s="225"/>
      <c r="P130" s="225"/>
      <c r="Q130" s="225"/>
      <c r="R130" s="225"/>
      <c r="S130" s="225"/>
      <c r="T130" s="225"/>
      <c r="U130" s="225"/>
      <c r="V130" s="225"/>
      <c r="W130" s="225"/>
      <c r="X130" s="225"/>
      <c r="Y130" s="225"/>
      <c r="Z130" s="225"/>
      <c r="AA130" s="225"/>
      <c r="AB130" s="2"/>
      <c r="AC130" s="355"/>
      <c r="AD130" s="352"/>
      <c r="AE130" s="352"/>
      <c r="AF130" s="352"/>
      <c r="AI130" s="349"/>
      <c r="AJ130" s="264"/>
    </row>
    <row r="131" spans="1:36" ht="13.2">
      <c r="B131" s="2"/>
      <c r="C131" s="2"/>
      <c r="D131" s="2"/>
      <c r="E131" s="2"/>
      <c r="F131" s="2"/>
      <c r="G131" s="2"/>
      <c r="H131" s="2"/>
      <c r="J131" s="267" t="s">
        <v>1165</v>
      </c>
      <c r="K131" s="267" t="s">
        <v>1166</v>
      </c>
      <c r="L131" s="225"/>
      <c r="M131" s="225"/>
      <c r="N131" s="225"/>
      <c r="O131" s="225"/>
      <c r="P131" s="225"/>
      <c r="Q131" s="225"/>
      <c r="R131" s="225"/>
      <c r="S131" s="225"/>
      <c r="T131" s="225"/>
      <c r="U131" s="225"/>
      <c r="V131" s="225"/>
      <c r="W131" s="225"/>
      <c r="X131" s="225"/>
      <c r="Y131" s="225"/>
      <c r="Z131" s="225"/>
      <c r="AA131" s="225"/>
      <c r="AB131" s="2"/>
      <c r="AC131" s="355"/>
      <c r="AD131" s="352"/>
      <c r="AE131" s="352"/>
      <c r="AF131" s="352"/>
      <c r="AI131" s="349"/>
      <c r="AJ131" s="264"/>
    </row>
    <row r="132" spans="1:36" ht="13.5" customHeight="1" thickBot="1">
      <c r="B132" s="2"/>
      <c r="C132" s="2"/>
      <c r="D132" s="2"/>
      <c r="E132" s="2"/>
      <c r="F132" s="2"/>
      <c r="G132" s="2"/>
      <c r="H132" s="2"/>
      <c r="J132" s="268">
        <v>67.5</v>
      </c>
      <c r="K132" s="340">
        <v>67.5</v>
      </c>
      <c r="L132" s="225"/>
      <c r="M132" s="225"/>
      <c r="N132" s="225"/>
      <c r="O132" s="225"/>
      <c r="P132" s="225"/>
      <c r="Q132" s="225"/>
      <c r="R132" s="225"/>
      <c r="S132" s="225"/>
      <c r="T132" s="225"/>
      <c r="U132" s="225"/>
      <c r="V132" s="225"/>
      <c r="W132" s="225"/>
      <c r="X132" s="225"/>
      <c r="Y132" s="225"/>
      <c r="Z132" s="225"/>
      <c r="AA132" s="225"/>
      <c r="AB132" s="2"/>
      <c r="AC132" s="355"/>
      <c r="AD132" s="352"/>
      <c r="AE132" s="352"/>
      <c r="AF132" s="352"/>
      <c r="AI132" s="349"/>
      <c r="AJ132" s="264"/>
    </row>
    <row r="133" spans="1:36" ht="3.75" customHeight="1" thickBot="1">
      <c r="B133" s="2" t="s">
        <v>125</v>
      </c>
      <c r="C133" s="2"/>
      <c r="D133" s="2"/>
      <c r="E133" s="2"/>
      <c r="F133" s="2"/>
      <c r="G133" s="2"/>
      <c r="H133" s="2"/>
      <c r="J133" s="225"/>
      <c r="K133" s="341" t="s">
        <v>1403</v>
      </c>
      <c r="L133" s="225"/>
      <c r="M133" s="225"/>
      <c r="N133" s="225"/>
      <c r="O133" s="225"/>
      <c r="P133" s="225"/>
      <c r="Q133" s="225"/>
      <c r="R133" s="225"/>
      <c r="S133" s="225"/>
      <c r="T133" s="225"/>
      <c r="U133" s="225"/>
      <c r="V133" s="225"/>
      <c r="W133" s="225"/>
      <c r="X133" s="225"/>
      <c r="Y133" s="225"/>
      <c r="Z133" s="225"/>
      <c r="AA133" s="225"/>
      <c r="AB133" s="2"/>
      <c r="AC133" s="358"/>
      <c r="AD133" s="359"/>
      <c r="AE133" s="359"/>
      <c r="AF133" s="359"/>
      <c r="AG133" s="360"/>
      <c r="AH133" s="361"/>
      <c r="AI133" s="362"/>
      <c r="AJ133" s="264"/>
    </row>
    <row r="134" spans="1:36" ht="13.5" customHeight="1">
      <c r="B134" s="2"/>
      <c r="C134" s="2"/>
      <c r="D134" s="2"/>
      <c r="E134" s="2"/>
      <c r="F134" s="2"/>
      <c r="G134" s="2"/>
      <c r="H134" s="2"/>
      <c r="J134" s="225"/>
      <c r="K134" s="225"/>
      <c r="L134" s="225"/>
      <c r="M134" s="225"/>
      <c r="N134" s="225"/>
      <c r="O134" s="225"/>
      <c r="P134" s="225"/>
      <c r="Q134" s="225"/>
      <c r="R134" s="225"/>
      <c r="S134" s="225"/>
      <c r="T134" s="225"/>
      <c r="U134" s="225"/>
      <c r="V134" s="225"/>
      <c r="W134" s="225"/>
      <c r="X134" s="225"/>
      <c r="Y134" s="225"/>
      <c r="Z134" s="225"/>
      <c r="AA134" s="225"/>
      <c r="AB134" s="2"/>
      <c r="AC134" s="264"/>
      <c r="AD134" s="264"/>
      <c r="AE134" s="264"/>
      <c r="AF134" s="264"/>
      <c r="AJ134" s="264"/>
    </row>
    <row r="135" spans="1:36" ht="13.5" customHeight="1">
      <c r="B135" s="2"/>
      <c r="C135" s="2"/>
      <c r="D135" s="2"/>
      <c r="E135" s="2"/>
      <c r="F135" s="2"/>
      <c r="G135" s="2"/>
      <c r="H135" s="2"/>
      <c r="J135" s="225"/>
      <c r="K135" s="225"/>
      <c r="L135" s="225"/>
      <c r="M135" s="225"/>
      <c r="N135" s="225"/>
      <c r="O135" s="225"/>
      <c r="P135" s="225"/>
      <c r="Q135" s="225"/>
      <c r="R135" s="225"/>
      <c r="S135" s="225"/>
      <c r="T135" s="225"/>
      <c r="U135" s="225"/>
      <c r="V135" s="225"/>
      <c r="W135" s="225"/>
      <c r="X135" s="225"/>
      <c r="Y135" s="225"/>
      <c r="Z135" s="225"/>
      <c r="AA135" s="225"/>
      <c r="AB135" s="2"/>
      <c r="AC135" s="264"/>
      <c r="AD135" s="264"/>
      <c r="AE135" s="264"/>
      <c r="AF135" s="264"/>
      <c r="AJ135" s="264"/>
    </row>
    <row r="136" spans="1:36" ht="13.5" customHeight="1">
      <c r="B136" s="2"/>
      <c r="C136" s="2"/>
      <c r="D136" s="2"/>
      <c r="E136" s="2"/>
      <c r="F136" s="2"/>
      <c r="G136" s="2"/>
      <c r="H136" s="2"/>
      <c r="J136" s="225"/>
      <c r="K136" s="225"/>
      <c r="L136" s="225"/>
      <c r="M136" s="225"/>
      <c r="N136" s="225"/>
      <c r="O136" s="225"/>
      <c r="P136" s="225"/>
      <c r="Q136" s="225"/>
      <c r="R136" s="225"/>
      <c r="S136" s="225"/>
      <c r="T136" s="225"/>
      <c r="U136" s="225"/>
      <c r="V136" s="225"/>
      <c r="W136" s="225"/>
      <c r="X136" s="225"/>
      <c r="Y136" s="225"/>
      <c r="Z136" s="225"/>
      <c r="AA136" s="225"/>
      <c r="AB136" s="2"/>
    </row>
    <row r="137" spans="1:36" ht="12.75" hidden="1" customHeight="1"/>
    <row r="138" spans="1:36" ht="24.9" hidden="1" customHeight="1">
      <c r="G138" s="294"/>
      <c r="J138" s="295" t="e">
        <v>#REF!</v>
      </c>
      <c r="K138" s="295"/>
    </row>
    <row r="139" spans="1:36" ht="24.9" hidden="1" customHeight="1" thickBot="1">
      <c r="D139" s="225">
        <v>87</v>
      </c>
      <c r="E139" s="296" t="s">
        <v>1404</v>
      </c>
      <c r="G139" s="294"/>
    </row>
    <row r="140" spans="1:36" ht="24.9" hidden="1" customHeight="1" thickBot="1">
      <c r="C140" s="225" t="e">
        <v>#REF!</v>
      </c>
      <c r="D140" s="297"/>
      <c r="E140" s="298" t="s">
        <v>1178</v>
      </c>
      <c r="F140" s="299">
        <v>109.40049999999999</v>
      </c>
    </row>
    <row r="141" spans="1:36" ht="24.9" hidden="1" customHeight="1" thickBot="1">
      <c r="C141" s="225" t="e">
        <v>#REF!</v>
      </c>
      <c r="D141" s="297"/>
      <c r="E141" s="298" t="s">
        <v>1179</v>
      </c>
      <c r="F141" s="299">
        <v>22617.62</v>
      </c>
    </row>
    <row r="142" spans="1:36" ht="24.9" hidden="1" customHeight="1" thickBot="1">
      <c r="C142" s="225" t="e">
        <v>#REF!</v>
      </c>
      <c r="D142" s="297"/>
      <c r="E142" s="298" t="s">
        <v>1180</v>
      </c>
      <c r="F142" s="299">
        <v>7863.4922435662629</v>
      </c>
    </row>
    <row r="143" spans="1:36" ht="24.9" hidden="1" customHeight="1" thickBot="1">
      <c r="C143" s="225" t="e">
        <v>#REF!</v>
      </c>
      <c r="D143" s="297">
        <v>70</v>
      </c>
      <c r="E143" s="298" t="s">
        <v>1181</v>
      </c>
      <c r="F143" s="299">
        <v>7672.7802800000009</v>
      </c>
    </row>
    <row r="144" spans="1:36" ht="24.9" hidden="1" customHeight="1" thickBot="1">
      <c r="C144" s="225" t="e">
        <v>#REF!</v>
      </c>
      <c r="D144" s="297">
        <v>71</v>
      </c>
      <c r="E144" s="298" t="s">
        <v>1182</v>
      </c>
      <c r="F144" s="299">
        <v>7046.8088104268527</v>
      </c>
    </row>
    <row r="145" spans="2:6" ht="24.9" hidden="1" customHeight="1" thickBot="1">
      <c r="C145" s="225" t="e">
        <v>#REF!</v>
      </c>
      <c r="D145" s="297">
        <v>72</v>
      </c>
      <c r="E145" s="298" t="s">
        <v>1183</v>
      </c>
      <c r="F145" s="299">
        <v>15240.556121783131</v>
      </c>
    </row>
    <row r="146" spans="2:6" ht="24.9" hidden="1" customHeight="1" thickBot="1">
      <c r="C146" s="225" t="e">
        <v>#REF!</v>
      </c>
      <c r="D146" s="297">
        <v>73</v>
      </c>
      <c r="E146" s="298" t="s">
        <v>1184</v>
      </c>
      <c r="F146" s="299">
        <v>3986.4463717831313</v>
      </c>
    </row>
    <row r="147" spans="2:6" ht="24.9" hidden="1" customHeight="1">
      <c r="B147" s="300">
        <v>0</v>
      </c>
      <c r="C147" s="225" t="s">
        <v>1403</v>
      </c>
      <c r="D147" s="297"/>
    </row>
    <row r="148" spans="2:6" ht="24.9" hidden="1" customHeight="1">
      <c r="C148" s="225" t="s">
        <v>1403</v>
      </c>
      <c r="D148" s="297"/>
      <c r="E148" s="225" t="s">
        <v>1185</v>
      </c>
      <c r="F148" s="301" t="e">
        <v>#REF!</v>
      </c>
    </row>
    <row r="149" spans="2:6" ht="24.9" hidden="1" customHeight="1">
      <c r="C149" s="225" t="s">
        <v>1403</v>
      </c>
      <c r="D149" s="297"/>
      <c r="E149" s="225" t="s">
        <v>1186</v>
      </c>
      <c r="F149" s="302" t="e">
        <v>#REF!</v>
      </c>
    </row>
    <row r="150" spans="2:6" ht="24.9" hidden="1" customHeight="1">
      <c r="C150" s="225" t="e">
        <v>#REF!</v>
      </c>
      <c r="D150" s="297"/>
      <c r="E150" s="225" t="s">
        <v>1187</v>
      </c>
      <c r="F150" s="297" t="e">
        <v>#REF!</v>
      </c>
    </row>
    <row r="151" spans="2:6" ht="24.9" hidden="1" customHeight="1">
      <c r="D151" s="297"/>
      <c r="E151" s="225" t="s">
        <v>1188</v>
      </c>
      <c r="F151" s="303" t="e">
        <v>#REF!</v>
      </c>
    </row>
    <row r="152" spans="2:6" ht="24.9" hidden="1" customHeight="1"/>
    <row r="153" spans="2:6" ht="12.75" hidden="1" customHeight="1"/>
    <row r="154" spans="2:6" ht="12.75" customHeight="1"/>
    <row r="155" spans="2:6" ht="12.75" customHeight="1"/>
    <row r="156" spans="2:6" ht="12.75" customHeight="1"/>
    <row r="157" spans="2:6" ht="12.75" customHeight="1"/>
    <row r="158" spans="2:6" ht="12.75" customHeight="1"/>
    <row r="159" spans="2:6" ht="12.75" customHeight="1"/>
    <row r="160" spans="2:6" ht="12.75" customHeight="1"/>
    <row r="161" ht="12.75" customHeight="1"/>
    <row r="162" ht="12.75" customHeight="1"/>
    <row r="163" ht="12.75" customHeight="1"/>
    <row r="164" ht="12.75" customHeight="1"/>
    <row r="165" ht="12.75" customHeight="1"/>
    <row r="166" ht="13.2" hidden="1"/>
    <row r="167" ht="13.2" hidden="1"/>
    <row r="168" ht="13.2" hidden="1"/>
    <row r="169" ht="13.2" hidden="1"/>
    <row r="170" ht="13.2" hidden="1"/>
    <row r="171" ht="13.2" hidden="1"/>
    <row r="172" ht="13.2" hidden="1"/>
    <row r="173" ht="13.2" hidden="1"/>
    <row r="174" ht="13.2" hidden="1"/>
    <row r="175" ht="13.2" hidden="1"/>
    <row r="176" ht="13.2" hidden="1"/>
    <row r="177" ht="13.2" hidden="1"/>
    <row r="178" ht="13.2" hidden="1"/>
    <row r="179" ht="13.2" hidden="1"/>
    <row r="180" ht="13.2" hidden="1"/>
    <row r="181" ht="13.2" hidden="1"/>
    <row r="182" ht="13.2" hidden="1"/>
    <row r="183" ht="13.2" hidden="1"/>
    <row r="184" ht="13.2" hidden="1"/>
    <row r="185" ht="13.2" hidden="1"/>
    <row r="186" ht="13.2" hidden="1"/>
    <row r="187" ht="13.2" hidden="1"/>
    <row r="188" ht="13.2" hidden="1"/>
    <row r="189" ht="13.2" hidden="1"/>
    <row r="190" ht="13.2" hidden="1"/>
    <row r="191" ht="13.2" hidden="1"/>
    <row r="192" ht="13.2" hidden="1"/>
    <row r="193" ht="13.2" hidden="1"/>
    <row r="194" ht="13.2" hidden="1"/>
    <row r="195" ht="13.2" hidden="1"/>
    <row r="196" ht="13.2" hidden="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sheetData>
  <sheetProtection selectLockedCells="1"/>
  <dataConsolidate link="1"/>
  <mergeCells count="45">
    <mergeCell ref="A41:A43"/>
    <mergeCell ref="AC43:AE43"/>
    <mergeCell ref="AG43:AI43"/>
    <mergeCell ref="B14:C15"/>
    <mergeCell ref="E15:F15"/>
    <mergeCell ref="G15:J15"/>
    <mergeCell ref="B17:J17"/>
    <mergeCell ref="B27:J27"/>
    <mergeCell ref="B28:I28"/>
    <mergeCell ref="B29:I29"/>
    <mergeCell ref="B30:J30"/>
    <mergeCell ref="B31:I31"/>
    <mergeCell ref="B32:I32"/>
    <mergeCell ref="B33:J33"/>
    <mergeCell ref="B34:I34"/>
    <mergeCell ref="B38:D38"/>
    <mergeCell ref="F38:I38"/>
    <mergeCell ref="B1:J1"/>
    <mergeCell ref="B2:J2"/>
    <mergeCell ref="B3:J3"/>
    <mergeCell ref="B4:J4"/>
    <mergeCell ref="B5:J5"/>
    <mergeCell ref="B7:J7"/>
    <mergeCell ref="B9:J9"/>
    <mergeCell ref="B10:J10"/>
    <mergeCell ref="B12:C13"/>
    <mergeCell ref="E13:H13"/>
    <mergeCell ref="E12:I12"/>
    <mergeCell ref="B35:J35"/>
    <mergeCell ref="B36:I36"/>
    <mergeCell ref="C41:C43"/>
    <mergeCell ref="B41:B43"/>
    <mergeCell ref="D41:D43"/>
    <mergeCell ref="E41:E42"/>
    <mergeCell ref="F41:F42"/>
    <mergeCell ref="G41:G43"/>
    <mergeCell ref="H41:H42"/>
    <mergeCell ref="I41:J41"/>
    <mergeCell ref="L42:L43"/>
    <mergeCell ref="AB42:AB43"/>
    <mergeCell ref="B129:I129"/>
    <mergeCell ref="B125:I125"/>
    <mergeCell ref="B126:I126"/>
    <mergeCell ref="B127:I127"/>
    <mergeCell ref="B128:I128"/>
  </mergeCells>
  <conditionalFormatting sqref="E45 H45">
    <cfRule type="cellIs" dxfId="77" priority="95" stopIfTrue="1" operator="equal">
      <formula>"NO ADMISIBLE"</formula>
    </cfRule>
  </conditionalFormatting>
  <conditionalFormatting sqref="E45 H45">
    <cfRule type="cellIs" dxfId="76" priority="94" stopIfTrue="1" operator="equal">
      <formula>"DESCARTADO"</formula>
    </cfRule>
  </conditionalFormatting>
  <conditionalFormatting sqref="F45:G45">
    <cfRule type="cellIs" dxfId="75" priority="76" stopIfTrue="1" operator="equal">
      <formula>"NO HÁBIL"</formula>
    </cfRule>
    <cfRule type="cellIs" dxfId="74" priority="80" stopIfTrue="1" operator="equal">
      <formula>"CUMPLE"</formula>
    </cfRule>
    <cfRule type="cellIs" dxfId="73" priority="81" stopIfTrue="1" operator="equal">
      <formula>"NO CUMPLE"</formula>
    </cfRule>
    <cfRule type="cellIs" dxfId="72" priority="82" stopIfTrue="1" operator="equal">
      <formula>"PENDIENTE"</formula>
    </cfRule>
  </conditionalFormatting>
  <conditionalFormatting sqref="F45">
    <cfRule type="cellIs" dxfId="71" priority="79" stopIfTrue="1" operator="equal">
      <formula>"NO APLICA"</formula>
    </cfRule>
  </conditionalFormatting>
  <conditionalFormatting sqref="C140:C149">
    <cfRule type="cellIs" dxfId="70" priority="78" operator="equal">
      <formula>#REF!</formula>
    </cfRule>
  </conditionalFormatting>
  <conditionalFormatting sqref="E148:E151">
    <cfRule type="cellIs" dxfId="69" priority="77" operator="equal">
      <formula>$F$38</formula>
    </cfRule>
  </conditionalFormatting>
  <conditionalFormatting sqref="J45:J124">
    <cfRule type="cellIs" dxfId="68" priority="73" operator="lessThan">
      <formula>0</formula>
    </cfRule>
  </conditionalFormatting>
  <conditionalFormatting sqref="A45:K124">
    <cfRule type="expression" dxfId="67" priority="83" stopIfTrue="1">
      <formula>MOD(ROW(),2)</formula>
    </cfRule>
  </conditionalFormatting>
  <conditionalFormatting sqref="H46:H124 E46:E124">
    <cfRule type="cellIs" dxfId="66" priority="11" stopIfTrue="1" operator="equal">
      <formula>"NO ADMISIBLE"</formula>
    </cfRule>
  </conditionalFormatting>
  <conditionalFormatting sqref="H46:H124 E46:E124">
    <cfRule type="cellIs" dxfId="65" priority="10" stopIfTrue="1" operator="equal">
      <formula>"DESCARTADO"</formula>
    </cfRule>
  </conditionalFormatting>
  <conditionalFormatting sqref="F46:G124">
    <cfRule type="cellIs" dxfId="64" priority="4" stopIfTrue="1" operator="equal">
      <formula>"NO HÁBIL"</formula>
    </cfRule>
    <cfRule type="cellIs" dxfId="63" priority="6" stopIfTrue="1" operator="equal">
      <formula>"CUMPLE"</formula>
    </cfRule>
    <cfRule type="cellIs" dxfId="62" priority="7" stopIfTrue="1" operator="equal">
      <formula>"NO CUMPLE"</formula>
    </cfRule>
    <cfRule type="cellIs" dxfId="61" priority="8" stopIfTrue="1" operator="equal">
      <formula>"PENDIENTE"</formula>
    </cfRule>
  </conditionalFormatting>
  <conditionalFormatting sqref="F46:F124">
    <cfRule type="cellIs" dxfId="60" priority="5" stopIfTrue="1" operator="equal">
      <formula>"NO APLICA"</formula>
    </cfRule>
  </conditionalFormatting>
  <conditionalFormatting sqref="J46:J124">
    <cfRule type="cellIs" dxfId="59" priority="3" operator="lessThan">
      <formula>0</formula>
    </cfRule>
  </conditionalFormatting>
  <conditionalFormatting sqref="J11">
    <cfRule type="cellIs" dxfId="58" priority="1" operator="equal">
      <formula>"EN AUDIENCIA"</formula>
    </cfRule>
    <cfRule type="cellIs" dxfId="57" priority="2" operator="equal">
      <formula>"INFORME"</formula>
    </cfRule>
  </conditionalFormatting>
  <dataValidations count="2">
    <dataValidation type="whole" allowBlank="1" showInputMessage="1" showErrorMessage="1" errorTitle="ERROR" error="&quot;EL NUMERO DE MODULO ESTA POR FUERA DEL RANGO&quot;" sqref="B14:C15" xr:uid="{00000000-0002-0000-0500-000000000000}">
      <formula1>1</formula1>
      <formula2>D13</formula2>
    </dataValidation>
    <dataValidation type="list" allowBlank="1" showInputMessage="1" showErrorMessage="1" sqref="D15"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theme="6" tint="0.39997558519241921"/>
    <pageSetUpPr fitToPage="1"/>
  </sheetPr>
  <dimension ref="A1:G528"/>
  <sheetViews>
    <sheetView showGridLines="0" zoomScaleNormal="100" workbookViewId="0"/>
  </sheetViews>
  <sheetFormatPr baseColWidth="10" defaultColWidth="0" defaultRowHeight="14.4" zeroHeight="1"/>
  <cols>
    <col min="1" max="1" width="3.88671875" style="97" customWidth="1"/>
    <col min="2" max="2" width="6.6640625" style="97" customWidth="1"/>
    <col min="3" max="3" width="14" style="97" customWidth="1"/>
    <col min="4" max="4" width="62.109375" style="97" customWidth="1"/>
    <col min="5" max="5" width="14.44140625" style="97" customWidth="1"/>
    <col min="6" max="7" width="11.44140625" style="97" customWidth="1"/>
    <col min="8" max="16384" width="11.44140625" style="97" hidden="1"/>
  </cols>
  <sheetData>
    <row r="1" spans="1:5" s="4" customFormat="1" ht="15" customHeight="1">
      <c r="A1" s="91"/>
      <c r="B1" s="91"/>
      <c r="C1" s="928" t="s">
        <v>0</v>
      </c>
      <c r="D1" s="928"/>
      <c r="E1" s="928"/>
    </row>
    <row r="2" spans="1:5" s="2" customFormat="1" ht="15" customHeight="1">
      <c r="A2" s="93"/>
      <c r="B2" s="93"/>
      <c r="C2" s="928" t="s">
        <v>1</v>
      </c>
      <c r="D2" s="928"/>
      <c r="E2" s="928"/>
    </row>
    <row r="3" spans="1:5" s="2" customFormat="1" ht="15" customHeight="1">
      <c r="A3" s="93"/>
      <c r="B3" s="93"/>
      <c r="C3" s="928" t="s">
        <v>2</v>
      </c>
      <c r="D3" s="928"/>
      <c r="E3" s="928"/>
    </row>
    <row r="4" spans="1:5" s="2" customFormat="1" ht="12.75" customHeight="1">
      <c r="A4" s="93"/>
      <c r="B4" s="93"/>
      <c r="C4" s="928" t="s">
        <v>3</v>
      </c>
      <c r="D4" s="928"/>
      <c r="E4" s="928"/>
    </row>
    <row r="5" spans="1:5" s="2" customFormat="1" ht="13.2">
      <c r="A5" s="93"/>
      <c r="B5" s="92"/>
      <c r="C5" s="92"/>
      <c r="D5" s="3"/>
      <c r="E5" s="38"/>
    </row>
    <row r="6" spans="1:5" s="2" customFormat="1" ht="13.2">
      <c r="A6" s="93"/>
      <c r="B6" s="93"/>
      <c r="C6" s="928" t="s">
        <v>4</v>
      </c>
      <c r="D6" s="928"/>
      <c r="E6" s="928"/>
    </row>
    <row r="7" spans="1:5" s="2" customFormat="1" ht="13.2">
      <c r="A7" s="93"/>
      <c r="B7" s="93"/>
      <c r="C7" s="928" t="s">
        <v>5</v>
      </c>
      <c r="D7" s="928"/>
      <c r="E7" s="928"/>
    </row>
    <row r="8" spans="1:5" s="2" customFormat="1" ht="12.75" customHeight="1">
      <c r="A8" s="93"/>
      <c r="B8" s="92"/>
      <c r="C8" s="92"/>
      <c r="D8" s="3"/>
      <c r="E8" s="38"/>
    </row>
    <row r="9" spans="1:5" s="2" customFormat="1" ht="67.5" customHeight="1">
      <c r="A9" s="93"/>
      <c r="B9" s="93"/>
      <c r="C9" s="928" t="s">
        <v>1402</v>
      </c>
      <c r="D9" s="928"/>
      <c r="E9" s="928"/>
    </row>
    <row r="10" spans="1:5" s="2" customFormat="1" ht="12.75" customHeight="1">
      <c r="A10" s="93"/>
      <c r="B10" s="92"/>
      <c r="C10" s="92"/>
      <c r="D10" s="3"/>
      <c r="E10" s="38"/>
    </row>
    <row r="11" spans="1:5" s="2" customFormat="1" ht="13.2">
      <c r="A11" s="93"/>
      <c r="B11" s="93"/>
      <c r="C11" s="893"/>
      <c r="D11" s="893"/>
      <c r="E11" s="893"/>
    </row>
    <row r="12" spans="1:5" s="2" customFormat="1" ht="15.6">
      <c r="A12" s="93"/>
      <c r="B12" s="94"/>
      <c r="C12" s="94"/>
      <c r="D12" s="95"/>
      <c r="E12" s="38"/>
    </row>
    <row r="13" spans="1:5" s="2" customFormat="1" ht="13.2">
      <c r="A13" s="93"/>
      <c r="B13" s="93"/>
      <c r="C13" s="637" t="s">
        <v>1189</v>
      </c>
      <c r="D13" s="637"/>
      <c r="E13" s="637"/>
    </row>
    <row r="14" spans="1:5">
      <c r="A14" s="96"/>
      <c r="B14" s="96"/>
      <c r="C14" s="637" t="s">
        <v>1190</v>
      </c>
      <c r="D14" s="637"/>
      <c r="E14" s="637"/>
    </row>
    <row r="15" spans="1:5" ht="15" thickBot="1"/>
    <row r="16" spans="1:5" ht="24" customHeight="1" thickTop="1">
      <c r="B16" s="926" t="s">
        <v>39</v>
      </c>
      <c r="C16" s="926" t="s">
        <v>1191</v>
      </c>
      <c r="D16" s="929" t="s">
        <v>130</v>
      </c>
      <c r="E16" s="931" t="s">
        <v>27</v>
      </c>
    </row>
    <row r="17" spans="2:5" ht="24" customHeight="1" thickBot="1">
      <c r="B17" s="927"/>
      <c r="C17" s="927"/>
      <c r="D17" s="930"/>
      <c r="E17" s="932"/>
    </row>
    <row r="18" spans="2:5" ht="4.5" customHeight="1">
      <c r="B18" s="98"/>
      <c r="C18" s="98"/>
      <c r="D18" s="99"/>
      <c r="E18" s="100"/>
    </row>
    <row r="19" spans="2:5">
      <c r="B19" s="101">
        <v>1</v>
      </c>
      <c r="C19" s="101">
        <v>1</v>
      </c>
      <c r="D19" s="102" t="s">
        <v>45</v>
      </c>
      <c r="E19" s="103">
        <v>20</v>
      </c>
    </row>
    <row r="20" spans="2:5">
      <c r="B20" s="101">
        <v>2</v>
      </c>
      <c r="C20" s="101">
        <v>2</v>
      </c>
      <c r="D20" s="102" t="s">
        <v>46</v>
      </c>
      <c r="E20" s="103">
        <v>20</v>
      </c>
    </row>
    <row r="21" spans="2:5">
      <c r="B21" s="101">
        <v>3</v>
      </c>
      <c r="C21" s="101">
        <v>3</v>
      </c>
      <c r="D21" s="102" t="s">
        <v>47</v>
      </c>
      <c r="E21" s="103">
        <v>20</v>
      </c>
    </row>
    <row r="22" spans="2:5">
      <c r="B22" s="101">
        <v>4</v>
      </c>
      <c r="C22" s="101">
        <v>4</v>
      </c>
      <c r="D22" s="102" t="s">
        <v>48</v>
      </c>
      <c r="E22" s="103">
        <v>20</v>
      </c>
    </row>
    <row r="23" spans="2:5">
      <c r="B23" s="101">
        <v>5</v>
      </c>
      <c r="C23" s="101">
        <v>5</v>
      </c>
      <c r="D23" s="102" t="s">
        <v>49</v>
      </c>
      <c r="E23" s="103">
        <v>20</v>
      </c>
    </row>
    <row r="24" spans="2:5">
      <c r="B24" s="101">
        <v>6</v>
      </c>
      <c r="C24" s="101">
        <v>6</v>
      </c>
      <c r="D24" s="102" t="s">
        <v>50</v>
      </c>
      <c r="E24" s="103">
        <v>20</v>
      </c>
    </row>
    <row r="25" spans="2:5">
      <c r="B25" s="101">
        <v>7</v>
      </c>
      <c r="C25" s="101">
        <v>7</v>
      </c>
      <c r="D25" s="102" t="s">
        <v>51</v>
      </c>
      <c r="E25" s="103">
        <v>20</v>
      </c>
    </row>
    <row r="26" spans="2:5">
      <c r="B26" s="101">
        <v>8</v>
      </c>
      <c r="C26" s="101">
        <v>8</v>
      </c>
      <c r="D26" s="102" t="s">
        <v>52</v>
      </c>
      <c r="E26" s="103">
        <v>20</v>
      </c>
    </row>
    <row r="27" spans="2:5">
      <c r="B27" s="101">
        <v>9</v>
      </c>
      <c r="C27" s="101">
        <v>9</v>
      </c>
      <c r="D27" s="102" t="s">
        <v>53</v>
      </c>
      <c r="E27" s="103">
        <v>20</v>
      </c>
    </row>
    <row r="28" spans="2:5">
      <c r="B28" s="101">
        <v>10</v>
      </c>
      <c r="C28" s="101">
        <v>10</v>
      </c>
      <c r="D28" s="102" t="s">
        <v>54</v>
      </c>
      <c r="E28" s="103">
        <v>20</v>
      </c>
    </row>
    <row r="29" spans="2:5">
      <c r="B29" s="101">
        <v>11</v>
      </c>
      <c r="C29" s="101">
        <v>11</v>
      </c>
      <c r="D29" s="102" t="s">
        <v>55</v>
      </c>
      <c r="E29" s="103">
        <v>20</v>
      </c>
    </row>
    <row r="30" spans="2:5">
      <c r="B30" s="101">
        <v>12</v>
      </c>
      <c r="C30" s="101">
        <v>12</v>
      </c>
      <c r="D30" s="102" t="s">
        <v>56</v>
      </c>
      <c r="E30" s="103">
        <v>20</v>
      </c>
    </row>
    <row r="31" spans="2:5">
      <c r="B31" s="101">
        <v>13</v>
      </c>
      <c r="C31" s="101">
        <v>13</v>
      </c>
      <c r="D31" s="102" t="s">
        <v>57</v>
      </c>
      <c r="E31" s="103">
        <v>20</v>
      </c>
    </row>
    <row r="32" spans="2:5">
      <c r="B32" s="101">
        <v>14</v>
      </c>
      <c r="C32" s="101">
        <v>14</v>
      </c>
      <c r="D32" s="102" t="s">
        <v>58</v>
      </c>
      <c r="E32" s="103">
        <v>20</v>
      </c>
    </row>
    <row r="33" spans="2:5">
      <c r="B33" s="101">
        <v>15</v>
      </c>
      <c r="C33" s="101">
        <v>15</v>
      </c>
      <c r="D33" s="102" t="s">
        <v>59</v>
      </c>
      <c r="E33" s="103">
        <v>20</v>
      </c>
    </row>
    <row r="34" spans="2:5">
      <c r="B34" s="101">
        <v>16</v>
      </c>
      <c r="C34" s="101">
        <v>16</v>
      </c>
      <c r="D34" s="102" t="s">
        <v>60</v>
      </c>
      <c r="E34" s="103">
        <v>20</v>
      </c>
    </row>
    <row r="35" spans="2:5">
      <c r="B35" s="101">
        <v>17</v>
      </c>
      <c r="C35" s="101">
        <v>17</v>
      </c>
      <c r="D35" s="102" t="s">
        <v>61</v>
      </c>
      <c r="E35" s="103">
        <v>20</v>
      </c>
    </row>
    <row r="36" spans="2:5">
      <c r="B36" s="101">
        <v>18</v>
      </c>
      <c r="C36" s="101">
        <v>18</v>
      </c>
      <c r="D36" s="102" t="s">
        <v>62</v>
      </c>
      <c r="E36" s="103">
        <v>20</v>
      </c>
    </row>
    <row r="37" spans="2:5">
      <c r="B37" s="101">
        <v>19</v>
      </c>
      <c r="C37" s="101">
        <v>19</v>
      </c>
      <c r="D37" s="102" t="s">
        <v>63</v>
      </c>
      <c r="E37" s="103">
        <v>20</v>
      </c>
    </row>
    <row r="38" spans="2:5">
      <c r="B38" s="101">
        <v>20</v>
      </c>
      <c r="C38" s="101">
        <v>20</v>
      </c>
      <c r="D38" s="102" t="s">
        <v>64</v>
      </c>
      <c r="E38" s="103">
        <v>20</v>
      </c>
    </row>
    <row r="39" spans="2:5">
      <c r="B39" s="101">
        <v>21</v>
      </c>
      <c r="C39" s="101">
        <v>21</v>
      </c>
      <c r="D39" s="102" t="s">
        <v>65</v>
      </c>
      <c r="E39" s="103">
        <v>20</v>
      </c>
    </row>
    <row r="40" spans="2:5">
      <c r="B40" s="101">
        <v>22</v>
      </c>
      <c r="C40" s="101">
        <v>22</v>
      </c>
      <c r="D40" s="102" t="s">
        <v>66</v>
      </c>
      <c r="E40" s="103">
        <v>20</v>
      </c>
    </row>
    <row r="41" spans="2:5">
      <c r="B41" s="101">
        <v>23</v>
      </c>
      <c r="C41" s="101">
        <v>23</v>
      </c>
      <c r="D41" s="102" t="s">
        <v>67</v>
      </c>
      <c r="E41" s="103">
        <v>20</v>
      </c>
    </row>
    <row r="42" spans="2:5">
      <c r="B42" s="101">
        <v>24</v>
      </c>
      <c r="C42" s="101">
        <v>24</v>
      </c>
      <c r="D42" s="102" t="s">
        <v>68</v>
      </c>
      <c r="E42" s="103">
        <v>20</v>
      </c>
    </row>
    <row r="43" spans="2:5">
      <c r="B43" s="101">
        <v>25</v>
      </c>
      <c r="C43" s="101">
        <v>25</v>
      </c>
      <c r="D43" s="102" t="s">
        <v>69</v>
      </c>
      <c r="E43" s="103">
        <v>20</v>
      </c>
    </row>
    <row r="44" spans="2:5">
      <c r="B44" s="101">
        <v>26</v>
      </c>
      <c r="C44" s="101">
        <v>26</v>
      </c>
      <c r="D44" s="102" t="s">
        <v>70</v>
      </c>
      <c r="E44" s="103">
        <v>20</v>
      </c>
    </row>
    <row r="45" spans="2:5">
      <c r="B45" s="101">
        <v>27</v>
      </c>
      <c r="C45" s="101">
        <v>27</v>
      </c>
      <c r="D45" s="102" t="s">
        <v>71</v>
      </c>
      <c r="E45" s="103">
        <v>20</v>
      </c>
    </row>
    <row r="46" spans="2:5">
      <c r="B46" s="101">
        <v>28</v>
      </c>
      <c r="C46" s="101">
        <v>28</v>
      </c>
      <c r="D46" s="102" t="s">
        <v>72</v>
      </c>
      <c r="E46" s="103">
        <v>20</v>
      </c>
    </row>
    <row r="47" spans="2:5">
      <c r="B47" s="101">
        <v>29</v>
      </c>
      <c r="C47" s="101">
        <v>29</v>
      </c>
      <c r="D47" s="102" t="s">
        <v>73</v>
      </c>
      <c r="E47" s="103">
        <v>20</v>
      </c>
    </row>
    <row r="48" spans="2:5">
      <c r="B48" s="101">
        <v>30</v>
      </c>
      <c r="C48" s="101">
        <v>30</v>
      </c>
      <c r="D48" s="102" t="s">
        <v>74</v>
      </c>
      <c r="E48" s="103">
        <v>20</v>
      </c>
    </row>
    <row r="49" spans="2:5">
      <c r="B49" s="101">
        <v>31</v>
      </c>
      <c r="C49" s="101">
        <v>31</v>
      </c>
      <c r="D49" s="102" t="s">
        <v>75</v>
      </c>
      <c r="E49" s="103">
        <v>20</v>
      </c>
    </row>
    <row r="50" spans="2:5">
      <c r="B50" s="101">
        <v>32</v>
      </c>
      <c r="C50" s="101">
        <v>32</v>
      </c>
      <c r="D50" s="102" t="s">
        <v>76</v>
      </c>
      <c r="E50" s="103">
        <v>20</v>
      </c>
    </row>
    <row r="51" spans="2:5">
      <c r="B51" s="101">
        <v>33</v>
      </c>
      <c r="C51" s="101">
        <v>33</v>
      </c>
      <c r="D51" s="102" t="s">
        <v>77</v>
      </c>
      <c r="E51" s="103">
        <v>20</v>
      </c>
    </row>
    <row r="52" spans="2:5">
      <c r="B52" s="101">
        <v>34</v>
      </c>
      <c r="C52" s="101">
        <v>34</v>
      </c>
      <c r="D52" s="102" t="s">
        <v>78</v>
      </c>
      <c r="E52" s="103">
        <v>20</v>
      </c>
    </row>
    <row r="53" spans="2:5">
      <c r="B53" s="101">
        <v>35</v>
      </c>
      <c r="C53" s="101">
        <v>35</v>
      </c>
      <c r="D53" s="102" t="s">
        <v>79</v>
      </c>
      <c r="E53" s="103">
        <v>20</v>
      </c>
    </row>
    <row r="54" spans="2:5">
      <c r="B54" s="101">
        <v>36</v>
      </c>
      <c r="C54" s="101">
        <v>36</v>
      </c>
      <c r="D54" s="102" t="s">
        <v>80</v>
      </c>
      <c r="E54" s="103">
        <v>20</v>
      </c>
    </row>
    <row r="55" spans="2:5">
      <c r="B55" s="101">
        <v>37</v>
      </c>
      <c r="C55" s="101">
        <v>37</v>
      </c>
      <c r="D55" s="102" t="s">
        <v>81</v>
      </c>
      <c r="E55" s="103">
        <v>20</v>
      </c>
    </row>
    <row r="56" spans="2:5">
      <c r="B56" s="101">
        <v>38</v>
      </c>
      <c r="C56" s="101">
        <v>38</v>
      </c>
      <c r="D56" s="102" t="s">
        <v>82</v>
      </c>
      <c r="E56" s="103">
        <v>20</v>
      </c>
    </row>
    <row r="57" spans="2:5">
      <c r="B57" s="101">
        <v>39</v>
      </c>
      <c r="C57" s="101">
        <v>39</v>
      </c>
      <c r="D57" s="102" t="s">
        <v>83</v>
      </c>
      <c r="E57" s="103">
        <v>20</v>
      </c>
    </row>
    <row r="58" spans="2:5">
      <c r="B58" s="101">
        <v>40</v>
      </c>
      <c r="C58" s="101">
        <v>40</v>
      </c>
      <c r="D58" s="102" t="s">
        <v>84</v>
      </c>
      <c r="E58" s="103">
        <v>20</v>
      </c>
    </row>
    <row r="59" spans="2:5">
      <c r="B59" s="101">
        <v>41</v>
      </c>
      <c r="C59" s="101">
        <v>41</v>
      </c>
      <c r="D59" s="102" t="s">
        <v>85</v>
      </c>
      <c r="E59" s="103">
        <v>20</v>
      </c>
    </row>
    <row r="60" spans="2:5">
      <c r="B60" s="101">
        <v>42</v>
      </c>
      <c r="C60" s="101">
        <v>42</v>
      </c>
      <c r="D60" s="102" t="s">
        <v>86</v>
      </c>
      <c r="E60" s="103">
        <v>20</v>
      </c>
    </row>
    <row r="61" spans="2:5">
      <c r="B61" s="101">
        <v>43</v>
      </c>
      <c r="C61" s="101">
        <v>43</v>
      </c>
      <c r="D61" s="102" t="s">
        <v>87</v>
      </c>
      <c r="E61" s="103">
        <v>20</v>
      </c>
    </row>
    <row r="62" spans="2:5">
      <c r="B62" s="101">
        <v>44</v>
      </c>
      <c r="C62" s="101">
        <v>44</v>
      </c>
      <c r="D62" s="102" t="s">
        <v>88</v>
      </c>
      <c r="E62" s="103">
        <v>20</v>
      </c>
    </row>
    <row r="63" spans="2:5">
      <c r="B63" s="101">
        <v>45</v>
      </c>
      <c r="C63" s="101">
        <v>45</v>
      </c>
      <c r="D63" s="102" t="s">
        <v>89</v>
      </c>
      <c r="E63" s="103">
        <v>20</v>
      </c>
    </row>
    <row r="64" spans="2:5">
      <c r="B64" s="101">
        <v>46</v>
      </c>
      <c r="C64" s="101">
        <v>46</v>
      </c>
      <c r="D64" s="102" t="s">
        <v>90</v>
      </c>
      <c r="E64" s="103">
        <v>20</v>
      </c>
    </row>
    <row r="65" spans="2:5">
      <c r="B65" s="101">
        <v>47</v>
      </c>
      <c r="C65" s="101">
        <v>47</v>
      </c>
      <c r="D65" s="102" t="s">
        <v>91</v>
      </c>
      <c r="E65" s="103">
        <v>20</v>
      </c>
    </row>
    <row r="66" spans="2:5">
      <c r="B66" s="101">
        <v>48</v>
      </c>
      <c r="C66" s="101">
        <v>48</v>
      </c>
      <c r="D66" s="102" t="s">
        <v>92</v>
      </c>
      <c r="E66" s="103">
        <v>20</v>
      </c>
    </row>
    <row r="67" spans="2:5">
      <c r="B67" s="101">
        <v>49</v>
      </c>
      <c r="C67" s="101">
        <v>49</v>
      </c>
      <c r="D67" s="102" t="s">
        <v>93</v>
      </c>
      <c r="E67" s="103">
        <v>20</v>
      </c>
    </row>
    <row r="68" spans="2:5">
      <c r="B68" s="101">
        <v>50</v>
      </c>
      <c r="C68" s="101">
        <v>50</v>
      </c>
      <c r="D68" s="102" t="s">
        <v>94</v>
      </c>
      <c r="E68" s="103">
        <v>20</v>
      </c>
    </row>
    <row r="69" spans="2:5">
      <c r="B69" s="101">
        <v>51</v>
      </c>
      <c r="C69" s="101">
        <v>51</v>
      </c>
      <c r="D69" s="102" t="s">
        <v>95</v>
      </c>
      <c r="E69" s="103">
        <v>20</v>
      </c>
    </row>
    <row r="70" spans="2:5">
      <c r="B70" s="101">
        <v>52</v>
      </c>
      <c r="C70" s="101">
        <v>52</v>
      </c>
      <c r="D70" s="102" t="s">
        <v>96</v>
      </c>
      <c r="E70" s="103">
        <v>20</v>
      </c>
    </row>
    <row r="71" spans="2:5">
      <c r="B71" s="101">
        <v>53</v>
      </c>
      <c r="C71" s="101">
        <v>53</v>
      </c>
      <c r="D71" s="102" t="s">
        <v>97</v>
      </c>
      <c r="E71" s="103">
        <v>20</v>
      </c>
    </row>
    <row r="72" spans="2:5">
      <c r="B72" s="101">
        <v>54</v>
      </c>
      <c r="C72" s="101">
        <v>54</v>
      </c>
      <c r="D72" s="102" t="s">
        <v>98</v>
      </c>
      <c r="E72" s="103">
        <v>20</v>
      </c>
    </row>
    <row r="73" spans="2:5">
      <c r="B73" s="101">
        <v>55</v>
      </c>
      <c r="C73" s="101">
        <v>55</v>
      </c>
      <c r="D73" s="102" t="s">
        <v>99</v>
      </c>
      <c r="E73" s="103">
        <v>20</v>
      </c>
    </row>
    <row r="74" spans="2:5">
      <c r="B74" s="101">
        <v>56</v>
      </c>
      <c r="C74" s="101">
        <v>56</v>
      </c>
      <c r="D74" s="102" t="s">
        <v>100</v>
      </c>
      <c r="E74" s="103">
        <v>20</v>
      </c>
    </row>
    <row r="75" spans="2:5">
      <c r="B75" s="101">
        <v>57</v>
      </c>
      <c r="C75" s="101">
        <v>57</v>
      </c>
      <c r="D75" s="102" t="s">
        <v>101</v>
      </c>
      <c r="E75" s="103">
        <v>20</v>
      </c>
    </row>
    <row r="76" spans="2:5">
      <c r="B76" s="101">
        <v>58</v>
      </c>
      <c r="C76" s="101">
        <v>58</v>
      </c>
      <c r="D76" s="102" t="s">
        <v>102</v>
      </c>
      <c r="E76" s="103">
        <v>20</v>
      </c>
    </row>
    <row r="77" spans="2:5">
      <c r="B77" s="101">
        <v>59</v>
      </c>
      <c r="C77" s="101">
        <v>59</v>
      </c>
      <c r="D77" s="102" t="s">
        <v>103</v>
      </c>
      <c r="E77" s="103">
        <v>20</v>
      </c>
    </row>
    <row r="78" spans="2:5">
      <c r="B78" s="101">
        <v>60</v>
      </c>
      <c r="C78" s="101">
        <v>60</v>
      </c>
      <c r="D78" s="102" t="s">
        <v>104</v>
      </c>
      <c r="E78" s="103">
        <v>20</v>
      </c>
    </row>
    <row r="79" spans="2:5">
      <c r="B79" s="101">
        <v>61</v>
      </c>
      <c r="C79" s="101">
        <v>61</v>
      </c>
      <c r="D79" s="102" t="s">
        <v>105</v>
      </c>
      <c r="E79" s="103">
        <v>20</v>
      </c>
    </row>
    <row r="80" spans="2:5">
      <c r="B80" s="101">
        <v>62</v>
      </c>
      <c r="C80" s="101">
        <v>62</v>
      </c>
      <c r="D80" s="102" t="s">
        <v>106</v>
      </c>
      <c r="E80" s="103">
        <v>20</v>
      </c>
    </row>
    <row r="81" spans="2:5">
      <c r="B81" s="101">
        <v>63</v>
      </c>
      <c r="C81" s="101">
        <v>63</v>
      </c>
      <c r="D81" s="102" t="s">
        <v>107</v>
      </c>
      <c r="E81" s="103">
        <v>20</v>
      </c>
    </row>
    <row r="82" spans="2:5">
      <c r="B82" s="101">
        <v>64</v>
      </c>
      <c r="C82" s="101">
        <v>64</v>
      </c>
      <c r="D82" s="102" t="s">
        <v>108</v>
      </c>
      <c r="E82" s="103">
        <v>20</v>
      </c>
    </row>
    <row r="83" spans="2:5">
      <c r="B83" s="101">
        <v>65</v>
      </c>
      <c r="C83" s="101">
        <v>65</v>
      </c>
      <c r="D83" s="102" t="s">
        <v>109</v>
      </c>
      <c r="E83" s="103">
        <v>20</v>
      </c>
    </row>
    <row r="84" spans="2:5">
      <c r="B84" s="101">
        <v>66</v>
      </c>
      <c r="C84" s="101">
        <v>66</v>
      </c>
      <c r="D84" s="102" t="s">
        <v>110</v>
      </c>
      <c r="E84" s="103">
        <v>20</v>
      </c>
    </row>
    <row r="85" spans="2:5">
      <c r="B85" s="101">
        <v>67</v>
      </c>
      <c r="C85" s="101">
        <v>67</v>
      </c>
      <c r="D85" s="102" t="s">
        <v>111</v>
      </c>
      <c r="E85" s="103">
        <v>20</v>
      </c>
    </row>
    <row r="86" spans="2:5">
      <c r="B86" s="101">
        <v>68</v>
      </c>
      <c r="C86" s="101">
        <v>68</v>
      </c>
      <c r="D86" s="102" t="s">
        <v>112</v>
      </c>
      <c r="E86" s="103">
        <v>20</v>
      </c>
    </row>
    <row r="87" spans="2:5">
      <c r="B87" s="101">
        <v>69</v>
      </c>
      <c r="C87" s="101">
        <v>69</v>
      </c>
      <c r="D87" s="102" t="s">
        <v>113</v>
      </c>
      <c r="E87" s="103">
        <v>20</v>
      </c>
    </row>
    <row r="88" spans="2:5">
      <c r="B88" s="101">
        <v>70</v>
      </c>
      <c r="C88" s="101">
        <v>70</v>
      </c>
      <c r="D88" s="102" t="s">
        <v>114</v>
      </c>
      <c r="E88" s="103">
        <v>20</v>
      </c>
    </row>
    <row r="89" spans="2:5">
      <c r="B89" s="101">
        <v>71</v>
      </c>
      <c r="C89" s="101">
        <v>71</v>
      </c>
      <c r="D89" s="102" t="s">
        <v>115</v>
      </c>
      <c r="E89" s="103">
        <v>20</v>
      </c>
    </row>
    <row r="90" spans="2:5">
      <c r="B90" s="101">
        <v>72</v>
      </c>
      <c r="C90" s="101">
        <v>72</v>
      </c>
      <c r="D90" s="102" t="s">
        <v>116</v>
      </c>
      <c r="E90" s="103">
        <v>20</v>
      </c>
    </row>
    <row r="91" spans="2:5">
      <c r="B91" s="101">
        <v>73</v>
      </c>
      <c r="C91" s="101">
        <v>73</v>
      </c>
      <c r="D91" s="102" t="s">
        <v>117</v>
      </c>
      <c r="E91" s="103">
        <v>20</v>
      </c>
    </row>
    <row r="92" spans="2:5">
      <c r="B92" s="101">
        <v>74</v>
      </c>
      <c r="C92" s="101">
        <v>74</v>
      </c>
      <c r="D92" s="102" t="s">
        <v>118</v>
      </c>
      <c r="E92" s="103">
        <v>20</v>
      </c>
    </row>
    <row r="93" spans="2:5">
      <c r="B93" s="101">
        <v>75</v>
      </c>
      <c r="C93" s="101">
        <v>75</v>
      </c>
      <c r="D93" s="102" t="s">
        <v>119</v>
      </c>
      <c r="E93" s="103">
        <v>20</v>
      </c>
    </row>
    <row r="94" spans="2:5">
      <c r="B94" s="101">
        <v>76</v>
      </c>
      <c r="C94" s="101">
        <v>76</v>
      </c>
      <c r="D94" s="102" t="s">
        <v>120</v>
      </c>
      <c r="E94" s="103">
        <v>20</v>
      </c>
    </row>
    <row r="95" spans="2:5">
      <c r="B95" s="101">
        <v>77</v>
      </c>
      <c r="C95" s="101">
        <v>77</v>
      </c>
      <c r="D95" s="102" t="s">
        <v>121</v>
      </c>
      <c r="E95" s="103">
        <v>20</v>
      </c>
    </row>
    <row r="96" spans="2:5">
      <c r="B96" s="101">
        <v>78</v>
      </c>
      <c r="C96" s="101">
        <v>78</v>
      </c>
      <c r="D96" s="102" t="s">
        <v>122</v>
      </c>
      <c r="E96" s="103">
        <v>20</v>
      </c>
    </row>
    <row r="97" spans="2:5">
      <c r="B97" s="101">
        <v>79</v>
      </c>
      <c r="C97" s="101">
        <v>79</v>
      </c>
      <c r="D97" s="102" t="s">
        <v>123</v>
      </c>
      <c r="E97" s="103">
        <v>20</v>
      </c>
    </row>
    <row r="98" spans="2:5">
      <c r="B98" s="101">
        <v>80</v>
      </c>
      <c r="C98" s="101">
        <v>80</v>
      </c>
      <c r="D98" s="102" t="s">
        <v>124</v>
      </c>
      <c r="E98" s="103">
        <v>20</v>
      </c>
    </row>
    <row r="99" spans="2:5" ht="3" customHeight="1" thickBot="1">
      <c r="B99" s="331" t="s">
        <v>125</v>
      </c>
      <c r="C99" s="331" t="s">
        <v>125</v>
      </c>
      <c r="D99" s="104"/>
      <c r="E99" s="105"/>
    </row>
    <row r="100" spans="2:5" ht="15" thickTop="1"/>
    <row r="101" spans="2:5"/>
    <row r="102" spans="2:5"/>
    <row r="103" spans="2:5"/>
    <row r="104" spans="2:5"/>
    <row r="105" spans="2:5"/>
    <row r="106" spans="2:5"/>
    <row r="107" spans="2:5"/>
    <row r="108" spans="2:5"/>
    <row r="109" spans="2:5"/>
    <row r="110" spans="2:5"/>
    <row r="111" spans="2:5"/>
    <row r="112" spans="2:5"/>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sheetData>
  <mergeCells count="14">
    <mergeCell ref="B16:B17"/>
    <mergeCell ref="C9:E9"/>
    <mergeCell ref="C1:E1"/>
    <mergeCell ref="C2:E2"/>
    <mergeCell ref="C3:E3"/>
    <mergeCell ref="C4:E4"/>
    <mergeCell ref="C6:E6"/>
    <mergeCell ref="C7:E7"/>
    <mergeCell ref="C11:E11"/>
    <mergeCell ref="C13:E13"/>
    <mergeCell ref="C14:E14"/>
    <mergeCell ref="C16:C17"/>
    <mergeCell ref="D16:D17"/>
    <mergeCell ref="E16:E17"/>
  </mergeCells>
  <conditionalFormatting sqref="B19:E98">
    <cfRule type="expression" dxfId="56" priority="22"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theme="6" tint="0.39997558519241921"/>
    <pageSetUpPr fitToPage="1"/>
  </sheetPr>
  <dimension ref="A1:H516"/>
  <sheetViews>
    <sheetView showGridLines="0" zoomScale="112" zoomScaleNormal="112" workbookViewId="0"/>
  </sheetViews>
  <sheetFormatPr baseColWidth="10" defaultColWidth="0" defaultRowHeight="14.4" zeroHeight="1"/>
  <cols>
    <col min="1" max="1" width="3.88671875" style="97" customWidth="1"/>
    <col min="2" max="2" width="6.6640625" style="97" customWidth="1"/>
    <col min="3" max="3" width="14" style="97" customWidth="1"/>
    <col min="4" max="4" width="61.44140625" style="97" customWidth="1"/>
    <col min="5" max="5" width="16.6640625" style="97" customWidth="1"/>
    <col min="6" max="6" width="14.44140625" style="97" customWidth="1"/>
    <col min="7" max="8" width="11.44140625" style="97" customWidth="1"/>
    <col min="9" max="16384" width="11.44140625" style="97" hidden="1"/>
  </cols>
  <sheetData>
    <row r="1" spans="1:6" s="4" customFormat="1" ht="15" customHeight="1">
      <c r="A1" s="91"/>
      <c r="B1" s="91"/>
      <c r="C1" s="928" t="s">
        <v>0</v>
      </c>
      <c r="D1" s="928"/>
      <c r="E1" s="928"/>
      <c r="F1" s="928"/>
    </row>
    <row r="2" spans="1:6" s="2" customFormat="1" ht="15" customHeight="1">
      <c r="A2" s="93"/>
      <c r="B2" s="93"/>
      <c r="C2" s="928" t="s">
        <v>1</v>
      </c>
      <c r="D2" s="928"/>
      <c r="E2" s="928"/>
      <c r="F2" s="928"/>
    </row>
    <row r="3" spans="1:6" s="2" customFormat="1" ht="15" customHeight="1">
      <c r="A3" s="93"/>
      <c r="B3" s="93"/>
      <c r="C3" s="928" t="s">
        <v>2</v>
      </c>
      <c r="D3" s="928"/>
      <c r="E3" s="928"/>
      <c r="F3" s="928"/>
    </row>
    <row r="4" spans="1:6" s="2" customFormat="1" ht="12.75" customHeight="1">
      <c r="A4" s="93"/>
      <c r="B4" s="93"/>
      <c r="C4" s="928" t="s">
        <v>3</v>
      </c>
      <c r="D4" s="928"/>
      <c r="E4" s="928"/>
      <c r="F4" s="928"/>
    </row>
    <row r="5" spans="1:6" s="2" customFormat="1" ht="13.2">
      <c r="A5" s="93"/>
      <c r="B5" s="92"/>
      <c r="C5" s="92"/>
      <c r="D5" s="3"/>
      <c r="E5" s="38"/>
      <c r="F5" s="38"/>
    </row>
    <row r="6" spans="1:6" s="2" customFormat="1" ht="13.2">
      <c r="A6" s="93"/>
      <c r="B6" s="93"/>
      <c r="C6" s="928" t="s">
        <v>4</v>
      </c>
      <c r="D6" s="928"/>
      <c r="E6" s="928"/>
      <c r="F6" s="928"/>
    </row>
    <row r="7" spans="1:6" s="2" customFormat="1" ht="13.2">
      <c r="A7" s="93"/>
      <c r="B7" s="93"/>
      <c r="C7" s="928" t="s">
        <v>5</v>
      </c>
      <c r="D7" s="928"/>
      <c r="E7" s="928"/>
      <c r="F7" s="928"/>
    </row>
    <row r="8" spans="1:6" s="2" customFormat="1" ht="12.75" customHeight="1">
      <c r="A8" s="93"/>
      <c r="B8" s="92"/>
      <c r="C8" s="92"/>
      <c r="D8" s="3"/>
      <c r="E8" s="38"/>
      <c r="F8" s="38"/>
    </row>
    <row r="9" spans="1:6" s="2" customFormat="1" ht="67.5" customHeight="1">
      <c r="A9" s="93"/>
      <c r="B9" s="93"/>
      <c r="C9" s="928" t="s">
        <v>1402</v>
      </c>
      <c r="D9" s="928"/>
      <c r="E9" s="928"/>
      <c r="F9" s="928"/>
    </row>
    <row r="10" spans="1:6" s="2" customFormat="1" ht="12.75" customHeight="1">
      <c r="A10" s="93"/>
      <c r="B10" s="92"/>
      <c r="C10" s="92"/>
      <c r="D10" s="3"/>
      <c r="E10" s="38"/>
      <c r="F10" s="38"/>
    </row>
    <row r="11" spans="1:6" s="2" customFormat="1" ht="13.2">
      <c r="A11" s="93"/>
      <c r="B11" s="93"/>
      <c r="C11" s="893"/>
      <c r="D11" s="893"/>
      <c r="E11" s="893"/>
      <c r="F11" s="893"/>
    </row>
    <row r="12" spans="1:6" s="2" customFormat="1" ht="15.6">
      <c r="A12" s="93"/>
      <c r="B12" s="94"/>
      <c r="C12" s="94"/>
      <c r="D12" s="95"/>
      <c r="E12" s="38"/>
      <c r="F12" s="38"/>
    </row>
    <row r="13" spans="1:6" s="2" customFormat="1" ht="13.2">
      <c r="A13" s="93"/>
      <c r="B13" s="93"/>
      <c r="C13" s="637" t="s">
        <v>1192</v>
      </c>
      <c r="D13" s="637"/>
      <c r="E13" s="637"/>
      <c r="F13" s="637"/>
    </row>
    <row r="14" spans="1:6">
      <c r="A14" s="96"/>
      <c r="B14" s="96"/>
      <c r="C14" s="637" t="s">
        <v>1193</v>
      </c>
      <c r="D14" s="637"/>
      <c r="E14" s="637"/>
      <c r="F14" s="637"/>
    </row>
    <row r="15" spans="1:6" ht="15" thickBot="1"/>
    <row r="16" spans="1:6" ht="24" customHeight="1" thickTop="1">
      <c r="B16" s="926" t="s">
        <v>39</v>
      </c>
      <c r="C16" s="926" t="s">
        <v>1191</v>
      </c>
      <c r="D16" s="929" t="s">
        <v>130</v>
      </c>
      <c r="E16" s="553" t="s">
        <v>1194</v>
      </c>
      <c r="F16" s="553" t="s">
        <v>1195</v>
      </c>
    </row>
    <row r="17" spans="2:6" ht="24" customHeight="1" thickBot="1">
      <c r="B17" s="927"/>
      <c r="C17" s="927"/>
      <c r="D17" s="930"/>
      <c r="E17" s="554" t="s">
        <v>1196</v>
      </c>
      <c r="F17" s="554" t="s">
        <v>27</v>
      </c>
    </row>
    <row r="18" spans="2:6" ht="4.5" customHeight="1">
      <c r="B18" s="98"/>
      <c r="C18" s="98"/>
      <c r="D18" s="99"/>
      <c r="E18" s="100"/>
      <c r="F18" s="100"/>
    </row>
    <row r="19" spans="2:6">
      <c r="B19" s="101">
        <v>1</v>
      </c>
      <c r="C19" s="101">
        <v>1</v>
      </c>
      <c r="D19" s="102" t="s">
        <v>45</v>
      </c>
      <c r="E19" s="322" t="s">
        <v>1197</v>
      </c>
      <c r="F19" s="103">
        <v>10</v>
      </c>
    </row>
    <row r="20" spans="2:6">
      <c r="B20" s="101">
        <v>2</v>
      </c>
      <c r="C20" s="101">
        <v>2</v>
      </c>
      <c r="D20" s="102" t="s">
        <v>46</v>
      </c>
      <c r="E20" s="322" t="s">
        <v>1197</v>
      </c>
      <c r="F20" s="103">
        <v>10</v>
      </c>
    </row>
    <row r="21" spans="2:6">
      <c r="B21" s="101">
        <v>3</v>
      </c>
      <c r="C21" s="101">
        <v>3</v>
      </c>
      <c r="D21" s="102" t="s">
        <v>47</v>
      </c>
      <c r="E21" s="322" t="s">
        <v>1197</v>
      </c>
      <c r="F21" s="103">
        <v>10</v>
      </c>
    </row>
    <row r="22" spans="2:6">
      <c r="B22" s="101">
        <v>4</v>
      </c>
      <c r="C22" s="101">
        <v>4</v>
      </c>
      <c r="D22" s="102" t="s">
        <v>48</v>
      </c>
      <c r="E22" s="322" t="s">
        <v>1197</v>
      </c>
      <c r="F22" s="103">
        <v>10</v>
      </c>
    </row>
    <row r="23" spans="2:6">
      <c r="B23" s="101">
        <v>5</v>
      </c>
      <c r="C23" s="101">
        <v>5</v>
      </c>
      <c r="D23" s="102" t="s">
        <v>49</v>
      </c>
      <c r="E23" s="322" t="s">
        <v>1197</v>
      </c>
      <c r="F23" s="103">
        <v>10</v>
      </c>
    </row>
    <row r="24" spans="2:6">
      <c r="B24" s="101">
        <v>6</v>
      </c>
      <c r="C24" s="101">
        <v>6</v>
      </c>
      <c r="D24" s="102" t="s">
        <v>50</v>
      </c>
      <c r="E24" s="322" t="s">
        <v>1197</v>
      </c>
      <c r="F24" s="103">
        <v>10</v>
      </c>
    </row>
    <row r="25" spans="2:6">
      <c r="B25" s="101">
        <v>7</v>
      </c>
      <c r="C25" s="101">
        <v>7</v>
      </c>
      <c r="D25" s="102" t="s">
        <v>51</v>
      </c>
      <c r="E25" s="322" t="s">
        <v>1197</v>
      </c>
      <c r="F25" s="103">
        <v>10</v>
      </c>
    </row>
    <row r="26" spans="2:6">
      <c r="B26" s="101">
        <v>8</v>
      </c>
      <c r="C26" s="101">
        <v>8</v>
      </c>
      <c r="D26" s="102" t="s">
        <v>52</v>
      </c>
      <c r="E26" s="322" t="s">
        <v>1197</v>
      </c>
      <c r="F26" s="103">
        <v>10</v>
      </c>
    </row>
    <row r="27" spans="2:6">
      <c r="B27" s="101">
        <v>9</v>
      </c>
      <c r="C27" s="101">
        <v>9</v>
      </c>
      <c r="D27" s="102" t="s">
        <v>53</v>
      </c>
      <c r="E27" s="322" t="s">
        <v>1197</v>
      </c>
      <c r="F27" s="103">
        <v>10</v>
      </c>
    </row>
    <row r="28" spans="2:6">
      <c r="B28" s="101">
        <v>10</v>
      </c>
      <c r="C28" s="101">
        <v>10</v>
      </c>
      <c r="D28" s="102" t="s">
        <v>54</v>
      </c>
      <c r="E28" s="322" t="s">
        <v>1197</v>
      </c>
      <c r="F28" s="103">
        <v>10</v>
      </c>
    </row>
    <row r="29" spans="2:6">
      <c r="B29" s="101">
        <v>11</v>
      </c>
      <c r="C29" s="101">
        <v>11</v>
      </c>
      <c r="D29" s="102" t="s">
        <v>55</v>
      </c>
      <c r="E29" s="322" t="s">
        <v>1197</v>
      </c>
      <c r="F29" s="103">
        <v>10</v>
      </c>
    </row>
    <row r="30" spans="2:6">
      <c r="B30" s="101">
        <v>12</v>
      </c>
      <c r="C30" s="101">
        <v>12</v>
      </c>
      <c r="D30" s="102" t="s">
        <v>56</v>
      </c>
      <c r="E30" s="322" t="s">
        <v>1197</v>
      </c>
      <c r="F30" s="103">
        <v>10</v>
      </c>
    </row>
    <row r="31" spans="2:6">
      <c r="B31" s="101">
        <v>13</v>
      </c>
      <c r="C31" s="101">
        <v>13</v>
      </c>
      <c r="D31" s="102" t="s">
        <v>57</v>
      </c>
      <c r="E31" s="322" t="s">
        <v>1197</v>
      </c>
      <c r="F31" s="103">
        <v>10</v>
      </c>
    </row>
    <row r="32" spans="2:6">
      <c r="B32" s="101">
        <v>14</v>
      </c>
      <c r="C32" s="101">
        <v>14</v>
      </c>
      <c r="D32" s="102" t="s">
        <v>58</v>
      </c>
      <c r="E32" s="322" t="s">
        <v>1197</v>
      </c>
      <c r="F32" s="103">
        <v>10</v>
      </c>
    </row>
    <row r="33" spans="2:6">
      <c r="B33" s="101">
        <v>15</v>
      </c>
      <c r="C33" s="101">
        <v>15</v>
      </c>
      <c r="D33" s="102" t="s">
        <v>59</v>
      </c>
      <c r="E33" s="322" t="s">
        <v>1197</v>
      </c>
      <c r="F33" s="103">
        <v>10</v>
      </c>
    </row>
    <row r="34" spans="2:6">
      <c r="B34" s="101">
        <v>16</v>
      </c>
      <c r="C34" s="101">
        <v>16</v>
      </c>
      <c r="D34" s="102" t="s">
        <v>60</v>
      </c>
      <c r="E34" s="322" t="s">
        <v>1197</v>
      </c>
      <c r="F34" s="103">
        <v>10</v>
      </c>
    </row>
    <row r="35" spans="2:6">
      <c r="B35" s="101">
        <v>17</v>
      </c>
      <c r="C35" s="101">
        <v>17</v>
      </c>
      <c r="D35" s="102" t="s">
        <v>61</v>
      </c>
      <c r="E35" s="322" t="s">
        <v>1197</v>
      </c>
      <c r="F35" s="103">
        <v>10</v>
      </c>
    </row>
    <row r="36" spans="2:6">
      <c r="B36" s="101">
        <v>18</v>
      </c>
      <c r="C36" s="101">
        <v>18</v>
      </c>
      <c r="D36" s="102" t="s">
        <v>62</v>
      </c>
      <c r="E36" s="322" t="s">
        <v>1197</v>
      </c>
      <c r="F36" s="103">
        <v>10</v>
      </c>
    </row>
    <row r="37" spans="2:6">
      <c r="B37" s="101">
        <v>19</v>
      </c>
      <c r="C37" s="101">
        <v>19</v>
      </c>
      <c r="D37" s="102" t="s">
        <v>63</v>
      </c>
      <c r="E37" s="322" t="s">
        <v>1197</v>
      </c>
      <c r="F37" s="103">
        <v>10</v>
      </c>
    </row>
    <row r="38" spans="2:6">
      <c r="B38" s="101">
        <v>20</v>
      </c>
      <c r="C38" s="101">
        <v>20</v>
      </c>
      <c r="D38" s="102" t="s">
        <v>64</v>
      </c>
      <c r="E38" s="322" t="s">
        <v>1197</v>
      </c>
      <c r="F38" s="103">
        <v>10</v>
      </c>
    </row>
    <row r="39" spans="2:6">
      <c r="B39" s="101">
        <v>21</v>
      </c>
      <c r="C39" s="101">
        <v>21</v>
      </c>
      <c r="D39" s="102" t="s">
        <v>65</v>
      </c>
      <c r="E39" s="322" t="s">
        <v>1197</v>
      </c>
      <c r="F39" s="103">
        <v>10</v>
      </c>
    </row>
    <row r="40" spans="2:6">
      <c r="B40" s="101">
        <v>22</v>
      </c>
      <c r="C40" s="101">
        <v>22</v>
      </c>
      <c r="D40" s="102" t="s">
        <v>66</v>
      </c>
      <c r="E40" s="322" t="s">
        <v>1197</v>
      </c>
      <c r="F40" s="103">
        <v>10</v>
      </c>
    </row>
    <row r="41" spans="2:6">
      <c r="B41" s="101">
        <v>23</v>
      </c>
      <c r="C41" s="101">
        <v>23</v>
      </c>
      <c r="D41" s="102" t="s">
        <v>67</v>
      </c>
      <c r="E41" s="322" t="s">
        <v>1197</v>
      </c>
      <c r="F41" s="103">
        <v>10</v>
      </c>
    </row>
    <row r="42" spans="2:6">
      <c r="B42" s="101">
        <v>24</v>
      </c>
      <c r="C42" s="101">
        <v>24</v>
      </c>
      <c r="D42" s="102" t="s">
        <v>68</v>
      </c>
      <c r="E42" s="322" t="s">
        <v>1197</v>
      </c>
      <c r="F42" s="103">
        <v>10</v>
      </c>
    </row>
    <row r="43" spans="2:6">
      <c r="B43" s="101">
        <v>25</v>
      </c>
      <c r="C43" s="101">
        <v>25</v>
      </c>
      <c r="D43" s="102" t="s">
        <v>69</v>
      </c>
      <c r="E43" s="322" t="s">
        <v>1197</v>
      </c>
      <c r="F43" s="103">
        <v>10</v>
      </c>
    </row>
    <row r="44" spans="2:6">
      <c r="B44" s="101">
        <v>26</v>
      </c>
      <c r="C44" s="101">
        <v>26</v>
      </c>
      <c r="D44" s="102" t="s">
        <v>70</v>
      </c>
      <c r="E44" s="322" t="s">
        <v>1197</v>
      </c>
      <c r="F44" s="103">
        <v>10</v>
      </c>
    </row>
    <row r="45" spans="2:6">
      <c r="B45" s="101">
        <v>27</v>
      </c>
      <c r="C45" s="101">
        <v>27</v>
      </c>
      <c r="D45" s="102" t="s">
        <v>71</v>
      </c>
      <c r="E45" s="322" t="s">
        <v>1197</v>
      </c>
      <c r="F45" s="103">
        <v>10</v>
      </c>
    </row>
    <row r="46" spans="2:6">
      <c r="B46" s="101">
        <v>28</v>
      </c>
      <c r="C46" s="101">
        <v>28</v>
      </c>
      <c r="D46" s="102" t="s">
        <v>72</v>
      </c>
      <c r="E46" s="322" t="s">
        <v>1197</v>
      </c>
      <c r="F46" s="103">
        <v>10</v>
      </c>
    </row>
    <row r="47" spans="2:6">
      <c r="B47" s="101">
        <v>29</v>
      </c>
      <c r="C47" s="101">
        <v>29</v>
      </c>
      <c r="D47" s="102" t="s">
        <v>73</v>
      </c>
      <c r="E47" s="322" t="s">
        <v>1197</v>
      </c>
      <c r="F47" s="103">
        <v>10</v>
      </c>
    </row>
    <row r="48" spans="2:6">
      <c r="B48" s="101">
        <v>30</v>
      </c>
      <c r="C48" s="101">
        <v>30</v>
      </c>
      <c r="D48" s="102" t="s">
        <v>74</v>
      </c>
      <c r="E48" s="322" t="s">
        <v>1197</v>
      </c>
      <c r="F48" s="103">
        <v>10</v>
      </c>
    </row>
    <row r="49" spans="2:6">
      <c r="B49" s="101">
        <v>31</v>
      </c>
      <c r="C49" s="101">
        <v>31</v>
      </c>
      <c r="D49" s="102" t="s">
        <v>75</v>
      </c>
      <c r="E49" s="322" t="s">
        <v>1197</v>
      </c>
      <c r="F49" s="103">
        <v>10</v>
      </c>
    </row>
    <row r="50" spans="2:6">
      <c r="B50" s="101">
        <v>32</v>
      </c>
      <c r="C50" s="101">
        <v>32</v>
      </c>
      <c r="D50" s="102" t="s">
        <v>76</v>
      </c>
      <c r="E50" s="322" t="s">
        <v>1197</v>
      </c>
      <c r="F50" s="103">
        <v>10</v>
      </c>
    </row>
    <row r="51" spans="2:6">
      <c r="B51" s="101">
        <v>33</v>
      </c>
      <c r="C51" s="101">
        <v>33</v>
      </c>
      <c r="D51" s="102" t="s">
        <v>77</v>
      </c>
      <c r="E51" s="322" t="s">
        <v>1197</v>
      </c>
      <c r="F51" s="103">
        <v>10</v>
      </c>
    </row>
    <row r="52" spans="2:6">
      <c r="B52" s="101">
        <v>34</v>
      </c>
      <c r="C52" s="101">
        <v>34</v>
      </c>
      <c r="D52" s="102" t="s">
        <v>78</v>
      </c>
      <c r="E52" s="322" t="s">
        <v>1197</v>
      </c>
      <c r="F52" s="103">
        <v>10</v>
      </c>
    </row>
    <row r="53" spans="2:6">
      <c r="B53" s="101">
        <v>35</v>
      </c>
      <c r="C53" s="101">
        <v>35</v>
      </c>
      <c r="D53" s="102" t="s">
        <v>79</v>
      </c>
      <c r="E53" s="322" t="s">
        <v>1197</v>
      </c>
      <c r="F53" s="103">
        <v>10</v>
      </c>
    </row>
    <row r="54" spans="2:6">
      <c r="B54" s="101">
        <v>36</v>
      </c>
      <c r="C54" s="101">
        <v>36</v>
      </c>
      <c r="D54" s="102" t="s">
        <v>80</v>
      </c>
      <c r="E54" s="322" t="s">
        <v>1197</v>
      </c>
      <c r="F54" s="103">
        <v>10</v>
      </c>
    </row>
    <row r="55" spans="2:6">
      <c r="B55" s="101">
        <v>37</v>
      </c>
      <c r="C55" s="101">
        <v>37</v>
      </c>
      <c r="D55" s="102" t="s">
        <v>81</v>
      </c>
      <c r="E55" s="322" t="s">
        <v>1197</v>
      </c>
      <c r="F55" s="103">
        <v>10</v>
      </c>
    </row>
    <row r="56" spans="2:6">
      <c r="B56" s="101">
        <v>38</v>
      </c>
      <c r="C56" s="101">
        <v>38</v>
      </c>
      <c r="D56" s="102" t="s">
        <v>82</v>
      </c>
      <c r="E56" s="322" t="s">
        <v>1197</v>
      </c>
      <c r="F56" s="103">
        <v>10</v>
      </c>
    </row>
    <row r="57" spans="2:6">
      <c r="B57" s="101">
        <v>39</v>
      </c>
      <c r="C57" s="101">
        <v>39</v>
      </c>
      <c r="D57" s="102" t="s">
        <v>83</v>
      </c>
      <c r="E57" s="322" t="s">
        <v>1197</v>
      </c>
      <c r="F57" s="103">
        <v>10</v>
      </c>
    </row>
    <row r="58" spans="2:6">
      <c r="B58" s="101">
        <v>40</v>
      </c>
      <c r="C58" s="101">
        <v>40</v>
      </c>
      <c r="D58" s="102" t="s">
        <v>84</v>
      </c>
      <c r="E58" s="322" t="s">
        <v>1197</v>
      </c>
      <c r="F58" s="103">
        <v>10</v>
      </c>
    </row>
    <row r="59" spans="2:6">
      <c r="B59" s="101">
        <v>41</v>
      </c>
      <c r="C59" s="101">
        <v>41</v>
      </c>
      <c r="D59" s="102" t="s">
        <v>85</v>
      </c>
      <c r="E59" s="322" t="s">
        <v>1197</v>
      </c>
      <c r="F59" s="103">
        <v>10</v>
      </c>
    </row>
    <row r="60" spans="2:6">
      <c r="B60" s="101">
        <v>42</v>
      </c>
      <c r="C60" s="101">
        <v>42</v>
      </c>
      <c r="D60" s="102" t="s">
        <v>86</v>
      </c>
      <c r="E60" s="322" t="s">
        <v>1197</v>
      </c>
      <c r="F60" s="103">
        <v>10</v>
      </c>
    </row>
    <row r="61" spans="2:6">
      <c r="B61" s="101">
        <v>43</v>
      </c>
      <c r="C61" s="101">
        <v>43</v>
      </c>
      <c r="D61" s="102" t="s">
        <v>87</v>
      </c>
      <c r="E61" s="322" t="s">
        <v>1197</v>
      </c>
      <c r="F61" s="103">
        <v>10</v>
      </c>
    </row>
    <row r="62" spans="2:6">
      <c r="B62" s="101">
        <v>44</v>
      </c>
      <c r="C62" s="101">
        <v>44</v>
      </c>
      <c r="D62" s="102" t="s">
        <v>88</v>
      </c>
      <c r="E62" s="322" t="s">
        <v>1197</v>
      </c>
      <c r="F62" s="103">
        <v>10</v>
      </c>
    </row>
    <row r="63" spans="2:6">
      <c r="B63" s="101">
        <v>45</v>
      </c>
      <c r="C63" s="101">
        <v>45</v>
      </c>
      <c r="D63" s="102" t="s">
        <v>89</v>
      </c>
      <c r="E63" s="322" t="s">
        <v>1197</v>
      </c>
      <c r="F63" s="103">
        <v>10</v>
      </c>
    </row>
    <row r="64" spans="2:6">
      <c r="B64" s="101">
        <v>46</v>
      </c>
      <c r="C64" s="101">
        <v>46</v>
      </c>
      <c r="D64" s="102" t="s">
        <v>90</v>
      </c>
      <c r="E64" s="322" t="s">
        <v>1197</v>
      </c>
      <c r="F64" s="103">
        <v>10</v>
      </c>
    </row>
    <row r="65" spans="2:6">
      <c r="B65" s="101">
        <v>47</v>
      </c>
      <c r="C65" s="101">
        <v>47</v>
      </c>
      <c r="D65" s="102" t="s">
        <v>91</v>
      </c>
      <c r="E65" s="322" t="s">
        <v>1197</v>
      </c>
      <c r="F65" s="103">
        <v>10</v>
      </c>
    </row>
    <row r="66" spans="2:6">
      <c r="B66" s="101">
        <v>48</v>
      </c>
      <c r="C66" s="101">
        <v>48</v>
      </c>
      <c r="D66" s="102" t="s">
        <v>92</v>
      </c>
      <c r="E66" s="322" t="s">
        <v>1197</v>
      </c>
      <c r="F66" s="103">
        <v>10</v>
      </c>
    </row>
    <row r="67" spans="2:6">
      <c r="B67" s="101">
        <v>49</v>
      </c>
      <c r="C67" s="101">
        <v>49</v>
      </c>
      <c r="D67" s="102" t="s">
        <v>93</v>
      </c>
      <c r="E67" s="322" t="s">
        <v>1197</v>
      </c>
      <c r="F67" s="103">
        <v>10</v>
      </c>
    </row>
    <row r="68" spans="2:6">
      <c r="B68" s="101">
        <v>50</v>
      </c>
      <c r="C68" s="101">
        <v>50</v>
      </c>
      <c r="D68" s="102" t="s">
        <v>94</v>
      </c>
      <c r="E68" s="322" t="s">
        <v>1197</v>
      </c>
      <c r="F68" s="103">
        <v>10</v>
      </c>
    </row>
    <row r="69" spans="2:6">
      <c r="B69" s="101">
        <v>51</v>
      </c>
      <c r="C69" s="101">
        <v>51</v>
      </c>
      <c r="D69" s="102" t="s">
        <v>95</v>
      </c>
      <c r="E69" s="322" t="s">
        <v>1197</v>
      </c>
      <c r="F69" s="103">
        <v>10</v>
      </c>
    </row>
    <row r="70" spans="2:6">
      <c r="B70" s="101">
        <v>52</v>
      </c>
      <c r="C70" s="101">
        <v>52</v>
      </c>
      <c r="D70" s="102" t="s">
        <v>96</v>
      </c>
      <c r="E70" s="322" t="s">
        <v>1197</v>
      </c>
      <c r="F70" s="103">
        <v>10</v>
      </c>
    </row>
    <row r="71" spans="2:6">
      <c r="B71" s="101">
        <v>53</v>
      </c>
      <c r="C71" s="101">
        <v>53</v>
      </c>
      <c r="D71" s="102" t="s">
        <v>97</v>
      </c>
      <c r="E71" s="322" t="s">
        <v>1197</v>
      </c>
      <c r="F71" s="103">
        <v>10</v>
      </c>
    </row>
    <row r="72" spans="2:6">
      <c r="B72" s="101">
        <v>54</v>
      </c>
      <c r="C72" s="101">
        <v>54</v>
      </c>
      <c r="D72" s="102" t="s">
        <v>98</v>
      </c>
      <c r="E72" s="322" t="s">
        <v>1197</v>
      </c>
      <c r="F72" s="103">
        <v>10</v>
      </c>
    </row>
    <row r="73" spans="2:6">
      <c r="B73" s="101">
        <v>55</v>
      </c>
      <c r="C73" s="101">
        <v>55</v>
      </c>
      <c r="D73" s="102" t="s">
        <v>99</v>
      </c>
      <c r="E73" s="322" t="s">
        <v>1197</v>
      </c>
      <c r="F73" s="103">
        <v>10</v>
      </c>
    </row>
    <row r="74" spans="2:6">
      <c r="B74" s="101">
        <v>56</v>
      </c>
      <c r="C74" s="101">
        <v>56</v>
      </c>
      <c r="D74" s="102" t="s">
        <v>100</v>
      </c>
      <c r="E74" s="322" t="s">
        <v>1197</v>
      </c>
      <c r="F74" s="103">
        <v>10</v>
      </c>
    </row>
    <row r="75" spans="2:6">
      <c r="B75" s="101">
        <v>57</v>
      </c>
      <c r="C75" s="101">
        <v>57</v>
      </c>
      <c r="D75" s="102" t="s">
        <v>101</v>
      </c>
      <c r="E75" s="322" t="s">
        <v>1197</v>
      </c>
      <c r="F75" s="103">
        <v>10</v>
      </c>
    </row>
    <row r="76" spans="2:6">
      <c r="B76" s="101">
        <v>58</v>
      </c>
      <c r="C76" s="101">
        <v>58</v>
      </c>
      <c r="D76" s="102" t="s">
        <v>102</v>
      </c>
      <c r="E76" s="322" t="s">
        <v>1197</v>
      </c>
      <c r="F76" s="103">
        <v>10</v>
      </c>
    </row>
    <row r="77" spans="2:6">
      <c r="B77" s="101">
        <v>59</v>
      </c>
      <c r="C77" s="101">
        <v>59</v>
      </c>
      <c r="D77" s="102" t="s">
        <v>103</v>
      </c>
      <c r="E77" s="322" t="s">
        <v>1197</v>
      </c>
      <c r="F77" s="103">
        <v>10</v>
      </c>
    </row>
    <row r="78" spans="2:6">
      <c r="B78" s="101">
        <v>60</v>
      </c>
      <c r="C78" s="101">
        <v>60</v>
      </c>
      <c r="D78" s="102" t="s">
        <v>104</v>
      </c>
      <c r="E78" s="322" t="s">
        <v>1197</v>
      </c>
      <c r="F78" s="103">
        <v>10</v>
      </c>
    </row>
    <row r="79" spans="2:6">
      <c r="B79" s="101">
        <v>61</v>
      </c>
      <c r="C79" s="101">
        <v>61</v>
      </c>
      <c r="D79" s="102" t="s">
        <v>105</v>
      </c>
      <c r="E79" s="322" t="s">
        <v>1197</v>
      </c>
      <c r="F79" s="103">
        <v>10</v>
      </c>
    </row>
    <row r="80" spans="2:6">
      <c r="B80" s="101">
        <v>62</v>
      </c>
      <c r="C80" s="101">
        <v>62</v>
      </c>
      <c r="D80" s="102" t="s">
        <v>106</v>
      </c>
      <c r="E80" s="322" t="s">
        <v>1197</v>
      </c>
      <c r="F80" s="103">
        <v>10</v>
      </c>
    </row>
    <row r="81" spans="2:6">
      <c r="B81" s="101">
        <v>63</v>
      </c>
      <c r="C81" s="101">
        <v>63</v>
      </c>
      <c r="D81" s="102" t="s">
        <v>107</v>
      </c>
      <c r="E81" s="322" t="s">
        <v>1197</v>
      </c>
      <c r="F81" s="103">
        <v>10</v>
      </c>
    </row>
    <row r="82" spans="2:6">
      <c r="B82" s="101">
        <v>64</v>
      </c>
      <c r="C82" s="101">
        <v>64</v>
      </c>
      <c r="D82" s="102" t="s">
        <v>108</v>
      </c>
      <c r="E82" s="322" t="s">
        <v>1197</v>
      </c>
      <c r="F82" s="103">
        <v>10</v>
      </c>
    </row>
    <row r="83" spans="2:6">
      <c r="B83" s="101">
        <v>65</v>
      </c>
      <c r="C83" s="101">
        <v>65</v>
      </c>
      <c r="D83" s="102" t="s">
        <v>109</v>
      </c>
      <c r="E83" s="322" t="s">
        <v>1197</v>
      </c>
      <c r="F83" s="103">
        <v>10</v>
      </c>
    </row>
    <row r="84" spans="2:6">
      <c r="B84" s="101">
        <v>66</v>
      </c>
      <c r="C84" s="101">
        <v>66</v>
      </c>
      <c r="D84" s="102" t="s">
        <v>110</v>
      </c>
      <c r="E84" s="322" t="s">
        <v>1197</v>
      </c>
      <c r="F84" s="103">
        <v>10</v>
      </c>
    </row>
    <row r="85" spans="2:6">
      <c r="B85" s="101">
        <v>67</v>
      </c>
      <c r="C85" s="101">
        <v>67</v>
      </c>
      <c r="D85" s="102" t="s">
        <v>111</v>
      </c>
      <c r="E85" s="322" t="s">
        <v>1197</v>
      </c>
      <c r="F85" s="103">
        <v>10</v>
      </c>
    </row>
    <row r="86" spans="2:6">
      <c r="B86" s="101">
        <v>68</v>
      </c>
      <c r="C86" s="101">
        <v>68</v>
      </c>
      <c r="D86" s="102" t="s">
        <v>112</v>
      </c>
      <c r="E86" s="322" t="s">
        <v>1197</v>
      </c>
      <c r="F86" s="103">
        <v>10</v>
      </c>
    </row>
    <row r="87" spans="2:6">
      <c r="B87" s="101">
        <v>69</v>
      </c>
      <c r="C87" s="101">
        <v>69</v>
      </c>
      <c r="D87" s="102" t="s">
        <v>113</v>
      </c>
      <c r="E87" s="322" t="s">
        <v>1197</v>
      </c>
      <c r="F87" s="103">
        <v>10</v>
      </c>
    </row>
    <row r="88" spans="2:6">
      <c r="B88" s="101">
        <v>70</v>
      </c>
      <c r="C88" s="101">
        <v>70</v>
      </c>
      <c r="D88" s="102" t="s">
        <v>114</v>
      </c>
      <c r="E88" s="322" t="s">
        <v>1197</v>
      </c>
      <c r="F88" s="103">
        <v>10</v>
      </c>
    </row>
    <row r="89" spans="2:6">
      <c r="B89" s="101">
        <v>71</v>
      </c>
      <c r="C89" s="101">
        <v>71</v>
      </c>
      <c r="D89" s="102" t="s">
        <v>115</v>
      </c>
      <c r="E89" s="322" t="s">
        <v>1197</v>
      </c>
      <c r="F89" s="103">
        <v>10</v>
      </c>
    </row>
    <row r="90" spans="2:6">
      <c r="B90" s="101">
        <v>72</v>
      </c>
      <c r="C90" s="101">
        <v>72</v>
      </c>
      <c r="D90" s="102" t="s">
        <v>116</v>
      </c>
      <c r="E90" s="322" t="s">
        <v>1197</v>
      </c>
      <c r="F90" s="103">
        <v>10</v>
      </c>
    </row>
    <row r="91" spans="2:6">
      <c r="B91" s="101">
        <v>73</v>
      </c>
      <c r="C91" s="101">
        <v>73</v>
      </c>
      <c r="D91" s="102" t="s">
        <v>117</v>
      </c>
      <c r="E91" s="322" t="s">
        <v>1197</v>
      </c>
      <c r="F91" s="103">
        <v>10</v>
      </c>
    </row>
    <row r="92" spans="2:6">
      <c r="B92" s="101">
        <v>74</v>
      </c>
      <c r="C92" s="101">
        <v>74</v>
      </c>
      <c r="D92" s="102" t="s">
        <v>118</v>
      </c>
      <c r="E92" s="322" t="s">
        <v>1197</v>
      </c>
      <c r="F92" s="103">
        <v>10</v>
      </c>
    </row>
    <row r="93" spans="2:6">
      <c r="B93" s="101">
        <v>75</v>
      </c>
      <c r="C93" s="101">
        <v>75</v>
      </c>
      <c r="D93" s="102" t="s">
        <v>119</v>
      </c>
      <c r="E93" s="322" t="s">
        <v>1197</v>
      </c>
      <c r="F93" s="103">
        <v>10</v>
      </c>
    </row>
    <row r="94" spans="2:6">
      <c r="B94" s="101">
        <v>76</v>
      </c>
      <c r="C94" s="101">
        <v>76</v>
      </c>
      <c r="D94" s="102" t="s">
        <v>120</v>
      </c>
      <c r="E94" s="322" t="s">
        <v>1197</v>
      </c>
      <c r="F94" s="103">
        <v>10</v>
      </c>
    </row>
    <row r="95" spans="2:6">
      <c r="B95" s="101">
        <v>77</v>
      </c>
      <c r="C95" s="101">
        <v>77</v>
      </c>
      <c r="D95" s="102" t="s">
        <v>121</v>
      </c>
      <c r="E95" s="322" t="s">
        <v>1197</v>
      </c>
      <c r="F95" s="103">
        <v>10</v>
      </c>
    </row>
    <row r="96" spans="2:6">
      <c r="B96" s="101">
        <v>78</v>
      </c>
      <c r="C96" s="101">
        <v>78</v>
      </c>
      <c r="D96" s="102" t="s">
        <v>122</v>
      </c>
      <c r="E96" s="322" t="s">
        <v>1197</v>
      </c>
      <c r="F96" s="103">
        <v>10</v>
      </c>
    </row>
    <row r="97" spans="2:6">
      <c r="B97" s="101">
        <v>79</v>
      </c>
      <c r="C97" s="101">
        <v>79</v>
      </c>
      <c r="D97" s="102" t="s">
        <v>123</v>
      </c>
      <c r="E97" s="322" t="s">
        <v>1197</v>
      </c>
      <c r="F97" s="103">
        <v>10</v>
      </c>
    </row>
    <row r="98" spans="2:6">
      <c r="B98" s="101">
        <v>80</v>
      </c>
      <c r="C98" s="101">
        <v>80</v>
      </c>
      <c r="D98" s="102" t="s">
        <v>124</v>
      </c>
      <c r="E98" s="322" t="s">
        <v>1197</v>
      </c>
      <c r="F98" s="103">
        <v>10</v>
      </c>
    </row>
    <row r="99" spans="2:6" ht="3" customHeight="1" thickBot="1">
      <c r="B99" s="331" t="s">
        <v>125</v>
      </c>
      <c r="C99" s="331" t="s">
        <v>125</v>
      </c>
      <c r="D99" s="104"/>
      <c r="E99" s="104"/>
      <c r="F99" s="105"/>
    </row>
    <row r="100" spans="2:6" ht="15" thickTop="1"/>
    <row r="101" spans="2:6"/>
    <row r="102" spans="2:6"/>
    <row r="103" spans="2:6"/>
    <row r="104" spans="2:6"/>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sheetData>
  <mergeCells count="13">
    <mergeCell ref="B16:B17"/>
    <mergeCell ref="C7:F7"/>
    <mergeCell ref="C1:F1"/>
    <mergeCell ref="C2:F2"/>
    <mergeCell ref="C3:F3"/>
    <mergeCell ref="C4:F4"/>
    <mergeCell ref="C6:F6"/>
    <mergeCell ref="C9:F9"/>
    <mergeCell ref="C11:F11"/>
    <mergeCell ref="C13:F13"/>
    <mergeCell ref="C14:F14"/>
    <mergeCell ref="C16:C17"/>
    <mergeCell ref="D16:D17"/>
  </mergeCells>
  <phoneticPr fontId="97" type="noConversion"/>
  <conditionalFormatting sqref="B19:F98">
    <cfRule type="expression" dxfId="55" priority="9" stopIfTrue="1">
      <formula>MOD(ROW(),2)</formula>
    </cfRule>
  </conditionalFormatting>
  <conditionalFormatting sqref="E19:E98">
    <cfRule type="cellIs" dxfId="54" priority="6" operator="equal">
      <formula>"NO CUMPLE-2"</formula>
    </cfRule>
    <cfRule type="cellIs" dxfId="53" priority="7" operator="equal">
      <formula>"NO CUMPLE-1"</formula>
    </cfRule>
    <cfRule type="cellIs" dxfId="52" priority="8" operator="equal">
      <formula>"CUMPLE"</formula>
    </cfRule>
  </conditionalFormatting>
  <dataValidations count="2">
    <dataValidation type="list" allowBlank="1" showInputMessage="1" showErrorMessage="1" sqref="E99" xr:uid="{00000000-0002-0000-0700-000000000000}">
      <formula1>CUMPLIMIENTO</formula1>
    </dataValidation>
    <dataValidation type="list" allowBlank="1" showInputMessage="1" showErrorMessage="1" sqref="E19:E98"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theme="6" tint="0.39997558519241921"/>
    <pageSetUpPr fitToPage="1"/>
  </sheetPr>
  <dimension ref="A1:H516"/>
  <sheetViews>
    <sheetView showGridLines="0" zoomScale="112" zoomScaleNormal="112" workbookViewId="0"/>
  </sheetViews>
  <sheetFormatPr baseColWidth="10" defaultColWidth="0" defaultRowHeight="14.4" zeroHeight="1"/>
  <cols>
    <col min="1" max="1" width="3.88671875" style="97" customWidth="1"/>
    <col min="2" max="2" width="8" style="97" customWidth="1"/>
    <col min="3" max="3" width="14" style="97" customWidth="1"/>
    <col min="4" max="4" width="61.44140625" style="97" customWidth="1"/>
    <col min="5" max="6" width="14.44140625" style="97" customWidth="1"/>
    <col min="7" max="8" width="11.44140625" style="97" customWidth="1"/>
    <col min="9" max="16384" width="11.44140625" style="97" hidden="1"/>
  </cols>
  <sheetData>
    <row r="1" spans="1:6" s="4" customFormat="1" ht="15" customHeight="1">
      <c r="A1" s="91"/>
      <c r="B1" s="91"/>
      <c r="C1" s="928" t="s">
        <v>0</v>
      </c>
      <c r="D1" s="928"/>
      <c r="E1" s="928"/>
      <c r="F1" s="928"/>
    </row>
    <row r="2" spans="1:6" s="2" customFormat="1" ht="15" customHeight="1">
      <c r="A2" s="93"/>
      <c r="B2" s="93"/>
      <c r="C2" s="928" t="s">
        <v>1</v>
      </c>
      <c r="D2" s="928"/>
      <c r="E2" s="928"/>
      <c r="F2" s="928"/>
    </row>
    <row r="3" spans="1:6" s="2" customFormat="1" ht="15" customHeight="1">
      <c r="A3" s="93"/>
      <c r="B3" s="93"/>
      <c r="C3" s="928" t="s">
        <v>2</v>
      </c>
      <c r="D3" s="928"/>
      <c r="E3" s="928"/>
      <c r="F3" s="928"/>
    </row>
    <row r="4" spans="1:6" s="2" customFormat="1" ht="12.75" customHeight="1">
      <c r="A4" s="93"/>
      <c r="B4" s="93"/>
      <c r="C4" s="928" t="s">
        <v>3</v>
      </c>
      <c r="D4" s="928"/>
      <c r="E4" s="928"/>
      <c r="F4" s="928"/>
    </row>
    <row r="5" spans="1:6" s="2" customFormat="1" ht="13.2">
      <c r="A5" s="93"/>
      <c r="B5" s="92"/>
      <c r="C5" s="92"/>
      <c r="D5" s="3"/>
      <c r="E5" s="38"/>
      <c r="F5" s="38"/>
    </row>
    <row r="6" spans="1:6" s="2" customFormat="1" ht="13.2">
      <c r="A6" s="93"/>
      <c r="B6" s="93"/>
      <c r="C6" s="928" t="s">
        <v>4</v>
      </c>
      <c r="D6" s="928"/>
      <c r="E6" s="928"/>
      <c r="F6" s="928"/>
    </row>
    <row r="7" spans="1:6" s="2" customFormat="1" ht="13.2">
      <c r="A7" s="93"/>
      <c r="B7" s="93"/>
      <c r="C7" s="928" t="s">
        <v>5</v>
      </c>
      <c r="D7" s="928"/>
      <c r="E7" s="928"/>
      <c r="F7" s="928"/>
    </row>
    <row r="8" spans="1:6" s="2" customFormat="1" ht="12.75" customHeight="1">
      <c r="A8" s="93"/>
      <c r="B8" s="92"/>
      <c r="C8" s="92"/>
      <c r="D8" s="3"/>
      <c r="E8" s="38"/>
      <c r="F8" s="38"/>
    </row>
    <row r="9" spans="1:6" s="2" customFormat="1" ht="67.5" customHeight="1">
      <c r="A9" s="93"/>
      <c r="B9" s="93"/>
      <c r="C9" s="928" t="s">
        <v>1402</v>
      </c>
      <c r="D9" s="928"/>
      <c r="E9" s="928"/>
      <c r="F9" s="928"/>
    </row>
    <row r="10" spans="1:6" s="2" customFormat="1" ht="12.75" customHeight="1">
      <c r="A10" s="93"/>
      <c r="B10" s="92"/>
      <c r="C10" s="92"/>
      <c r="D10" s="3"/>
      <c r="E10" s="38"/>
      <c r="F10" s="38"/>
    </row>
    <row r="11" spans="1:6" s="2" customFormat="1" ht="13.2">
      <c r="A11" s="93"/>
      <c r="B11" s="93"/>
      <c r="C11" s="893"/>
      <c r="D11" s="893"/>
      <c r="E11" s="893"/>
      <c r="F11" s="893"/>
    </row>
    <row r="12" spans="1:6" s="2" customFormat="1" ht="15.6">
      <c r="A12" s="93"/>
      <c r="B12" s="94"/>
      <c r="C12" s="94"/>
      <c r="D12" s="95"/>
      <c r="E12" s="38"/>
      <c r="F12" s="38"/>
    </row>
    <row r="13" spans="1:6" s="2" customFormat="1" ht="13.2">
      <c r="A13" s="93"/>
      <c r="B13" s="93"/>
      <c r="C13" s="637" t="s">
        <v>1198</v>
      </c>
      <c r="D13" s="637"/>
      <c r="E13" s="637"/>
      <c r="F13" s="637"/>
    </row>
    <row r="14" spans="1:6">
      <c r="A14" s="96"/>
      <c r="B14" s="96"/>
      <c r="C14" s="637" t="s">
        <v>32</v>
      </c>
      <c r="D14" s="637"/>
      <c r="E14" s="637"/>
      <c r="F14" s="637"/>
    </row>
    <row r="15" spans="1:6" ht="15" thickBot="1"/>
    <row r="16" spans="1:6" ht="24" customHeight="1" thickTop="1">
      <c r="B16" s="933" t="s">
        <v>39</v>
      </c>
      <c r="C16" s="933" t="s">
        <v>1191</v>
      </c>
      <c r="D16" s="935" t="s">
        <v>130</v>
      </c>
      <c r="E16" s="555" t="s">
        <v>1199</v>
      </c>
      <c r="F16" s="555"/>
    </row>
    <row r="17" spans="2:6" ht="24" customHeight="1" thickBot="1">
      <c r="B17" s="934"/>
      <c r="C17" s="934"/>
      <c r="D17" s="936"/>
      <c r="E17" s="556" t="s">
        <v>1200</v>
      </c>
      <c r="F17" s="556" t="s">
        <v>27</v>
      </c>
    </row>
    <row r="18" spans="2:6" ht="4.5" customHeight="1">
      <c r="B18" s="98"/>
      <c r="C18" s="98"/>
      <c r="D18" s="99"/>
      <c r="E18" s="100"/>
      <c r="F18" s="100"/>
    </row>
    <row r="19" spans="2:6">
      <c r="B19" s="101">
        <v>1</v>
      </c>
      <c r="C19" s="101">
        <v>1</v>
      </c>
      <c r="D19" s="102" t="s">
        <v>45</v>
      </c>
      <c r="E19" s="322" t="s">
        <v>341</v>
      </c>
      <c r="F19" s="322">
        <v>1</v>
      </c>
    </row>
    <row r="20" spans="2:6">
      <c r="B20" s="101">
        <v>2</v>
      </c>
      <c r="C20" s="101">
        <v>2</v>
      </c>
      <c r="D20" s="102" t="s">
        <v>46</v>
      </c>
      <c r="E20" s="322" t="s">
        <v>341</v>
      </c>
      <c r="F20" s="322">
        <v>1</v>
      </c>
    </row>
    <row r="21" spans="2:6">
      <c r="B21" s="101">
        <v>3</v>
      </c>
      <c r="C21" s="101">
        <v>3</v>
      </c>
      <c r="D21" s="102" t="s">
        <v>47</v>
      </c>
      <c r="E21" s="322" t="s">
        <v>341</v>
      </c>
      <c r="F21" s="322">
        <v>1</v>
      </c>
    </row>
    <row r="22" spans="2:6">
      <c r="B22" s="101">
        <v>4</v>
      </c>
      <c r="C22" s="101">
        <v>4</v>
      </c>
      <c r="D22" s="102" t="s">
        <v>48</v>
      </c>
      <c r="E22" s="322" t="s">
        <v>341</v>
      </c>
      <c r="F22" s="322">
        <v>1</v>
      </c>
    </row>
    <row r="23" spans="2:6">
      <c r="B23" s="101">
        <v>5</v>
      </c>
      <c r="C23" s="101">
        <v>5</v>
      </c>
      <c r="D23" s="102" t="s">
        <v>49</v>
      </c>
      <c r="E23" s="322" t="s">
        <v>341</v>
      </c>
      <c r="F23" s="322">
        <v>1</v>
      </c>
    </row>
    <row r="24" spans="2:6">
      <c r="B24" s="101">
        <v>6</v>
      </c>
      <c r="C24" s="101">
        <v>6</v>
      </c>
      <c r="D24" s="102" t="s">
        <v>50</v>
      </c>
      <c r="E24" s="322" t="s">
        <v>341</v>
      </c>
      <c r="F24" s="322">
        <v>1</v>
      </c>
    </row>
    <row r="25" spans="2:6">
      <c r="B25" s="101">
        <v>7</v>
      </c>
      <c r="C25" s="101">
        <v>7</v>
      </c>
      <c r="D25" s="102" t="s">
        <v>51</v>
      </c>
      <c r="E25" s="322" t="s">
        <v>341</v>
      </c>
      <c r="F25" s="322">
        <v>1</v>
      </c>
    </row>
    <row r="26" spans="2:6">
      <c r="B26" s="101">
        <v>8</v>
      </c>
      <c r="C26" s="101">
        <v>8</v>
      </c>
      <c r="D26" s="102" t="s">
        <v>52</v>
      </c>
      <c r="E26" s="322" t="s">
        <v>341</v>
      </c>
      <c r="F26" s="322">
        <v>1</v>
      </c>
    </row>
    <row r="27" spans="2:6">
      <c r="B27" s="101">
        <v>9</v>
      </c>
      <c r="C27" s="101">
        <v>9</v>
      </c>
      <c r="D27" s="102" t="s">
        <v>53</v>
      </c>
      <c r="E27" s="322" t="s">
        <v>341</v>
      </c>
      <c r="F27" s="322">
        <v>1</v>
      </c>
    </row>
    <row r="28" spans="2:6">
      <c r="B28" s="101">
        <v>10</v>
      </c>
      <c r="C28" s="101">
        <v>10</v>
      </c>
      <c r="D28" s="102" t="s">
        <v>54</v>
      </c>
      <c r="E28" s="322" t="s">
        <v>341</v>
      </c>
      <c r="F28" s="322">
        <v>1</v>
      </c>
    </row>
    <row r="29" spans="2:6">
      <c r="B29" s="101">
        <v>11</v>
      </c>
      <c r="C29" s="101">
        <v>11</v>
      </c>
      <c r="D29" s="102" t="s">
        <v>55</v>
      </c>
      <c r="E29" s="322" t="s">
        <v>341</v>
      </c>
      <c r="F29" s="322">
        <v>1</v>
      </c>
    </row>
    <row r="30" spans="2:6">
      <c r="B30" s="101">
        <v>12</v>
      </c>
      <c r="C30" s="101">
        <v>12</v>
      </c>
      <c r="D30" s="102" t="s">
        <v>56</v>
      </c>
      <c r="E30" s="322" t="s">
        <v>341</v>
      </c>
      <c r="F30" s="322">
        <v>1</v>
      </c>
    </row>
    <row r="31" spans="2:6">
      <c r="B31" s="101">
        <v>13</v>
      </c>
      <c r="C31" s="101">
        <v>13</v>
      </c>
      <c r="D31" s="102" t="s">
        <v>57</v>
      </c>
      <c r="E31" s="322" t="s">
        <v>341</v>
      </c>
      <c r="F31" s="322">
        <v>1</v>
      </c>
    </row>
    <row r="32" spans="2:6">
      <c r="B32" s="101">
        <v>14</v>
      </c>
      <c r="C32" s="101">
        <v>14</v>
      </c>
      <c r="D32" s="102" t="s">
        <v>58</v>
      </c>
      <c r="E32" s="322" t="s">
        <v>341</v>
      </c>
      <c r="F32" s="322">
        <v>1</v>
      </c>
    </row>
    <row r="33" spans="2:6">
      <c r="B33" s="101">
        <v>15</v>
      </c>
      <c r="C33" s="101">
        <v>15</v>
      </c>
      <c r="D33" s="102" t="s">
        <v>59</v>
      </c>
      <c r="E33" s="322" t="s">
        <v>341</v>
      </c>
      <c r="F33" s="322">
        <v>1</v>
      </c>
    </row>
    <row r="34" spans="2:6">
      <c r="B34" s="101">
        <v>16</v>
      </c>
      <c r="C34" s="101">
        <v>16</v>
      </c>
      <c r="D34" s="102" t="s">
        <v>60</v>
      </c>
      <c r="E34" s="322" t="s">
        <v>341</v>
      </c>
      <c r="F34" s="322">
        <v>1</v>
      </c>
    </row>
    <row r="35" spans="2:6">
      <c r="B35" s="101">
        <v>17</v>
      </c>
      <c r="C35" s="101">
        <v>17</v>
      </c>
      <c r="D35" s="102" t="s">
        <v>61</v>
      </c>
      <c r="E35" s="322" t="s">
        <v>341</v>
      </c>
      <c r="F35" s="322">
        <v>1</v>
      </c>
    </row>
    <row r="36" spans="2:6">
      <c r="B36" s="101">
        <v>18</v>
      </c>
      <c r="C36" s="101">
        <v>18</v>
      </c>
      <c r="D36" s="102" t="s">
        <v>62</v>
      </c>
      <c r="E36" s="322" t="s">
        <v>341</v>
      </c>
      <c r="F36" s="322">
        <v>1</v>
      </c>
    </row>
    <row r="37" spans="2:6">
      <c r="B37" s="101">
        <v>19</v>
      </c>
      <c r="C37" s="101">
        <v>19</v>
      </c>
      <c r="D37" s="102" t="s">
        <v>63</v>
      </c>
      <c r="E37" s="322" t="s">
        <v>341</v>
      </c>
      <c r="F37" s="322">
        <v>1</v>
      </c>
    </row>
    <row r="38" spans="2:6">
      <c r="B38" s="101">
        <v>20</v>
      </c>
      <c r="C38" s="101">
        <v>20</v>
      </c>
      <c r="D38" s="102" t="s">
        <v>64</v>
      </c>
      <c r="E38" s="322" t="s">
        <v>341</v>
      </c>
      <c r="F38" s="322">
        <v>1</v>
      </c>
    </row>
    <row r="39" spans="2:6">
      <c r="B39" s="101">
        <v>21</v>
      </c>
      <c r="C39" s="101">
        <v>21</v>
      </c>
      <c r="D39" s="102" t="s">
        <v>65</v>
      </c>
      <c r="E39" s="322" t="s">
        <v>341</v>
      </c>
      <c r="F39" s="322">
        <v>1</v>
      </c>
    </row>
    <row r="40" spans="2:6">
      <c r="B40" s="101">
        <v>22</v>
      </c>
      <c r="C40" s="101">
        <v>22</v>
      </c>
      <c r="D40" s="102" t="s">
        <v>66</v>
      </c>
      <c r="E40" s="322" t="s">
        <v>341</v>
      </c>
      <c r="F40" s="322">
        <v>1</v>
      </c>
    </row>
    <row r="41" spans="2:6">
      <c r="B41" s="101">
        <v>23</v>
      </c>
      <c r="C41" s="101">
        <v>23</v>
      </c>
      <c r="D41" s="102" t="s">
        <v>67</v>
      </c>
      <c r="E41" s="322" t="s">
        <v>341</v>
      </c>
      <c r="F41" s="322">
        <v>1</v>
      </c>
    </row>
    <row r="42" spans="2:6">
      <c r="B42" s="101">
        <v>24</v>
      </c>
      <c r="C42" s="101">
        <v>24</v>
      </c>
      <c r="D42" s="102" t="s">
        <v>68</v>
      </c>
      <c r="E42" s="322" t="s">
        <v>341</v>
      </c>
      <c r="F42" s="322">
        <v>1</v>
      </c>
    </row>
    <row r="43" spans="2:6">
      <c r="B43" s="101">
        <v>25</v>
      </c>
      <c r="C43" s="101">
        <v>25</v>
      </c>
      <c r="D43" s="102" t="s">
        <v>69</v>
      </c>
      <c r="E43" s="322" t="s">
        <v>341</v>
      </c>
      <c r="F43" s="322">
        <v>1</v>
      </c>
    </row>
    <row r="44" spans="2:6">
      <c r="B44" s="101">
        <v>26</v>
      </c>
      <c r="C44" s="101">
        <v>26</v>
      </c>
      <c r="D44" s="102" t="s">
        <v>70</v>
      </c>
      <c r="E44" s="322" t="s">
        <v>341</v>
      </c>
      <c r="F44" s="322">
        <v>1</v>
      </c>
    </row>
    <row r="45" spans="2:6">
      <c r="B45" s="101">
        <v>27</v>
      </c>
      <c r="C45" s="101">
        <v>27</v>
      </c>
      <c r="D45" s="102" t="s">
        <v>71</v>
      </c>
      <c r="E45" s="322" t="s">
        <v>341</v>
      </c>
      <c r="F45" s="322">
        <v>1</v>
      </c>
    </row>
    <row r="46" spans="2:6">
      <c r="B46" s="101">
        <v>28</v>
      </c>
      <c r="C46" s="101">
        <v>28</v>
      </c>
      <c r="D46" s="102" t="s">
        <v>72</v>
      </c>
      <c r="E46" s="322" t="s">
        <v>341</v>
      </c>
      <c r="F46" s="322">
        <v>1</v>
      </c>
    </row>
    <row r="47" spans="2:6">
      <c r="B47" s="101">
        <v>29</v>
      </c>
      <c r="C47" s="101">
        <v>29</v>
      </c>
      <c r="D47" s="102" t="s">
        <v>73</v>
      </c>
      <c r="E47" s="322" t="s">
        <v>341</v>
      </c>
      <c r="F47" s="322">
        <v>1</v>
      </c>
    </row>
    <row r="48" spans="2:6">
      <c r="B48" s="101">
        <v>30</v>
      </c>
      <c r="C48" s="101">
        <v>30</v>
      </c>
      <c r="D48" s="102" t="s">
        <v>74</v>
      </c>
      <c r="E48" s="322" t="s">
        <v>341</v>
      </c>
      <c r="F48" s="322">
        <v>1</v>
      </c>
    </row>
    <row r="49" spans="2:6">
      <c r="B49" s="101">
        <v>31</v>
      </c>
      <c r="C49" s="101">
        <v>31</v>
      </c>
      <c r="D49" s="102" t="s">
        <v>75</v>
      </c>
      <c r="E49" s="322" t="s">
        <v>341</v>
      </c>
      <c r="F49" s="322">
        <v>1</v>
      </c>
    </row>
    <row r="50" spans="2:6">
      <c r="B50" s="101">
        <v>32</v>
      </c>
      <c r="C50" s="101">
        <v>32</v>
      </c>
      <c r="D50" s="102" t="s">
        <v>76</v>
      </c>
      <c r="E50" s="322" t="s">
        <v>341</v>
      </c>
      <c r="F50" s="322">
        <v>1</v>
      </c>
    </row>
    <row r="51" spans="2:6">
      <c r="B51" s="101">
        <v>33</v>
      </c>
      <c r="C51" s="101">
        <v>33</v>
      </c>
      <c r="D51" s="102" t="s">
        <v>77</v>
      </c>
      <c r="E51" s="322" t="s">
        <v>341</v>
      </c>
      <c r="F51" s="322">
        <v>1</v>
      </c>
    </row>
    <row r="52" spans="2:6">
      <c r="B52" s="101">
        <v>34</v>
      </c>
      <c r="C52" s="101">
        <v>34</v>
      </c>
      <c r="D52" s="102" t="s">
        <v>78</v>
      </c>
      <c r="E52" s="322" t="s">
        <v>341</v>
      </c>
      <c r="F52" s="322">
        <v>1</v>
      </c>
    </row>
    <row r="53" spans="2:6">
      <c r="B53" s="101">
        <v>35</v>
      </c>
      <c r="C53" s="101">
        <v>35</v>
      </c>
      <c r="D53" s="102" t="s">
        <v>79</v>
      </c>
      <c r="E53" s="322" t="s">
        <v>341</v>
      </c>
      <c r="F53" s="322">
        <v>1</v>
      </c>
    </row>
    <row r="54" spans="2:6">
      <c r="B54" s="101">
        <v>36</v>
      </c>
      <c r="C54" s="101">
        <v>36</v>
      </c>
      <c r="D54" s="102" t="s">
        <v>80</v>
      </c>
      <c r="E54" s="322" t="s">
        <v>341</v>
      </c>
      <c r="F54" s="322">
        <v>1</v>
      </c>
    </row>
    <row r="55" spans="2:6">
      <c r="B55" s="101">
        <v>37</v>
      </c>
      <c r="C55" s="101">
        <v>37</v>
      </c>
      <c r="D55" s="102" t="s">
        <v>81</v>
      </c>
      <c r="E55" s="322" t="s">
        <v>341</v>
      </c>
      <c r="F55" s="322">
        <v>1</v>
      </c>
    </row>
    <row r="56" spans="2:6">
      <c r="B56" s="101">
        <v>38</v>
      </c>
      <c r="C56" s="101">
        <v>38</v>
      </c>
      <c r="D56" s="102" t="s">
        <v>82</v>
      </c>
      <c r="E56" s="322" t="s">
        <v>341</v>
      </c>
      <c r="F56" s="322">
        <v>1</v>
      </c>
    </row>
    <row r="57" spans="2:6">
      <c r="B57" s="101">
        <v>39</v>
      </c>
      <c r="C57" s="101">
        <v>39</v>
      </c>
      <c r="D57" s="102" t="s">
        <v>83</v>
      </c>
      <c r="E57" s="322" t="s">
        <v>341</v>
      </c>
      <c r="F57" s="322">
        <v>1</v>
      </c>
    </row>
    <row r="58" spans="2:6">
      <c r="B58" s="101">
        <v>40</v>
      </c>
      <c r="C58" s="101">
        <v>40</v>
      </c>
      <c r="D58" s="102" t="s">
        <v>84</v>
      </c>
      <c r="E58" s="322" t="s">
        <v>341</v>
      </c>
      <c r="F58" s="322">
        <v>1</v>
      </c>
    </row>
    <row r="59" spans="2:6">
      <c r="B59" s="101">
        <v>41</v>
      </c>
      <c r="C59" s="101">
        <v>41</v>
      </c>
      <c r="D59" s="102" t="s">
        <v>85</v>
      </c>
      <c r="E59" s="322" t="s">
        <v>341</v>
      </c>
      <c r="F59" s="322">
        <v>1</v>
      </c>
    </row>
    <row r="60" spans="2:6">
      <c r="B60" s="101">
        <v>42</v>
      </c>
      <c r="C60" s="101">
        <v>42</v>
      </c>
      <c r="D60" s="102" t="s">
        <v>86</v>
      </c>
      <c r="E60" s="322" t="s">
        <v>341</v>
      </c>
      <c r="F60" s="322">
        <v>1</v>
      </c>
    </row>
    <row r="61" spans="2:6">
      <c r="B61" s="101">
        <v>43</v>
      </c>
      <c r="C61" s="101">
        <v>43</v>
      </c>
      <c r="D61" s="102" t="s">
        <v>87</v>
      </c>
      <c r="E61" s="322" t="s">
        <v>341</v>
      </c>
      <c r="F61" s="322">
        <v>1</v>
      </c>
    </row>
    <row r="62" spans="2:6">
      <c r="B62" s="101">
        <v>44</v>
      </c>
      <c r="C62" s="101">
        <v>44</v>
      </c>
      <c r="D62" s="102" t="s">
        <v>88</v>
      </c>
      <c r="E62" s="322" t="s">
        <v>341</v>
      </c>
      <c r="F62" s="322">
        <v>1</v>
      </c>
    </row>
    <row r="63" spans="2:6">
      <c r="B63" s="101">
        <v>45</v>
      </c>
      <c r="C63" s="101">
        <v>45</v>
      </c>
      <c r="D63" s="102" t="s">
        <v>89</v>
      </c>
      <c r="E63" s="322" t="s">
        <v>341</v>
      </c>
      <c r="F63" s="322">
        <v>1</v>
      </c>
    </row>
    <row r="64" spans="2:6">
      <c r="B64" s="101">
        <v>46</v>
      </c>
      <c r="C64" s="101">
        <v>46</v>
      </c>
      <c r="D64" s="102" t="s">
        <v>90</v>
      </c>
      <c r="E64" s="322" t="s">
        <v>341</v>
      </c>
      <c r="F64" s="322">
        <v>1</v>
      </c>
    </row>
    <row r="65" spans="2:6">
      <c r="B65" s="101">
        <v>47</v>
      </c>
      <c r="C65" s="101">
        <v>47</v>
      </c>
      <c r="D65" s="102" t="s">
        <v>91</v>
      </c>
      <c r="E65" s="322" t="s">
        <v>341</v>
      </c>
      <c r="F65" s="322">
        <v>1</v>
      </c>
    </row>
    <row r="66" spans="2:6">
      <c r="B66" s="101">
        <v>48</v>
      </c>
      <c r="C66" s="101">
        <v>48</v>
      </c>
      <c r="D66" s="102" t="s">
        <v>92</v>
      </c>
      <c r="E66" s="322" t="s">
        <v>341</v>
      </c>
      <c r="F66" s="322">
        <v>1</v>
      </c>
    </row>
    <row r="67" spans="2:6">
      <c r="B67" s="101">
        <v>49</v>
      </c>
      <c r="C67" s="101">
        <v>49</v>
      </c>
      <c r="D67" s="102" t="s">
        <v>93</v>
      </c>
      <c r="E67" s="322" t="s">
        <v>341</v>
      </c>
      <c r="F67" s="322">
        <v>1</v>
      </c>
    </row>
    <row r="68" spans="2:6">
      <c r="B68" s="101">
        <v>50</v>
      </c>
      <c r="C68" s="101">
        <v>50</v>
      </c>
      <c r="D68" s="102" t="s">
        <v>94</v>
      </c>
      <c r="E68" s="322" t="s">
        <v>341</v>
      </c>
      <c r="F68" s="322">
        <v>1</v>
      </c>
    </row>
    <row r="69" spans="2:6">
      <c r="B69" s="101">
        <v>51</v>
      </c>
      <c r="C69" s="101">
        <v>51</v>
      </c>
      <c r="D69" s="102" t="s">
        <v>95</v>
      </c>
      <c r="E69" s="322" t="s">
        <v>341</v>
      </c>
      <c r="F69" s="322">
        <v>1</v>
      </c>
    </row>
    <row r="70" spans="2:6">
      <c r="B70" s="101">
        <v>52</v>
      </c>
      <c r="C70" s="101">
        <v>52</v>
      </c>
      <c r="D70" s="102" t="s">
        <v>96</v>
      </c>
      <c r="E70" s="322" t="s">
        <v>341</v>
      </c>
      <c r="F70" s="322">
        <v>1</v>
      </c>
    </row>
    <row r="71" spans="2:6">
      <c r="B71" s="101">
        <v>53</v>
      </c>
      <c r="C71" s="101">
        <v>53</v>
      </c>
      <c r="D71" s="102" t="s">
        <v>97</v>
      </c>
      <c r="E71" s="322" t="s">
        <v>341</v>
      </c>
      <c r="F71" s="322">
        <v>1</v>
      </c>
    </row>
    <row r="72" spans="2:6">
      <c r="B72" s="101">
        <v>54</v>
      </c>
      <c r="C72" s="101">
        <v>54</v>
      </c>
      <c r="D72" s="102" t="s">
        <v>98</v>
      </c>
      <c r="E72" s="322" t="s">
        <v>341</v>
      </c>
      <c r="F72" s="322">
        <v>1</v>
      </c>
    </row>
    <row r="73" spans="2:6">
      <c r="B73" s="101">
        <v>55</v>
      </c>
      <c r="C73" s="101">
        <v>55</v>
      </c>
      <c r="D73" s="102" t="s">
        <v>99</v>
      </c>
      <c r="E73" s="322" t="s">
        <v>341</v>
      </c>
      <c r="F73" s="322">
        <v>1</v>
      </c>
    </row>
    <row r="74" spans="2:6">
      <c r="B74" s="101">
        <v>56</v>
      </c>
      <c r="C74" s="101">
        <v>56</v>
      </c>
      <c r="D74" s="102" t="s">
        <v>100</v>
      </c>
      <c r="E74" s="322" t="s">
        <v>341</v>
      </c>
      <c r="F74" s="322">
        <v>1</v>
      </c>
    </row>
    <row r="75" spans="2:6">
      <c r="B75" s="101">
        <v>57</v>
      </c>
      <c r="C75" s="101">
        <v>57</v>
      </c>
      <c r="D75" s="102" t="s">
        <v>101</v>
      </c>
      <c r="E75" s="322" t="s">
        <v>341</v>
      </c>
      <c r="F75" s="322">
        <v>1</v>
      </c>
    </row>
    <row r="76" spans="2:6">
      <c r="B76" s="101">
        <v>58</v>
      </c>
      <c r="C76" s="101">
        <v>58</v>
      </c>
      <c r="D76" s="102" t="s">
        <v>102</v>
      </c>
      <c r="E76" s="322" t="s">
        <v>341</v>
      </c>
      <c r="F76" s="322">
        <v>1</v>
      </c>
    </row>
    <row r="77" spans="2:6">
      <c r="B77" s="101">
        <v>59</v>
      </c>
      <c r="C77" s="101">
        <v>59</v>
      </c>
      <c r="D77" s="102" t="s">
        <v>103</v>
      </c>
      <c r="E77" s="322" t="s">
        <v>341</v>
      </c>
      <c r="F77" s="322">
        <v>1</v>
      </c>
    </row>
    <row r="78" spans="2:6">
      <c r="B78" s="101">
        <v>60</v>
      </c>
      <c r="C78" s="101">
        <v>60</v>
      </c>
      <c r="D78" s="102" t="s">
        <v>104</v>
      </c>
      <c r="E78" s="322" t="s">
        <v>341</v>
      </c>
      <c r="F78" s="322">
        <v>1</v>
      </c>
    </row>
    <row r="79" spans="2:6">
      <c r="B79" s="101">
        <v>61</v>
      </c>
      <c r="C79" s="101">
        <v>61</v>
      </c>
      <c r="D79" s="102" t="s">
        <v>105</v>
      </c>
      <c r="E79" s="322" t="s">
        <v>341</v>
      </c>
      <c r="F79" s="322">
        <v>1</v>
      </c>
    </row>
    <row r="80" spans="2:6">
      <c r="B80" s="101">
        <v>62</v>
      </c>
      <c r="C80" s="101">
        <v>62</v>
      </c>
      <c r="D80" s="102" t="s">
        <v>106</v>
      </c>
      <c r="E80" s="322" t="s">
        <v>341</v>
      </c>
      <c r="F80" s="322">
        <v>1</v>
      </c>
    </row>
    <row r="81" spans="2:6">
      <c r="B81" s="101">
        <v>63</v>
      </c>
      <c r="C81" s="101">
        <v>63</v>
      </c>
      <c r="D81" s="102" t="s">
        <v>107</v>
      </c>
      <c r="E81" s="322" t="s">
        <v>341</v>
      </c>
      <c r="F81" s="322">
        <v>1</v>
      </c>
    </row>
    <row r="82" spans="2:6">
      <c r="B82" s="101">
        <v>64</v>
      </c>
      <c r="C82" s="101">
        <v>64</v>
      </c>
      <c r="D82" s="102" t="s">
        <v>108</v>
      </c>
      <c r="E82" s="322" t="s">
        <v>341</v>
      </c>
      <c r="F82" s="322">
        <v>1</v>
      </c>
    </row>
    <row r="83" spans="2:6">
      <c r="B83" s="101">
        <v>65</v>
      </c>
      <c r="C83" s="101">
        <v>65</v>
      </c>
      <c r="D83" s="102" t="s">
        <v>109</v>
      </c>
      <c r="E83" s="322" t="s">
        <v>341</v>
      </c>
      <c r="F83" s="322">
        <v>1</v>
      </c>
    </row>
    <row r="84" spans="2:6">
      <c r="B84" s="101">
        <v>66</v>
      </c>
      <c r="C84" s="101">
        <v>66</v>
      </c>
      <c r="D84" s="102" t="s">
        <v>110</v>
      </c>
      <c r="E84" s="322" t="s">
        <v>341</v>
      </c>
      <c r="F84" s="322">
        <v>1</v>
      </c>
    </row>
    <row r="85" spans="2:6">
      <c r="B85" s="101">
        <v>67</v>
      </c>
      <c r="C85" s="101">
        <v>67</v>
      </c>
      <c r="D85" s="102" t="s">
        <v>111</v>
      </c>
      <c r="E85" s="322" t="s">
        <v>341</v>
      </c>
      <c r="F85" s="322">
        <v>1</v>
      </c>
    </row>
    <row r="86" spans="2:6">
      <c r="B86" s="101">
        <v>68</v>
      </c>
      <c r="C86" s="101">
        <v>68</v>
      </c>
      <c r="D86" s="102" t="s">
        <v>112</v>
      </c>
      <c r="E86" s="322" t="s">
        <v>341</v>
      </c>
      <c r="F86" s="322">
        <v>1</v>
      </c>
    </row>
    <row r="87" spans="2:6">
      <c r="B87" s="101">
        <v>69</v>
      </c>
      <c r="C87" s="101">
        <v>69</v>
      </c>
      <c r="D87" s="102" t="s">
        <v>113</v>
      </c>
      <c r="E87" s="322" t="s">
        <v>341</v>
      </c>
      <c r="F87" s="322">
        <v>1</v>
      </c>
    </row>
    <row r="88" spans="2:6">
      <c r="B88" s="101">
        <v>70</v>
      </c>
      <c r="C88" s="101">
        <v>70</v>
      </c>
      <c r="D88" s="102" t="s">
        <v>114</v>
      </c>
      <c r="E88" s="322" t="s">
        <v>341</v>
      </c>
      <c r="F88" s="322">
        <v>1</v>
      </c>
    </row>
    <row r="89" spans="2:6">
      <c r="B89" s="101">
        <v>71</v>
      </c>
      <c r="C89" s="101">
        <v>71</v>
      </c>
      <c r="D89" s="102" t="s">
        <v>115</v>
      </c>
      <c r="E89" s="322" t="s">
        <v>341</v>
      </c>
      <c r="F89" s="322">
        <v>1</v>
      </c>
    </row>
    <row r="90" spans="2:6">
      <c r="B90" s="101">
        <v>72</v>
      </c>
      <c r="C90" s="101">
        <v>72</v>
      </c>
      <c r="D90" s="102" t="s">
        <v>116</v>
      </c>
      <c r="E90" s="322" t="s">
        <v>341</v>
      </c>
      <c r="F90" s="322">
        <v>1</v>
      </c>
    </row>
    <row r="91" spans="2:6">
      <c r="B91" s="101">
        <v>73</v>
      </c>
      <c r="C91" s="101">
        <v>73</v>
      </c>
      <c r="D91" s="102" t="s">
        <v>117</v>
      </c>
      <c r="E91" s="322" t="s">
        <v>341</v>
      </c>
      <c r="F91" s="322">
        <v>1</v>
      </c>
    </row>
    <row r="92" spans="2:6">
      <c r="B92" s="101">
        <v>74</v>
      </c>
      <c r="C92" s="101">
        <v>74</v>
      </c>
      <c r="D92" s="102" t="s">
        <v>118</v>
      </c>
      <c r="E92" s="322" t="s">
        <v>341</v>
      </c>
      <c r="F92" s="322">
        <v>1</v>
      </c>
    </row>
    <row r="93" spans="2:6">
      <c r="B93" s="101">
        <v>75</v>
      </c>
      <c r="C93" s="101">
        <v>75</v>
      </c>
      <c r="D93" s="102" t="s">
        <v>119</v>
      </c>
      <c r="E93" s="322" t="s">
        <v>341</v>
      </c>
      <c r="F93" s="322">
        <v>1</v>
      </c>
    </row>
    <row r="94" spans="2:6">
      <c r="B94" s="101">
        <v>76</v>
      </c>
      <c r="C94" s="101">
        <v>76</v>
      </c>
      <c r="D94" s="102" t="s">
        <v>120</v>
      </c>
      <c r="E94" s="322" t="s">
        <v>341</v>
      </c>
      <c r="F94" s="322">
        <v>1</v>
      </c>
    </row>
    <row r="95" spans="2:6">
      <c r="B95" s="101">
        <v>77</v>
      </c>
      <c r="C95" s="101">
        <v>77</v>
      </c>
      <c r="D95" s="102" t="s">
        <v>121</v>
      </c>
      <c r="E95" s="322" t="s">
        <v>341</v>
      </c>
      <c r="F95" s="322">
        <v>1</v>
      </c>
    </row>
    <row r="96" spans="2:6">
      <c r="B96" s="101">
        <v>78</v>
      </c>
      <c r="C96" s="101">
        <v>78</v>
      </c>
      <c r="D96" s="102" t="s">
        <v>122</v>
      </c>
      <c r="E96" s="322" t="s">
        <v>341</v>
      </c>
      <c r="F96" s="322">
        <v>1</v>
      </c>
    </row>
    <row r="97" spans="2:6">
      <c r="B97" s="101">
        <v>79</v>
      </c>
      <c r="C97" s="101">
        <v>79</v>
      </c>
      <c r="D97" s="102" t="s">
        <v>123</v>
      </c>
      <c r="E97" s="322" t="s">
        <v>341</v>
      </c>
      <c r="F97" s="322">
        <v>1</v>
      </c>
    </row>
    <row r="98" spans="2:6">
      <c r="B98" s="101">
        <v>80</v>
      </c>
      <c r="C98" s="101">
        <v>80</v>
      </c>
      <c r="D98" s="102" t="s">
        <v>124</v>
      </c>
      <c r="E98" s="322" t="s">
        <v>341</v>
      </c>
      <c r="F98" s="322">
        <v>1</v>
      </c>
    </row>
    <row r="99" spans="2:6" ht="3" customHeight="1" thickBot="1">
      <c r="B99" s="331" t="s">
        <v>125</v>
      </c>
      <c r="C99" s="331" t="s">
        <v>125</v>
      </c>
      <c r="D99" s="104"/>
      <c r="E99" s="104"/>
      <c r="F99" s="105"/>
    </row>
    <row r="100" spans="2:6" ht="15" thickTop="1"/>
    <row r="101" spans="2:6"/>
    <row r="102" spans="2:6"/>
    <row r="103" spans="2:6"/>
    <row r="104" spans="2:6"/>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98">
    <cfRule type="expression" dxfId="51" priority="18" stopIfTrue="1">
      <formula>MOD(ROW(),2)</formula>
    </cfRule>
  </conditionalFormatting>
  <conditionalFormatting sqref="E19:E98">
    <cfRule type="cellIs" dxfId="50" priority="11" operator="equal">
      <formula>"NO"</formula>
    </cfRule>
    <cfRule type="cellIs" dxfId="49" priority="12" operator="equal">
      <formula>"SI"</formula>
    </cfRule>
  </conditionalFormatting>
  <conditionalFormatting sqref="F19">
    <cfRule type="cellIs" dxfId="48" priority="9" operator="equal">
      <formula>1</formula>
    </cfRule>
    <cfRule type="cellIs" dxfId="47" priority="10" operator="equal">
      <formula>0</formula>
    </cfRule>
  </conditionalFormatting>
  <conditionalFormatting sqref="E19:E98">
    <cfRule type="cellIs" dxfId="46" priority="15" operator="equal">
      <formula>"NO CUMPLE-2"</formula>
    </cfRule>
    <cfRule type="cellIs" dxfId="45" priority="16" operator="equal">
      <formula>"NO CUMPLE-1"</formula>
    </cfRule>
    <cfRule type="cellIs" dxfId="44" priority="17" operator="equal">
      <formula>"CUMPLE"</formula>
    </cfRule>
  </conditionalFormatting>
  <dataValidations count="2">
    <dataValidation type="list" allowBlank="1" showInputMessage="1" showErrorMessage="1" sqref="E99" xr:uid="{00000000-0002-0000-0800-000000000000}">
      <formula1>CUMPLIMIENTO</formula1>
    </dataValidation>
    <dataValidation type="list" allowBlank="1" showInputMessage="1" showErrorMessage="1" sqref="E19:E98"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6">
    <tabColor theme="6" tint="0.39997558519241921"/>
    <pageSetUpPr fitToPage="1"/>
  </sheetPr>
  <dimension ref="A1:J731"/>
  <sheetViews>
    <sheetView showGridLines="0" zoomScaleNormal="100" workbookViewId="0"/>
  </sheetViews>
  <sheetFormatPr baseColWidth="10" defaultColWidth="0" defaultRowHeight="14.4" zeroHeight="1"/>
  <cols>
    <col min="1" max="1" width="3.88671875" style="97" customWidth="1"/>
    <col min="2" max="2" width="7.5546875" style="97" customWidth="1"/>
    <col min="3" max="3" width="14" style="97" customWidth="1"/>
    <col min="4" max="4" width="45" style="97" customWidth="1"/>
    <col min="5" max="5" width="18.88671875" style="97" customWidth="1"/>
    <col min="6" max="6" width="14.44140625" style="97" customWidth="1"/>
    <col min="7" max="7" width="18.88671875" style="97" customWidth="1"/>
    <col min="8" max="8" width="14.44140625" style="97" customWidth="1"/>
    <col min="9" max="10" width="11.44140625" style="97" customWidth="1"/>
    <col min="11" max="16384" width="11.44140625" style="97" hidden="1"/>
  </cols>
  <sheetData>
    <row r="1" spans="1:8" s="4" customFormat="1" ht="15" customHeight="1">
      <c r="A1" s="91"/>
      <c r="B1" s="91"/>
      <c r="C1" s="928" t="s">
        <v>0</v>
      </c>
      <c r="D1" s="928"/>
      <c r="E1" s="928"/>
      <c r="F1" s="928"/>
      <c r="G1" s="928"/>
      <c r="H1" s="928"/>
    </row>
    <row r="2" spans="1:8" s="2" customFormat="1" ht="15" customHeight="1">
      <c r="A2" s="93"/>
      <c r="B2" s="93"/>
      <c r="C2" s="928" t="s">
        <v>1</v>
      </c>
      <c r="D2" s="928"/>
      <c r="E2" s="928"/>
      <c r="F2" s="928"/>
      <c r="G2" s="928"/>
      <c r="H2" s="928"/>
    </row>
    <row r="3" spans="1:8" s="2" customFormat="1" ht="15" customHeight="1">
      <c r="A3" s="93"/>
      <c r="B3" s="93"/>
      <c r="C3" s="928" t="s">
        <v>2</v>
      </c>
      <c r="D3" s="928"/>
      <c r="E3" s="928"/>
      <c r="F3" s="928"/>
      <c r="G3" s="928"/>
      <c r="H3" s="928"/>
    </row>
    <row r="4" spans="1:8" s="2" customFormat="1" ht="12.75" customHeight="1">
      <c r="A4" s="93"/>
      <c r="B4" s="93"/>
      <c r="C4" s="928" t="s">
        <v>3</v>
      </c>
      <c r="D4" s="928"/>
      <c r="E4" s="928"/>
      <c r="F4" s="928"/>
      <c r="G4" s="928"/>
      <c r="H4" s="928"/>
    </row>
    <row r="5" spans="1:8" s="2" customFormat="1" ht="13.2">
      <c r="A5" s="93"/>
      <c r="B5" s="92"/>
      <c r="C5" s="92"/>
      <c r="D5" s="3"/>
      <c r="E5" s="38"/>
      <c r="F5" s="38"/>
      <c r="G5" s="38"/>
      <c r="H5" s="38"/>
    </row>
    <row r="6" spans="1:8" s="2" customFormat="1" ht="13.2">
      <c r="A6" s="93"/>
      <c r="B6" s="93"/>
      <c r="C6" s="928" t="s">
        <v>4</v>
      </c>
      <c r="D6" s="928"/>
      <c r="E6" s="928"/>
      <c r="F6" s="928"/>
      <c r="G6" s="928"/>
      <c r="H6" s="928"/>
    </row>
    <row r="7" spans="1:8" s="2" customFormat="1" ht="13.2">
      <c r="A7" s="93"/>
      <c r="B7" s="93"/>
      <c r="C7" s="928" t="s">
        <v>5</v>
      </c>
      <c r="D7" s="928"/>
      <c r="E7" s="928"/>
      <c r="F7" s="928"/>
      <c r="G7" s="928"/>
      <c r="H7" s="928"/>
    </row>
    <row r="8" spans="1:8" s="2" customFormat="1" ht="12.75" customHeight="1">
      <c r="A8" s="93"/>
      <c r="B8" s="92"/>
      <c r="C8" s="92"/>
      <c r="D8" s="3"/>
      <c r="E8" s="38"/>
      <c r="F8" s="38"/>
      <c r="G8" s="38"/>
      <c r="H8" s="38"/>
    </row>
    <row r="9" spans="1:8" s="2" customFormat="1" ht="67.5" customHeight="1">
      <c r="A9" s="93"/>
      <c r="B9" s="93"/>
      <c r="C9" s="928" t="s">
        <v>1402</v>
      </c>
      <c r="D9" s="928"/>
      <c r="E9" s="928"/>
      <c r="F9" s="928"/>
      <c r="G9" s="928"/>
      <c r="H9" s="928"/>
    </row>
    <row r="10" spans="1:8" s="2" customFormat="1" ht="12.75" customHeight="1">
      <c r="A10" s="93"/>
      <c r="B10" s="92"/>
      <c r="C10" s="92"/>
      <c r="D10" s="3"/>
      <c r="E10" s="38"/>
      <c r="F10" s="38"/>
      <c r="G10" s="38"/>
      <c r="H10" s="38"/>
    </row>
    <row r="11" spans="1:8" s="2" customFormat="1" ht="13.2">
      <c r="A11" s="93"/>
      <c r="B11" s="93"/>
      <c r="C11" s="893"/>
      <c r="D11" s="893"/>
      <c r="E11" s="893"/>
      <c r="F11" s="893"/>
      <c r="G11" s="893"/>
      <c r="H11" s="893"/>
    </row>
    <row r="12" spans="1:8" s="2" customFormat="1" ht="15.6">
      <c r="A12" s="93"/>
      <c r="B12" s="94"/>
      <c r="C12" s="94"/>
      <c r="D12" s="95"/>
      <c r="E12" s="38"/>
      <c r="F12" s="38"/>
      <c r="G12" s="38"/>
      <c r="H12" s="38"/>
    </row>
    <row r="13" spans="1:8" s="2" customFormat="1" ht="13.2">
      <c r="A13" s="93"/>
      <c r="B13" s="93"/>
      <c r="C13" s="637" t="s">
        <v>1201</v>
      </c>
      <c r="D13" s="637"/>
      <c r="E13" s="637"/>
      <c r="F13" s="637"/>
      <c r="G13" s="637"/>
      <c r="H13" s="637"/>
    </row>
    <row r="14" spans="1:8">
      <c r="A14" s="96"/>
      <c r="B14" s="96"/>
      <c r="C14" s="637" t="s">
        <v>1202</v>
      </c>
      <c r="D14" s="637"/>
      <c r="E14" s="637"/>
      <c r="F14" s="637"/>
      <c r="G14" s="637"/>
      <c r="H14" s="637"/>
    </row>
    <row r="15" spans="1:8" ht="15" thickBot="1"/>
    <row r="16" spans="1:8" ht="24" customHeight="1" thickTop="1">
      <c r="B16" s="926" t="s">
        <v>39</v>
      </c>
      <c r="C16" s="937" t="s">
        <v>1191</v>
      </c>
      <c r="D16" s="939" t="s">
        <v>130</v>
      </c>
      <c r="E16" s="941" t="s">
        <v>1203</v>
      </c>
      <c r="F16" s="943" t="s">
        <v>27</v>
      </c>
      <c r="G16" s="945" t="s">
        <v>1204</v>
      </c>
      <c r="H16" s="931" t="s">
        <v>27</v>
      </c>
    </row>
    <row r="17" spans="2:8" ht="24" customHeight="1" thickBot="1">
      <c r="B17" s="927"/>
      <c r="C17" s="938"/>
      <c r="D17" s="940"/>
      <c r="E17" s="942"/>
      <c r="F17" s="944"/>
      <c r="G17" s="946"/>
      <c r="H17" s="932"/>
    </row>
    <row r="18" spans="2:8" ht="4.5" customHeight="1">
      <c r="B18" s="98"/>
      <c r="C18" s="98"/>
      <c r="D18" s="373"/>
      <c r="E18" s="374"/>
      <c r="F18" s="375"/>
      <c r="G18" s="379"/>
      <c r="H18" s="380"/>
    </row>
    <row r="19" spans="2:8">
      <c r="B19" s="101">
        <v>1</v>
      </c>
      <c r="C19" s="372">
        <v>1</v>
      </c>
      <c r="D19" s="376" t="s">
        <v>45</v>
      </c>
      <c r="E19" s="377" t="s">
        <v>341</v>
      </c>
      <c r="F19" s="378">
        <v>0.25</v>
      </c>
      <c r="G19" s="377" t="s">
        <v>341</v>
      </c>
      <c r="H19" s="382">
        <v>0.25</v>
      </c>
    </row>
    <row r="20" spans="2:8">
      <c r="B20" s="101">
        <v>2</v>
      </c>
      <c r="C20" s="372">
        <v>2</v>
      </c>
      <c r="D20" s="376" t="s">
        <v>46</v>
      </c>
      <c r="E20" s="377" t="s">
        <v>341</v>
      </c>
      <c r="F20" s="378">
        <v>0.25</v>
      </c>
      <c r="G20" s="377" t="s">
        <v>341</v>
      </c>
      <c r="H20" s="382">
        <v>0.25</v>
      </c>
    </row>
    <row r="21" spans="2:8" ht="18.75" customHeight="1">
      <c r="B21" s="101">
        <v>3</v>
      </c>
      <c r="C21" s="372">
        <v>3</v>
      </c>
      <c r="D21" s="376" t="s">
        <v>47</v>
      </c>
      <c r="E21" s="377" t="s">
        <v>341</v>
      </c>
      <c r="F21" s="378">
        <v>0.25</v>
      </c>
      <c r="G21" s="377" t="s">
        <v>341</v>
      </c>
      <c r="H21" s="382">
        <v>0.25</v>
      </c>
    </row>
    <row r="22" spans="2:8">
      <c r="B22" s="101">
        <v>4</v>
      </c>
      <c r="C22" s="372">
        <v>4</v>
      </c>
      <c r="D22" s="376" t="s">
        <v>48</v>
      </c>
      <c r="E22" s="377" t="s">
        <v>341</v>
      </c>
      <c r="F22" s="378">
        <v>0.25</v>
      </c>
      <c r="G22" s="377" t="s">
        <v>341</v>
      </c>
      <c r="H22" s="382">
        <v>0.25</v>
      </c>
    </row>
    <row r="23" spans="2:8">
      <c r="B23" s="101">
        <v>5</v>
      </c>
      <c r="C23" s="372">
        <v>5</v>
      </c>
      <c r="D23" s="376" t="s">
        <v>49</v>
      </c>
      <c r="E23" s="377" t="s">
        <v>341</v>
      </c>
      <c r="F23" s="378">
        <v>0.25</v>
      </c>
      <c r="G23" s="377" t="s">
        <v>341</v>
      </c>
      <c r="H23" s="382">
        <v>0.25</v>
      </c>
    </row>
    <row r="24" spans="2:8">
      <c r="B24" s="101">
        <v>6</v>
      </c>
      <c r="C24" s="372">
        <v>6</v>
      </c>
      <c r="D24" s="376" t="s">
        <v>50</v>
      </c>
      <c r="E24" s="377" t="s">
        <v>341</v>
      </c>
      <c r="F24" s="378">
        <v>0.25</v>
      </c>
      <c r="G24" s="377" t="s">
        <v>341</v>
      </c>
      <c r="H24" s="382">
        <v>0.25</v>
      </c>
    </row>
    <row r="25" spans="2:8">
      <c r="B25" s="101">
        <v>7</v>
      </c>
      <c r="C25" s="372">
        <v>7</v>
      </c>
      <c r="D25" s="376" t="s">
        <v>51</v>
      </c>
      <c r="E25" s="377" t="s">
        <v>341</v>
      </c>
      <c r="F25" s="378">
        <v>0.25</v>
      </c>
      <c r="G25" s="377" t="s">
        <v>341</v>
      </c>
      <c r="H25" s="382">
        <v>0.25</v>
      </c>
    </row>
    <row r="26" spans="2:8">
      <c r="B26" s="101">
        <v>8</v>
      </c>
      <c r="C26" s="372">
        <v>8</v>
      </c>
      <c r="D26" s="376" t="s">
        <v>52</v>
      </c>
      <c r="E26" s="377" t="s">
        <v>341</v>
      </c>
      <c r="F26" s="378">
        <v>0.25</v>
      </c>
      <c r="G26" s="377" t="s">
        <v>341</v>
      </c>
      <c r="H26" s="382">
        <v>0.25</v>
      </c>
    </row>
    <row r="27" spans="2:8">
      <c r="B27" s="101">
        <v>9</v>
      </c>
      <c r="C27" s="372">
        <v>9</v>
      </c>
      <c r="D27" s="376" t="s">
        <v>53</v>
      </c>
      <c r="E27" s="377" t="s">
        <v>341</v>
      </c>
      <c r="F27" s="378">
        <v>0.25</v>
      </c>
      <c r="G27" s="377" t="s">
        <v>341</v>
      </c>
      <c r="H27" s="382">
        <v>0.25</v>
      </c>
    </row>
    <row r="28" spans="2:8" ht="18.75" customHeight="1">
      <c r="B28" s="101">
        <v>10</v>
      </c>
      <c r="C28" s="372">
        <v>10</v>
      </c>
      <c r="D28" s="376" t="s">
        <v>54</v>
      </c>
      <c r="E28" s="377" t="s">
        <v>341</v>
      </c>
      <c r="F28" s="378">
        <v>0.25</v>
      </c>
      <c r="G28" s="377" t="s">
        <v>341</v>
      </c>
      <c r="H28" s="382">
        <v>0.25</v>
      </c>
    </row>
    <row r="29" spans="2:8">
      <c r="B29" s="101">
        <v>11</v>
      </c>
      <c r="C29" s="372">
        <v>11</v>
      </c>
      <c r="D29" s="376" t="s">
        <v>55</v>
      </c>
      <c r="E29" s="377" t="s">
        <v>341</v>
      </c>
      <c r="F29" s="378">
        <v>0.25</v>
      </c>
      <c r="G29" s="377" t="s">
        <v>341</v>
      </c>
      <c r="H29" s="382">
        <v>0.25</v>
      </c>
    </row>
    <row r="30" spans="2:8">
      <c r="B30" s="101">
        <v>12</v>
      </c>
      <c r="C30" s="372">
        <v>12</v>
      </c>
      <c r="D30" s="376" t="s">
        <v>56</v>
      </c>
      <c r="E30" s="377" t="s">
        <v>341</v>
      </c>
      <c r="F30" s="378">
        <v>0.25</v>
      </c>
      <c r="G30" s="377" t="s">
        <v>341</v>
      </c>
      <c r="H30" s="382">
        <v>0.25</v>
      </c>
    </row>
    <row r="31" spans="2:8">
      <c r="B31" s="101">
        <v>13</v>
      </c>
      <c r="C31" s="372">
        <v>13</v>
      </c>
      <c r="D31" s="376" t="s">
        <v>57</v>
      </c>
      <c r="E31" s="377" t="s">
        <v>341</v>
      </c>
      <c r="F31" s="378">
        <v>0.25</v>
      </c>
      <c r="G31" s="377" t="s">
        <v>341</v>
      </c>
      <c r="H31" s="382">
        <v>0.25</v>
      </c>
    </row>
    <row r="32" spans="2:8">
      <c r="B32" s="101">
        <v>14</v>
      </c>
      <c r="C32" s="372">
        <v>14</v>
      </c>
      <c r="D32" s="376" t="s">
        <v>58</v>
      </c>
      <c r="E32" s="377" t="s">
        <v>341</v>
      </c>
      <c r="F32" s="378">
        <v>0.25</v>
      </c>
      <c r="G32" s="377" t="s">
        <v>341</v>
      </c>
      <c r="H32" s="382">
        <v>0.25</v>
      </c>
    </row>
    <row r="33" spans="2:8">
      <c r="B33" s="101">
        <v>15</v>
      </c>
      <c r="C33" s="372">
        <v>15</v>
      </c>
      <c r="D33" s="376" t="s">
        <v>59</v>
      </c>
      <c r="E33" s="377" t="s">
        <v>341</v>
      </c>
      <c r="F33" s="378">
        <v>0.25</v>
      </c>
      <c r="G33" s="377" t="s">
        <v>341</v>
      </c>
      <c r="H33" s="382">
        <v>0.25</v>
      </c>
    </row>
    <row r="34" spans="2:8">
      <c r="B34" s="101">
        <v>16</v>
      </c>
      <c r="C34" s="372">
        <v>16</v>
      </c>
      <c r="D34" s="376" t="s">
        <v>60</v>
      </c>
      <c r="E34" s="377" t="s">
        <v>341</v>
      </c>
      <c r="F34" s="378">
        <v>0.25</v>
      </c>
      <c r="G34" s="377" t="s">
        <v>341</v>
      </c>
      <c r="H34" s="382">
        <v>0.25</v>
      </c>
    </row>
    <row r="35" spans="2:8" ht="18.75" customHeight="1">
      <c r="B35" s="101">
        <v>17</v>
      </c>
      <c r="C35" s="372">
        <v>17</v>
      </c>
      <c r="D35" s="376" t="s">
        <v>61</v>
      </c>
      <c r="E35" s="377" t="s">
        <v>341</v>
      </c>
      <c r="F35" s="378">
        <v>0.25</v>
      </c>
      <c r="G35" s="377" t="s">
        <v>341</v>
      </c>
      <c r="H35" s="382">
        <v>0.25</v>
      </c>
    </row>
    <row r="36" spans="2:8">
      <c r="B36" s="101">
        <v>18</v>
      </c>
      <c r="C36" s="372">
        <v>18</v>
      </c>
      <c r="D36" s="376" t="s">
        <v>62</v>
      </c>
      <c r="E36" s="377" t="s">
        <v>341</v>
      </c>
      <c r="F36" s="378">
        <v>0.25</v>
      </c>
      <c r="G36" s="377" t="s">
        <v>341</v>
      </c>
      <c r="H36" s="382">
        <v>0.25</v>
      </c>
    </row>
    <row r="37" spans="2:8">
      <c r="B37" s="101">
        <v>19</v>
      </c>
      <c r="C37" s="372">
        <v>19</v>
      </c>
      <c r="D37" s="376" t="s">
        <v>63</v>
      </c>
      <c r="E37" s="377" t="s">
        <v>341</v>
      </c>
      <c r="F37" s="378">
        <v>0.25</v>
      </c>
      <c r="G37" s="377" t="s">
        <v>341</v>
      </c>
      <c r="H37" s="382">
        <v>0.25</v>
      </c>
    </row>
    <row r="38" spans="2:8">
      <c r="B38" s="101">
        <v>20</v>
      </c>
      <c r="C38" s="372">
        <v>20</v>
      </c>
      <c r="D38" s="376" t="s">
        <v>64</v>
      </c>
      <c r="E38" s="377" t="s">
        <v>341</v>
      </c>
      <c r="F38" s="378">
        <v>0.25</v>
      </c>
      <c r="G38" s="377" t="s">
        <v>341</v>
      </c>
      <c r="H38" s="382">
        <v>0.25</v>
      </c>
    </row>
    <row r="39" spans="2:8">
      <c r="B39" s="101">
        <v>21</v>
      </c>
      <c r="C39" s="372">
        <v>21</v>
      </c>
      <c r="D39" s="376" t="s">
        <v>65</v>
      </c>
      <c r="E39" s="377" t="s">
        <v>341</v>
      </c>
      <c r="F39" s="378">
        <v>0.25</v>
      </c>
      <c r="G39" s="377" t="s">
        <v>341</v>
      </c>
      <c r="H39" s="382">
        <v>0.25</v>
      </c>
    </row>
    <row r="40" spans="2:8">
      <c r="B40" s="101">
        <v>22</v>
      </c>
      <c r="C40" s="372">
        <v>22</v>
      </c>
      <c r="D40" s="376" t="s">
        <v>66</v>
      </c>
      <c r="E40" s="377" t="s">
        <v>341</v>
      </c>
      <c r="F40" s="378">
        <v>0.25</v>
      </c>
      <c r="G40" s="377" t="s">
        <v>341</v>
      </c>
      <c r="H40" s="382">
        <v>0.25</v>
      </c>
    </row>
    <row r="41" spans="2:8">
      <c r="B41" s="101">
        <v>23</v>
      </c>
      <c r="C41" s="372">
        <v>23</v>
      </c>
      <c r="D41" s="376" t="s">
        <v>67</v>
      </c>
      <c r="E41" s="377" t="s">
        <v>341</v>
      </c>
      <c r="F41" s="378">
        <v>0.25</v>
      </c>
      <c r="G41" s="377" t="s">
        <v>341</v>
      </c>
      <c r="H41" s="382">
        <v>0.25</v>
      </c>
    </row>
    <row r="42" spans="2:8" ht="18.75" customHeight="1">
      <c r="B42" s="101">
        <v>24</v>
      </c>
      <c r="C42" s="372">
        <v>24</v>
      </c>
      <c r="D42" s="376" t="s">
        <v>68</v>
      </c>
      <c r="E42" s="377" t="s">
        <v>341</v>
      </c>
      <c r="F42" s="378">
        <v>0.25</v>
      </c>
      <c r="G42" s="377" t="s">
        <v>341</v>
      </c>
      <c r="H42" s="382">
        <v>0.25</v>
      </c>
    </row>
    <row r="43" spans="2:8">
      <c r="B43" s="101">
        <v>25</v>
      </c>
      <c r="C43" s="372">
        <v>25</v>
      </c>
      <c r="D43" s="376" t="s">
        <v>69</v>
      </c>
      <c r="E43" s="377" t="s">
        <v>341</v>
      </c>
      <c r="F43" s="378">
        <v>0.25</v>
      </c>
      <c r="G43" s="377" t="s">
        <v>341</v>
      </c>
      <c r="H43" s="382">
        <v>0.25</v>
      </c>
    </row>
    <row r="44" spans="2:8">
      <c r="B44" s="101">
        <v>26</v>
      </c>
      <c r="C44" s="372">
        <v>26</v>
      </c>
      <c r="D44" s="376" t="s">
        <v>70</v>
      </c>
      <c r="E44" s="377" t="s">
        <v>341</v>
      </c>
      <c r="F44" s="378">
        <v>0.25</v>
      </c>
      <c r="G44" s="377" t="s">
        <v>341</v>
      </c>
      <c r="H44" s="382">
        <v>0.25</v>
      </c>
    </row>
    <row r="45" spans="2:8">
      <c r="B45" s="101">
        <v>27</v>
      </c>
      <c r="C45" s="372">
        <v>27</v>
      </c>
      <c r="D45" s="376" t="s">
        <v>71</v>
      </c>
      <c r="E45" s="377" t="s">
        <v>341</v>
      </c>
      <c r="F45" s="378">
        <v>0.25</v>
      </c>
      <c r="G45" s="377" t="s">
        <v>341</v>
      </c>
      <c r="H45" s="382">
        <v>0.25</v>
      </c>
    </row>
    <row r="46" spans="2:8">
      <c r="B46" s="101">
        <v>28</v>
      </c>
      <c r="C46" s="372">
        <v>28</v>
      </c>
      <c r="D46" s="376" t="s">
        <v>72</v>
      </c>
      <c r="E46" s="377" t="s">
        <v>341</v>
      </c>
      <c r="F46" s="378">
        <v>0.25</v>
      </c>
      <c r="G46" s="377" t="s">
        <v>341</v>
      </c>
      <c r="H46" s="382">
        <v>0.25</v>
      </c>
    </row>
    <row r="47" spans="2:8">
      <c r="B47" s="101">
        <v>29</v>
      </c>
      <c r="C47" s="372">
        <v>29</v>
      </c>
      <c r="D47" s="376" t="s">
        <v>73</v>
      </c>
      <c r="E47" s="377" t="s">
        <v>341</v>
      </c>
      <c r="F47" s="378">
        <v>0.25</v>
      </c>
      <c r="G47" s="377" t="s">
        <v>341</v>
      </c>
      <c r="H47" s="382">
        <v>0.25</v>
      </c>
    </row>
    <row r="48" spans="2:8">
      <c r="B48" s="101">
        <v>30</v>
      </c>
      <c r="C48" s="372">
        <v>30</v>
      </c>
      <c r="D48" s="376" t="s">
        <v>74</v>
      </c>
      <c r="E48" s="377" t="s">
        <v>341</v>
      </c>
      <c r="F48" s="378">
        <v>0.25</v>
      </c>
      <c r="G48" s="377" t="s">
        <v>341</v>
      </c>
      <c r="H48" s="382">
        <v>0.25</v>
      </c>
    </row>
    <row r="49" spans="2:8" ht="18.75" customHeight="1">
      <c r="B49" s="101">
        <v>31</v>
      </c>
      <c r="C49" s="372">
        <v>31</v>
      </c>
      <c r="D49" s="376" t="s">
        <v>75</v>
      </c>
      <c r="E49" s="377" t="s">
        <v>341</v>
      </c>
      <c r="F49" s="378">
        <v>0.25</v>
      </c>
      <c r="G49" s="377" t="s">
        <v>341</v>
      </c>
      <c r="H49" s="382">
        <v>0.25</v>
      </c>
    </row>
    <row r="50" spans="2:8">
      <c r="B50" s="101">
        <v>32</v>
      </c>
      <c r="C50" s="372">
        <v>32</v>
      </c>
      <c r="D50" s="376" t="s">
        <v>76</v>
      </c>
      <c r="E50" s="377" t="s">
        <v>341</v>
      </c>
      <c r="F50" s="378">
        <v>0.25</v>
      </c>
      <c r="G50" s="377" t="s">
        <v>341</v>
      </c>
      <c r="H50" s="382">
        <v>0.25</v>
      </c>
    </row>
    <row r="51" spans="2:8">
      <c r="B51" s="101">
        <v>33</v>
      </c>
      <c r="C51" s="372">
        <v>33</v>
      </c>
      <c r="D51" s="376" t="s">
        <v>77</v>
      </c>
      <c r="E51" s="377" t="s">
        <v>341</v>
      </c>
      <c r="F51" s="378">
        <v>0.25</v>
      </c>
      <c r="G51" s="377" t="s">
        <v>341</v>
      </c>
      <c r="H51" s="382">
        <v>0.25</v>
      </c>
    </row>
    <row r="52" spans="2:8">
      <c r="B52" s="101">
        <v>34</v>
      </c>
      <c r="C52" s="372">
        <v>34</v>
      </c>
      <c r="D52" s="376" t="s">
        <v>78</v>
      </c>
      <c r="E52" s="377" t="s">
        <v>341</v>
      </c>
      <c r="F52" s="378">
        <v>0.25</v>
      </c>
      <c r="G52" s="377" t="s">
        <v>341</v>
      </c>
      <c r="H52" s="382">
        <v>0.25</v>
      </c>
    </row>
    <row r="53" spans="2:8">
      <c r="B53" s="101">
        <v>35</v>
      </c>
      <c r="C53" s="372">
        <v>35</v>
      </c>
      <c r="D53" s="376" t="s">
        <v>79</v>
      </c>
      <c r="E53" s="377" t="s">
        <v>341</v>
      </c>
      <c r="F53" s="378">
        <v>0.25</v>
      </c>
      <c r="G53" s="377" t="s">
        <v>341</v>
      </c>
      <c r="H53" s="382">
        <v>0.25</v>
      </c>
    </row>
    <row r="54" spans="2:8">
      <c r="B54" s="101">
        <v>36</v>
      </c>
      <c r="C54" s="372">
        <v>36</v>
      </c>
      <c r="D54" s="376" t="s">
        <v>80</v>
      </c>
      <c r="E54" s="377" t="s">
        <v>341</v>
      </c>
      <c r="F54" s="378">
        <v>0.25</v>
      </c>
      <c r="G54" s="377" t="s">
        <v>341</v>
      </c>
      <c r="H54" s="382">
        <v>0.25</v>
      </c>
    </row>
    <row r="55" spans="2:8">
      <c r="B55" s="101">
        <v>37</v>
      </c>
      <c r="C55" s="372">
        <v>37</v>
      </c>
      <c r="D55" s="376" t="s">
        <v>81</v>
      </c>
      <c r="E55" s="377" t="s">
        <v>341</v>
      </c>
      <c r="F55" s="378">
        <v>0.25</v>
      </c>
      <c r="G55" s="377" t="s">
        <v>341</v>
      </c>
      <c r="H55" s="382">
        <v>0.25</v>
      </c>
    </row>
    <row r="56" spans="2:8" ht="18.75" customHeight="1">
      <c r="B56" s="101">
        <v>38</v>
      </c>
      <c r="C56" s="372">
        <v>38</v>
      </c>
      <c r="D56" s="376" t="s">
        <v>82</v>
      </c>
      <c r="E56" s="377" t="s">
        <v>341</v>
      </c>
      <c r="F56" s="378">
        <v>0.25</v>
      </c>
      <c r="G56" s="377" t="s">
        <v>341</v>
      </c>
      <c r="H56" s="382">
        <v>0.25</v>
      </c>
    </row>
    <row r="57" spans="2:8">
      <c r="B57" s="101">
        <v>39</v>
      </c>
      <c r="C57" s="372">
        <v>39</v>
      </c>
      <c r="D57" s="376" t="s">
        <v>83</v>
      </c>
      <c r="E57" s="377" t="s">
        <v>341</v>
      </c>
      <c r="F57" s="378">
        <v>0.25</v>
      </c>
      <c r="G57" s="377" t="s">
        <v>341</v>
      </c>
      <c r="H57" s="382">
        <v>0.25</v>
      </c>
    </row>
    <row r="58" spans="2:8">
      <c r="B58" s="101">
        <v>40</v>
      </c>
      <c r="C58" s="372">
        <v>40</v>
      </c>
      <c r="D58" s="376" t="s">
        <v>84</v>
      </c>
      <c r="E58" s="377" t="s">
        <v>341</v>
      </c>
      <c r="F58" s="378">
        <v>0.25</v>
      </c>
      <c r="G58" s="377" t="s">
        <v>341</v>
      </c>
      <c r="H58" s="382">
        <v>0.25</v>
      </c>
    </row>
    <row r="59" spans="2:8">
      <c r="B59" s="101">
        <v>41</v>
      </c>
      <c r="C59" s="372">
        <v>41</v>
      </c>
      <c r="D59" s="376" t="s">
        <v>85</v>
      </c>
      <c r="E59" s="377" t="s">
        <v>341</v>
      </c>
      <c r="F59" s="378">
        <v>0.25</v>
      </c>
      <c r="G59" s="377" t="s">
        <v>341</v>
      </c>
      <c r="H59" s="382">
        <v>0.25</v>
      </c>
    </row>
    <row r="60" spans="2:8">
      <c r="B60" s="101">
        <v>42</v>
      </c>
      <c r="C60" s="372">
        <v>42</v>
      </c>
      <c r="D60" s="376" t="s">
        <v>86</v>
      </c>
      <c r="E60" s="377" t="s">
        <v>341</v>
      </c>
      <c r="F60" s="378">
        <v>0.25</v>
      </c>
      <c r="G60" s="377" t="s">
        <v>341</v>
      </c>
      <c r="H60" s="382">
        <v>0.25</v>
      </c>
    </row>
    <row r="61" spans="2:8">
      <c r="B61" s="101">
        <v>43</v>
      </c>
      <c r="C61" s="372">
        <v>43</v>
      </c>
      <c r="D61" s="376" t="s">
        <v>87</v>
      </c>
      <c r="E61" s="377" t="s">
        <v>341</v>
      </c>
      <c r="F61" s="378">
        <v>0.25</v>
      </c>
      <c r="G61" s="377" t="s">
        <v>341</v>
      </c>
      <c r="H61" s="382">
        <v>0.25</v>
      </c>
    </row>
    <row r="62" spans="2:8">
      <c r="B62" s="101">
        <v>44</v>
      </c>
      <c r="C62" s="372">
        <v>44</v>
      </c>
      <c r="D62" s="376" t="s">
        <v>88</v>
      </c>
      <c r="E62" s="377" t="s">
        <v>341</v>
      </c>
      <c r="F62" s="378">
        <v>0.25</v>
      </c>
      <c r="G62" s="377" t="s">
        <v>341</v>
      </c>
      <c r="H62" s="382">
        <v>0.25</v>
      </c>
    </row>
    <row r="63" spans="2:8" ht="18.75" customHeight="1">
      <c r="B63" s="101">
        <v>45</v>
      </c>
      <c r="C63" s="372">
        <v>45</v>
      </c>
      <c r="D63" s="376" t="s">
        <v>89</v>
      </c>
      <c r="E63" s="377" t="s">
        <v>341</v>
      </c>
      <c r="F63" s="378">
        <v>0.25</v>
      </c>
      <c r="G63" s="377" t="s">
        <v>341</v>
      </c>
      <c r="H63" s="382">
        <v>0.25</v>
      </c>
    </row>
    <row r="64" spans="2:8">
      <c r="B64" s="101">
        <v>46</v>
      </c>
      <c r="C64" s="372">
        <v>46</v>
      </c>
      <c r="D64" s="376" t="s">
        <v>90</v>
      </c>
      <c r="E64" s="377" t="s">
        <v>341</v>
      </c>
      <c r="F64" s="378">
        <v>0.25</v>
      </c>
      <c r="G64" s="377" t="s">
        <v>341</v>
      </c>
      <c r="H64" s="382">
        <v>0.25</v>
      </c>
    </row>
    <row r="65" spans="2:8">
      <c r="B65" s="101">
        <v>47</v>
      </c>
      <c r="C65" s="372">
        <v>47</v>
      </c>
      <c r="D65" s="376" t="s">
        <v>91</v>
      </c>
      <c r="E65" s="377" t="s">
        <v>341</v>
      </c>
      <c r="F65" s="378">
        <v>0.25</v>
      </c>
      <c r="G65" s="377" t="s">
        <v>341</v>
      </c>
      <c r="H65" s="382">
        <v>0.25</v>
      </c>
    </row>
    <row r="66" spans="2:8">
      <c r="B66" s="101">
        <v>48</v>
      </c>
      <c r="C66" s="372">
        <v>48</v>
      </c>
      <c r="D66" s="376" t="s">
        <v>92</v>
      </c>
      <c r="E66" s="377" t="s">
        <v>341</v>
      </c>
      <c r="F66" s="378">
        <v>0.25</v>
      </c>
      <c r="G66" s="377" t="s">
        <v>341</v>
      </c>
      <c r="H66" s="382">
        <v>0.25</v>
      </c>
    </row>
    <row r="67" spans="2:8">
      <c r="B67" s="101">
        <v>49</v>
      </c>
      <c r="C67" s="372">
        <v>49</v>
      </c>
      <c r="D67" s="376" t="s">
        <v>93</v>
      </c>
      <c r="E67" s="377" t="s">
        <v>341</v>
      </c>
      <c r="F67" s="378">
        <v>0.25</v>
      </c>
      <c r="G67" s="377" t="s">
        <v>341</v>
      </c>
      <c r="H67" s="382">
        <v>0.25</v>
      </c>
    </row>
    <row r="68" spans="2:8">
      <c r="B68" s="101">
        <v>50</v>
      </c>
      <c r="C68" s="372">
        <v>50</v>
      </c>
      <c r="D68" s="376" t="s">
        <v>94</v>
      </c>
      <c r="E68" s="377" t="s">
        <v>341</v>
      </c>
      <c r="F68" s="378">
        <v>0.25</v>
      </c>
      <c r="G68" s="377" t="s">
        <v>341</v>
      </c>
      <c r="H68" s="382">
        <v>0.25</v>
      </c>
    </row>
    <row r="69" spans="2:8">
      <c r="B69" s="101">
        <v>51</v>
      </c>
      <c r="C69" s="372">
        <v>51</v>
      </c>
      <c r="D69" s="376" t="s">
        <v>95</v>
      </c>
      <c r="E69" s="377" t="s">
        <v>341</v>
      </c>
      <c r="F69" s="378">
        <v>0.25</v>
      </c>
      <c r="G69" s="377" t="s">
        <v>341</v>
      </c>
      <c r="H69" s="382">
        <v>0.25</v>
      </c>
    </row>
    <row r="70" spans="2:8" ht="18.75" customHeight="1">
      <c r="B70" s="101">
        <v>52</v>
      </c>
      <c r="C70" s="372">
        <v>52</v>
      </c>
      <c r="D70" s="376" t="s">
        <v>96</v>
      </c>
      <c r="E70" s="377" t="s">
        <v>341</v>
      </c>
      <c r="F70" s="378">
        <v>0.25</v>
      </c>
      <c r="G70" s="377" t="s">
        <v>341</v>
      </c>
      <c r="H70" s="382">
        <v>0.25</v>
      </c>
    </row>
    <row r="71" spans="2:8">
      <c r="B71" s="101">
        <v>53</v>
      </c>
      <c r="C71" s="372">
        <v>53</v>
      </c>
      <c r="D71" s="376" t="s">
        <v>97</v>
      </c>
      <c r="E71" s="377" t="s">
        <v>341</v>
      </c>
      <c r="F71" s="378">
        <v>0.25</v>
      </c>
      <c r="G71" s="377" t="s">
        <v>341</v>
      </c>
      <c r="H71" s="382">
        <v>0.25</v>
      </c>
    </row>
    <row r="72" spans="2:8">
      <c r="B72" s="101">
        <v>54</v>
      </c>
      <c r="C72" s="372">
        <v>54</v>
      </c>
      <c r="D72" s="376" t="s">
        <v>98</v>
      </c>
      <c r="E72" s="377" t="s">
        <v>341</v>
      </c>
      <c r="F72" s="378">
        <v>0.25</v>
      </c>
      <c r="G72" s="377" t="s">
        <v>341</v>
      </c>
      <c r="H72" s="382">
        <v>0.25</v>
      </c>
    </row>
    <row r="73" spans="2:8">
      <c r="B73" s="101">
        <v>55</v>
      </c>
      <c r="C73" s="372">
        <v>55</v>
      </c>
      <c r="D73" s="376" t="s">
        <v>99</v>
      </c>
      <c r="E73" s="377" t="s">
        <v>341</v>
      </c>
      <c r="F73" s="378">
        <v>0.25</v>
      </c>
      <c r="G73" s="377" t="s">
        <v>341</v>
      </c>
      <c r="H73" s="382">
        <v>0.25</v>
      </c>
    </row>
    <row r="74" spans="2:8">
      <c r="B74" s="101">
        <v>56</v>
      </c>
      <c r="C74" s="372">
        <v>56</v>
      </c>
      <c r="D74" s="376" t="s">
        <v>100</v>
      </c>
      <c r="E74" s="377" t="s">
        <v>341</v>
      </c>
      <c r="F74" s="378">
        <v>0.25</v>
      </c>
      <c r="G74" s="377" t="s">
        <v>674</v>
      </c>
      <c r="H74" s="382">
        <v>0</v>
      </c>
    </row>
    <row r="75" spans="2:8">
      <c r="B75" s="101">
        <v>57</v>
      </c>
      <c r="C75" s="372">
        <v>57</v>
      </c>
      <c r="D75" s="376" t="s">
        <v>101</v>
      </c>
      <c r="E75" s="377" t="s">
        <v>341</v>
      </c>
      <c r="F75" s="378">
        <v>0.25</v>
      </c>
      <c r="G75" s="377" t="s">
        <v>341</v>
      </c>
      <c r="H75" s="382">
        <v>0.25</v>
      </c>
    </row>
    <row r="76" spans="2:8">
      <c r="B76" s="101">
        <v>58</v>
      </c>
      <c r="C76" s="372">
        <v>58</v>
      </c>
      <c r="D76" s="376" t="s">
        <v>102</v>
      </c>
      <c r="E76" s="377" t="s">
        <v>341</v>
      </c>
      <c r="F76" s="378">
        <v>0.25</v>
      </c>
      <c r="G76" s="377" t="s">
        <v>341</v>
      </c>
      <c r="H76" s="382">
        <v>0.25</v>
      </c>
    </row>
    <row r="77" spans="2:8" ht="18.75" customHeight="1">
      <c r="B77" s="101">
        <v>59</v>
      </c>
      <c r="C77" s="372">
        <v>59</v>
      </c>
      <c r="D77" s="376" t="s">
        <v>103</v>
      </c>
      <c r="E77" s="377" t="s">
        <v>341</v>
      </c>
      <c r="F77" s="378">
        <v>0.25</v>
      </c>
      <c r="G77" s="377" t="s">
        <v>341</v>
      </c>
      <c r="H77" s="382">
        <v>0.25</v>
      </c>
    </row>
    <row r="78" spans="2:8">
      <c r="B78" s="101">
        <v>60</v>
      </c>
      <c r="C78" s="372">
        <v>60</v>
      </c>
      <c r="D78" s="376" t="s">
        <v>104</v>
      </c>
      <c r="E78" s="377" t="s">
        <v>341</v>
      </c>
      <c r="F78" s="378">
        <v>0.25</v>
      </c>
      <c r="G78" s="377" t="s">
        <v>341</v>
      </c>
      <c r="H78" s="382">
        <v>0.25</v>
      </c>
    </row>
    <row r="79" spans="2:8">
      <c r="B79" s="101">
        <v>61</v>
      </c>
      <c r="C79" s="372">
        <v>61</v>
      </c>
      <c r="D79" s="376" t="s">
        <v>105</v>
      </c>
      <c r="E79" s="377" t="s">
        <v>341</v>
      </c>
      <c r="F79" s="378">
        <v>0.25</v>
      </c>
      <c r="G79" s="377" t="s">
        <v>341</v>
      </c>
      <c r="H79" s="382">
        <v>0.25</v>
      </c>
    </row>
    <row r="80" spans="2:8">
      <c r="B80" s="101">
        <v>62</v>
      </c>
      <c r="C80" s="372">
        <v>62</v>
      </c>
      <c r="D80" s="376" t="s">
        <v>106</v>
      </c>
      <c r="E80" s="377" t="s">
        <v>341</v>
      </c>
      <c r="F80" s="378">
        <v>0.25</v>
      </c>
      <c r="G80" s="377" t="s">
        <v>341</v>
      </c>
      <c r="H80" s="382">
        <v>0.25</v>
      </c>
    </row>
    <row r="81" spans="2:8">
      <c r="B81" s="101">
        <v>63</v>
      </c>
      <c r="C81" s="372">
        <v>63</v>
      </c>
      <c r="D81" s="376" t="s">
        <v>107</v>
      </c>
      <c r="E81" s="377" t="s">
        <v>341</v>
      </c>
      <c r="F81" s="378">
        <v>0.25</v>
      </c>
      <c r="G81" s="377" t="s">
        <v>341</v>
      </c>
      <c r="H81" s="382">
        <v>0.25</v>
      </c>
    </row>
    <row r="82" spans="2:8">
      <c r="B82" s="101">
        <v>64</v>
      </c>
      <c r="C82" s="372">
        <v>64</v>
      </c>
      <c r="D82" s="376" t="s">
        <v>108</v>
      </c>
      <c r="E82" s="377" t="s">
        <v>341</v>
      </c>
      <c r="F82" s="378">
        <v>0.25</v>
      </c>
      <c r="G82" s="377" t="s">
        <v>341</v>
      </c>
      <c r="H82" s="382">
        <v>0.25</v>
      </c>
    </row>
    <row r="83" spans="2:8">
      <c r="B83" s="101">
        <v>65</v>
      </c>
      <c r="C83" s="372">
        <v>65</v>
      </c>
      <c r="D83" s="376" t="s">
        <v>109</v>
      </c>
      <c r="E83" s="377" t="s">
        <v>341</v>
      </c>
      <c r="F83" s="378">
        <v>0.25</v>
      </c>
      <c r="G83" s="377" t="s">
        <v>341</v>
      </c>
      <c r="H83" s="382">
        <v>0.25</v>
      </c>
    </row>
    <row r="84" spans="2:8" ht="18.75" customHeight="1">
      <c r="B84" s="101">
        <v>66</v>
      </c>
      <c r="C84" s="372">
        <v>66</v>
      </c>
      <c r="D84" s="376" t="s">
        <v>110</v>
      </c>
      <c r="E84" s="377" t="s">
        <v>341</v>
      </c>
      <c r="F84" s="378">
        <v>0.25</v>
      </c>
      <c r="G84" s="377" t="s">
        <v>341</v>
      </c>
      <c r="H84" s="382">
        <v>0.25</v>
      </c>
    </row>
    <row r="85" spans="2:8">
      <c r="B85" s="101">
        <v>67</v>
      </c>
      <c r="C85" s="372">
        <v>67</v>
      </c>
      <c r="D85" s="376" t="s">
        <v>111</v>
      </c>
      <c r="E85" s="377" t="s">
        <v>341</v>
      </c>
      <c r="F85" s="378">
        <v>0.25</v>
      </c>
      <c r="G85" s="377" t="s">
        <v>341</v>
      </c>
      <c r="H85" s="382">
        <v>0.25</v>
      </c>
    </row>
    <row r="86" spans="2:8">
      <c r="B86" s="101">
        <v>68</v>
      </c>
      <c r="C86" s="372">
        <v>68</v>
      </c>
      <c r="D86" s="376" t="s">
        <v>112</v>
      </c>
      <c r="E86" s="377" t="s">
        <v>341</v>
      </c>
      <c r="F86" s="378">
        <v>0.25</v>
      </c>
      <c r="G86" s="377" t="s">
        <v>341</v>
      </c>
      <c r="H86" s="382">
        <v>0.25</v>
      </c>
    </row>
    <row r="87" spans="2:8">
      <c r="B87" s="101">
        <v>69</v>
      </c>
      <c r="C87" s="372">
        <v>69</v>
      </c>
      <c r="D87" s="376" t="s">
        <v>113</v>
      </c>
      <c r="E87" s="377" t="s">
        <v>341</v>
      </c>
      <c r="F87" s="378">
        <v>0.25</v>
      </c>
      <c r="G87" s="377" t="s">
        <v>341</v>
      </c>
      <c r="H87" s="382">
        <v>0.25</v>
      </c>
    </row>
    <row r="88" spans="2:8">
      <c r="B88" s="101">
        <v>70</v>
      </c>
      <c r="C88" s="372">
        <v>70</v>
      </c>
      <c r="D88" s="376" t="s">
        <v>114</v>
      </c>
      <c r="E88" s="377" t="s">
        <v>341</v>
      </c>
      <c r="F88" s="378">
        <v>0.25</v>
      </c>
      <c r="G88" s="377" t="s">
        <v>341</v>
      </c>
      <c r="H88" s="382">
        <v>0.25</v>
      </c>
    </row>
    <row r="89" spans="2:8">
      <c r="B89" s="101">
        <v>71</v>
      </c>
      <c r="C89" s="372">
        <v>71</v>
      </c>
      <c r="D89" s="376" t="s">
        <v>115</v>
      </c>
      <c r="E89" s="377" t="s">
        <v>341</v>
      </c>
      <c r="F89" s="378">
        <v>0.25</v>
      </c>
      <c r="G89" s="377" t="s">
        <v>341</v>
      </c>
      <c r="H89" s="382">
        <v>0.25</v>
      </c>
    </row>
    <row r="90" spans="2:8">
      <c r="B90" s="101">
        <v>72</v>
      </c>
      <c r="C90" s="372">
        <v>72</v>
      </c>
      <c r="D90" s="376" t="s">
        <v>116</v>
      </c>
      <c r="E90" s="377" t="s">
        <v>341</v>
      </c>
      <c r="F90" s="378">
        <v>0.25</v>
      </c>
      <c r="G90" s="377" t="s">
        <v>341</v>
      </c>
      <c r="H90" s="382">
        <v>0.25</v>
      </c>
    </row>
    <row r="91" spans="2:8" ht="18.75" customHeight="1">
      <c r="B91" s="101">
        <v>73</v>
      </c>
      <c r="C91" s="372">
        <v>73</v>
      </c>
      <c r="D91" s="376" t="s">
        <v>117</v>
      </c>
      <c r="E91" s="377" t="s">
        <v>341</v>
      </c>
      <c r="F91" s="378">
        <v>0.25</v>
      </c>
      <c r="G91" s="377" t="s">
        <v>341</v>
      </c>
      <c r="H91" s="382">
        <v>0.25</v>
      </c>
    </row>
    <row r="92" spans="2:8">
      <c r="B92" s="101">
        <v>74</v>
      </c>
      <c r="C92" s="372">
        <v>74</v>
      </c>
      <c r="D92" s="376" t="s">
        <v>118</v>
      </c>
      <c r="E92" s="377" t="s">
        <v>341</v>
      </c>
      <c r="F92" s="378">
        <v>0.25</v>
      </c>
      <c r="G92" s="377" t="s">
        <v>341</v>
      </c>
      <c r="H92" s="382">
        <v>0.25</v>
      </c>
    </row>
    <row r="93" spans="2:8">
      <c r="B93" s="101">
        <v>75</v>
      </c>
      <c r="C93" s="372">
        <v>75</v>
      </c>
      <c r="D93" s="376" t="s">
        <v>119</v>
      </c>
      <c r="E93" s="377" t="s">
        <v>341</v>
      </c>
      <c r="F93" s="378">
        <v>0.25</v>
      </c>
      <c r="G93" s="377" t="s">
        <v>341</v>
      </c>
      <c r="H93" s="382">
        <v>0.25</v>
      </c>
    </row>
    <row r="94" spans="2:8">
      <c r="B94" s="101">
        <v>76</v>
      </c>
      <c r="C94" s="372">
        <v>76</v>
      </c>
      <c r="D94" s="376" t="s">
        <v>120</v>
      </c>
      <c r="E94" s="377" t="s">
        <v>341</v>
      </c>
      <c r="F94" s="378">
        <v>0.25</v>
      </c>
      <c r="G94" s="377" t="s">
        <v>341</v>
      </c>
      <c r="H94" s="382">
        <v>0.25</v>
      </c>
    </row>
    <row r="95" spans="2:8">
      <c r="B95" s="101">
        <v>77</v>
      </c>
      <c r="C95" s="372">
        <v>77</v>
      </c>
      <c r="D95" s="376" t="s">
        <v>121</v>
      </c>
      <c r="E95" s="377" t="s">
        <v>341</v>
      </c>
      <c r="F95" s="378">
        <v>0.25</v>
      </c>
      <c r="G95" s="377" t="s">
        <v>341</v>
      </c>
      <c r="H95" s="382">
        <v>0.25</v>
      </c>
    </row>
    <row r="96" spans="2:8">
      <c r="B96" s="101">
        <v>78</v>
      </c>
      <c r="C96" s="372">
        <v>78</v>
      </c>
      <c r="D96" s="376" t="s">
        <v>122</v>
      </c>
      <c r="E96" s="377" t="s">
        <v>341</v>
      </c>
      <c r="F96" s="378">
        <v>0.25</v>
      </c>
      <c r="G96" s="377" t="s">
        <v>341</v>
      </c>
      <c r="H96" s="382">
        <v>0.25</v>
      </c>
    </row>
    <row r="97" spans="2:8">
      <c r="B97" s="101">
        <v>79</v>
      </c>
      <c r="C97" s="372">
        <v>79</v>
      </c>
      <c r="D97" s="376" t="s">
        <v>123</v>
      </c>
      <c r="E97" s="377" t="s">
        <v>341</v>
      </c>
      <c r="F97" s="378">
        <v>0.25</v>
      </c>
      <c r="G97" s="377" t="s">
        <v>341</v>
      </c>
      <c r="H97" s="382">
        <v>0.25</v>
      </c>
    </row>
    <row r="98" spans="2:8" ht="18.75" customHeight="1">
      <c r="B98" s="101">
        <v>80</v>
      </c>
      <c r="C98" s="372">
        <v>80</v>
      </c>
      <c r="D98" s="376" t="s">
        <v>124</v>
      </c>
      <c r="E98" s="377" t="s">
        <v>341</v>
      </c>
      <c r="F98" s="378">
        <v>0.25</v>
      </c>
      <c r="G98" s="377" t="s">
        <v>341</v>
      </c>
      <c r="H98" s="382">
        <v>0.25</v>
      </c>
    </row>
    <row r="99" spans="2:8" ht="3" customHeight="1" thickBot="1">
      <c r="B99" s="331" t="s">
        <v>125</v>
      </c>
      <c r="C99" s="331" t="s">
        <v>125</v>
      </c>
      <c r="D99" s="104"/>
      <c r="E99" s="104"/>
      <c r="F99" s="215"/>
      <c r="G99" s="105"/>
      <c r="H99" s="215"/>
    </row>
    <row r="100" spans="2:8" ht="15" thickTop="1"/>
    <row r="101" spans="2:8"/>
    <row r="102" spans="2:8"/>
    <row r="103" spans="2:8"/>
    <row r="104" spans="2:8"/>
    <row r="105" spans="2:8"/>
    <row r="106" spans="2:8"/>
    <row r="107" spans="2:8"/>
    <row r="108" spans="2:8"/>
    <row r="109" spans="2:8"/>
    <row r="110" spans="2:8"/>
    <row r="111" spans="2:8"/>
    <row r="112" spans="2:8"/>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sheetData>
  <mergeCells count="17">
    <mergeCell ref="H16:H17"/>
    <mergeCell ref="C9:H9"/>
    <mergeCell ref="C11:H11"/>
    <mergeCell ref="C13:H13"/>
    <mergeCell ref="C14:H14"/>
    <mergeCell ref="G16:G17"/>
    <mergeCell ref="B16:B17"/>
    <mergeCell ref="C16:C17"/>
    <mergeCell ref="D16:D17"/>
    <mergeCell ref="E16:E17"/>
    <mergeCell ref="F16:F17"/>
    <mergeCell ref="C7:H7"/>
    <mergeCell ref="C1:H1"/>
    <mergeCell ref="C2:H2"/>
    <mergeCell ref="C3:H3"/>
    <mergeCell ref="C4:H4"/>
    <mergeCell ref="C6:H6"/>
  </mergeCells>
  <conditionalFormatting sqref="C19:H98">
    <cfRule type="expression" dxfId="43" priority="143" stopIfTrue="1">
      <formula>MOD(ROW(),2)</formula>
    </cfRule>
  </conditionalFormatting>
  <conditionalFormatting sqref="E19:E98">
    <cfRule type="cellIs" dxfId="42" priority="141" operator="equal">
      <formula>"SI"</formula>
    </cfRule>
    <cfRule type="cellIs" dxfId="41" priority="142" operator="equal">
      <formula>"NO"</formula>
    </cfRule>
  </conditionalFormatting>
  <conditionalFormatting sqref="G19:G98">
    <cfRule type="cellIs" dxfId="40" priority="1" operator="equal">
      <formula>"SI"</formula>
    </cfRule>
    <cfRule type="cellIs" dxfId="39" priority="2" operator="equal">
      <formula>"NO"</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theme="6" tint="0.39997558519241921"/>
    <pageSetUpPr fitToPage="1"/>
  </sheetPr>
  <dimension ref="A1:I514"/>
  <sheetViews>
    <sheetView showGridLines="0" zoomScaleNormal="100" workbookViewId="0"/>
  </sheetViews>
  <sheetFormatPr baseColWidth="10" defaultColWidth="0" defaultRowHeight="14.4" zeroHeight="1"/>
  <cols>
    <col min="1" max="1" width="3.88671875" style="97" customWidth="1"/>
    <col min="2" max="2" width="7.44140625" style="97" customWidth="1"/>
    <col min="3" max="3" width="14" style="97" customWidth="1"/>
    <col min="4" max="4" width="45" style="97" customWidth="1"/>
    <col min="5" max="6" width="18.88671875" style="97" customWidth="1"/>
    <col min="7" max="7" width="14.44140625" style="97" customWidth="1"/>
    <col min="8" max="9" width="11.44140625" style="97" customWidth="1"/>
    <col min="10" max="16384" width="11.44140625" style="97" hidden="1"/>
  </cols>
  <sheetData>
    <row r="1" spans="1:7" s="4" customFormat="1" ht="15" customHeight="1">
      <c r="A1" s="91"/>
      <c r="B1" s="91"/>
      <c r="C1" s="928" t="s">
        <v>0</v>
      </c>
      <c r="D1" s="928"/>
      <c r="E1" s="928"/>
      <c r="F1" s="928"/>
      <c r="G1" s="928"/>
    </row>
    <row r="2" spans="1:7" s="2" customFormat="1" ht="15" customHeight="1">
      <c r="A2" s="93"/>
      <c r="B2" s="93"/>
      <c r="C2" s="928" t="s">
        <v>1</v>
      </c>
      <c r="D2" s="928"/>
      <c r="E2" s="928"/>
      <c r="F2" s="928"/>
      <c r="G2" s="928"/>
    </row>
    <row r="3" spans="1:7" s="2" customFormat="1" ht="15" customHeight="1">
      <c r="A3" s="93"/>
      <c r="B3" s="93"/>
      <c r="C3" s="928" t="s">
        <v>2</v>
      </c>
      <c r="D3" s="928"/>
      <c r="E3" s="928"/>
      <c r="F3" s="928"/>
      <c r="G3" s="928"/>
    </row>
    <row r="4" spans="1:7" s="2" customFormat="1" ht="12.75" customHeight="1">
      <c r="A4" s="93"/>
      <c r="B4" s="93"/>
      <c r="C4" s="928" t="s">
        <v>3</v>
      </c>
      <c r="D4" s="928"/>
      <c r="E4" s="928"/>
      <c r="F4" s="928"/>
      <c r="G4" s="928"/>
    </row>
    <row r="5" spans="1:7" s="2" customFormat="1" ht="13.2">
      <c r="A5" s="93"/>
      <c r="B5" s="92"/>
      <c r="C5" s="92"/>
      <c r="D5" s="3"/>
      <c r="E5" s="38"/>
      <c r="F5" s="38"/>
      <c r="G5" s="38"/>
    </row>
    <row r="6" spans="1:7" s="2" customFormat="1" ht="13.2">
      <c r="A6" s="93"/>
      <c r="B6" s="93"/>
      <c r="C6" s="928" t="s">
        <v>4</v>
      </c>
      <c r="D6" s="928"/>
      <c r="E6" s="928"/>
      <c r="F6" s="928"/>
      <c r="G6" s="928"/>
    </row>
    <row r="7" spans="1:7" s="2" customFormat="1" ht="13.2">
      <c r="A7" s="93"/>
      <c r="B7" s="93"/>
      <c r="C7" s="928" t="s">
        <v>5</v>
      </c>
      <c r="D7" s="928"/>
      <c r="E7" s="928"/>
      <c r="F7" s="928"/>
      <c r="G7" s="928"/>
    </row>
    <row r="8" spans="1:7" s="2" customFormat="1" ht="12.75" customHeight="1">
      <c r="A8" s="93"/>
      <c r="B8" s="92"/>
      <c r="C8" s="92"/>
      <c r="D8" s="3"/>
      <c r="E8" s="38"/>
      <c r="F8" s="38"/>
      <c r="G8" s="38"/>
    </row>
    <row r="9" spans="1:7" s="2" customFormat="1" ht="67.5" customHeight="1">
      <c r="A9" s="93"/>
      <c r="B9" s="93"/>
      <c r="C9" s="928" t="s">
        <v>1402</v>
      </c>
      <c r="D9" s="928"/>
      <c r="E9" s="928"/>
      <c r="F9" s="928"/>
      <c r="G9" s="928"/>
    </row>
    <row r="10" spans="1:7" s="2" customFormat="1" ht="12.75" customHeight="1">
      <c r="A10" s="93"/>
      <c r="B10" s="92"/>
      <c r="C10" s="92"/>
      <c r="D10" s="3"/>
      <c r="E10" s="38"/>
      <c r="F10" s="38"/>
      <c r="G10" s="38"/>
    </row>
    <row r="11" spans="1:7" s="2" customFormat="1" ht="13.2">
      <c r="A11" s="93"/>
      <c r="B11" s="93"/>
      <c r="C11" s="893"/>
      <c r="D11" s="893"/>
      <c r="E11" s="893"/>
      <c r="F11" s="893"/>
      <c r="G11" s="893"/>
    </row>
    <row r="12" spans="1:7" s="2" customFormat="1" ht="15.6">
      <c r="A12" s="93"/>
      <c r="B12" s="94"/>
      <c r="C12" s="94"/>
      <c r="D12" s="95"/>
      <c r="E12" s="38"/>
      <c r="F12" s="38"/>
      <c r="G12" s="38"/>
    </row>
    <row r="13" spans="1:7" s="2" customFormat="1" ht="13.2">
      <c r="A13" s="93"/>
      <c r="B13" s="93"/>
      <c r="C13" s="637" t="s">
        <v>1205</v>
      </c>
      <c r="D13" s="637"/>
      <c r="E13" s="637"/>
      <c r="F13" s="637"/>
      <c r="G13" s="637"/>
    </row>
    <row r="14" spans="1:7">
      <c r="A14" s="96"/>
      <c r="B14" s="96"/>
      <c r="C14" s="637" t="s">
        <v>1206</v>
      </c>
      <c r="D14" s="637"/>
      <c r="E14" s="637"/>
      <c r="F14" s="637"/>
      <c r="G14" s="637"/>
    </row>
    <row r="15" spans="1:7" ht="15" thickBot="1"/>
    <row r="16" spans="1:7" ht="24" customHeight="1" thickTop="1">
      <c r="B16" s="926" t="s">
        <v>39</v>
      </c>
      <c r="C16" s="926" t="s">
        <v>1191</v>
      </c>
      <c r="D16" s="947" t="s">
        <v>130</v>
      </c>
      <c r="E16" s="945" t="s">
        <v>1207</v>
      </c>
      <c r="F16" s="941" t="s">
        <v>1208</v>
      </c>
      <c r="G16" s="931" t="s">
        <v>27</v>
      </c>
    </row>
    <row r="17" spans="2:7" ht="24" customHeight="1" thickBot="1">
      <c r="B17" s="927"/>
      <c r="C17" s="927"/>
      <c r="D17" s="948"/>
      <c r="E17" s="946"/>
      <c r="F17" s="942"/>
      <c r="G17" s="932"/>
    </row>
    <row r="18" spans="2:7" ht="4.5" customHeight="1">
      <c r="B18" s="98"/>
      <c r="C18" s="98"/>
      <c r="D18" s="99"/>
      <c r="E18" s="373"/>
      <c r="F18" s="374"/>
      <c r="G18" s="380"/>
    </row>
    <row r="19" spans="2:7">
      <c r="B19" s="101">
        <v>1</v>
      </c>
      <c r="C19" s="101">
        <v>1</v>
      </c>
      <c r="D19" s="383" t="s">
        <v>45</v>
      </c>
      <c r="E19" s="381" t="s">
        <v>367</v>
      </c>
      <c r="F19" s="384" t="s">
        <v>367</v>
      </c>
      <c r="G19" s="382">
        <v>1</v>
      </c>
    </row>
    <row r="20" spans="2:7">
      <c r="B20" s="101">
        <v>2</v>
      </c>
      <c r="C20" s="101">
        <v>2</v>
      </c>
      <c r="D20" s="383" t="s">
        <v>46</v>
      </c>
      <c r="E20" s="381" t="s">
        <v>367</v>
      </c>
      <c r="F20" s="384" t="s">
        <v>367</v>
      </c>
      <c r="G20" s="382">
        <v>1</v>
      </c>
    </row>
    <row r="21" spans="2:7" ht="18.75" customHeight="1">
      <c r="B21" s="101">
        <v>3</v>
      </c>
      <c r="C21" s="101">
        <v>3</v>
      </c>
      <c r="D21" s="383" t="s">
        <v>47</v>
      </c>
      <c r="E21" s="381" t="s">
        <v>367</v>
      </c>
      <c r="F21" s="384" t="s">
        <v>367</v>
      </c>
      <c r="G21" s="382">
        <v>1</v>
      </c>
    </row>
    <row r="22" spans="2:7">
      <c r="B22" s="101">
        <v>4</v>
      </c>
      <c r="C22" s="101">
        <v>4</v>
      </c>
      <c r="D22" s="383" t="s">
        <v>48</v>
      </c>
      <c r="E22" s="381" t="s">
        <v>367</v>
      </c>
      <c r="F22" s="384" t="s">
        <v>367</v>
      </c>
      <c r="G22" s="382">
        <v>1</v>
      </c>
    </row>
    <row r="23" spans="2:7">
      <c r="B23" s="101">
        <v>5</v>
      </c>
      <c r="C23" s="101">
        <v>5</v>
      </c>
      <c r="D23" s="383" t="s">
        <v>49</v>
      </c>
      <c r="E23" s="381" t="s">
        <v>367</v>
      </c>
      <c r="F23" s="384" t="s">
        <v>367</v>
      </c>
      <c r="G23" s="382">
        <v>1</v>
      </c>
    </row>
    <row r="24" spans="2:7">
      <c r="B24" s="101">
        <v>6</v>
      </c>
      <c r="C24" s="101">
        <v>6</v>
      </c>
      <c r="D24" s="383" t="s">
        <v>50</v>
      </c>
      <c r="E24" s="381" t="s">
        <v>367</v>
      </c>
      <c r="F24" s="384" t="s">
        <v>367</v>
      </c>
      <c r="G24" s="382">
        <v>1</v>
      </c>
    </row>
    <row r="25" spans="2:7">
      <c r="B25" s="101">
        <v>7</v>
      </c>
      <c r="C25" s="101">
        <v>7</v>
      </c>
      <c r="D25" s="383" t="s">
        <v>51</v>
      </c>
      <c r="E25" s="381" t="s">
        <v>367</v>
      </c>
      <c r="F25" s="384" t="s">
        <v>367</v>
      </c>
      <c r="G25" s="382">
        <v>1</v>
      </c>
    </row>
    <row r="26" spans="2:7">
      <c r="B26" s="101">
        <v>8</v>
      </c>
      <c r="C26" s="101">
        <v>8</v>
      </c>
      <c r="D26" s="383" t="s">
        <v>52</v>
      </c>
      <c r="E26" s="381" t="s">
        <v>367</v>
      </c>
      <c r="F26" s="384" t="s">
        <v>367</v>
      </c>
      <c r="G26" s="382">
        <v>1</v>
      </c>
    </row>
    <row r="27" spans="2:7">
      <c r="B27" s="101">
        <v>9</v>
      </c>
      <c r="C27" s="101">
        <v>9</v>
      </c>
      <c r="D27" s="383" t="s">
        <v>53</v>
      </c>
      <c r="E27" s="381" t="s">
        <v>367</v>
      </c>
      <c r="F27" s="384" t="s">
        <v>367</v>
      </c>
      <c r="G27" s="382">
        <v>1</v>
      </c>
    </row>
    <row r="28" spans="2:7">
      <c r="B28" s="101">
        <v>10</v>
      </c>
      <c r="C28" s="101">
        <v>10</v>
      </c>
      <c r="D28" s="383" t="s">
        <v>54</v>
      </c>
      <c r="E28" s="381" t="s">
        <v>367</v>
      </c>
      <c r="F28" s="384" t="s">
        <v>367</v>
      </c>
      <c r="G28" s="382">
        <v>1</v>
      </c>
    </row>
    <row r="29" spans="2:7">
      <c r="B29" s="101">
        <v>11</v>
      </c>
      <c r="C29" s="101">
        <v>11</v>
      </c>
      <c r="D29" s="383" t="s">
        <v>55</v>
      </c>
      <c r="E29" s="381" t="s">
        <v>367</v>
      </c>
      <c r="F29" s="384" t="s">
        <v>367</v>
      </c>
      <c r="G29" s="382">
        <v>1</v>
      </c>
    </row>
    <row r="30" spans="2:7">
      <c r="B30" s="101">
        <v>12</v>
      </c>
      <c r="C30" s="101">
        <v>12</v>
      </c>
      <c r="D30" s="383" t="s">
        <v>56</v>
      </c>
      <c r="E30" s="381" t="s">
        <v>367</v>
      </c>
      <c r="F30" s="384" t="s">
        <v>367</v>
      </c>
      <c r="G30" s="382">
        <v>1</v>
      </c>
    </row>
    <row r="31" spans="2:7">
      <c r="B31" s="101">
        <v>13</v>
      </c>
      <c r="C31" s="101">
        <v>13</v>
      </c>
      <c r="D31" s="383" t="s">
        <v>57</v>
      </c>
      <c r="E31" s="381" t="s">
        <v>367</v>
      </c>
      <c r="F31" s="384" t="s">
        <v>367</v>
      </c>
      <c r="G31" s="382">
        <v>1</v>
      </c>
    </row>
    <row r="32" spans="2:7">
      <c r="B32" s="101">
        <v>14</v>
      </c>
      <c r="C32" s="101">
        <v>14</v>
      </c>
      <c r="D32" s="383" t="s">
        <v>58</v>
      </c>
      <c r="E32" s="381" t="s">
        <v>367</v>
      </c>
      <c r="F32" s="384" t="s">
        <v>367</v>
      </c>
      <c r="G32" s="382">
        <v>1</v>
      </c>
    </row>
    <row r="33" spans="2:7">
      <c r="B33" s="101">
        <v>15</v>
      </c>
      <c r="C33" s="101">
        <v>15</v>
      </c>
      <c r="D33" s="383" t="s">
        <v>59</v>
      </c>
      <c r="E33" s="381" t="s">
        <v>367</v>
      </c>
      <c r="F33" s="384" t="s">
        <v>367</v>
      </c>
      <c r="G33" s="382">
        <v>1</v>
      </c>
    </row>
    <row r="34" spans="2:7">
      <c r="B34" s="101">
        <v>16</v>
      </c>
      <c r="C34" s="101">
        <v>16</v>
      </c>
      <c r="D34" s="383" t="s">
        <v>60</v>
      </c>
      <c r="E34" s="381" t="s">
        <v>367</v>
      </c>
      <c r="F34" s="384" t="s">
        <v>367</v>
      </c>
      <c r="G34" s="382">
        <v>1</v>
      </c>
    </row>
    <row r="35" spans="2:7">
      <c r="B35" s="101">
        <v>17</v>
      </c>
      <c r="C35" s="101">
        <v>17</v>
      </c>
      <c r="D35" s="383" t="s">
        <v>61</v>
      </c>
      <c r="E35" s="381" t="s">
        <v>367</v>
      </c>
      <c r="F35" s="384" t="s">
        <v>367</v>
      </c>
      <c r="G35" s="382">
        <v>1</v>
      </c>
    </row>
    <row r="36" spans="2:7">
      <c r="B36" s="101">
        <v>18</v>
      </c>
      <c r="C36" s="101">
        <v>18</v>
      </c>
      <c r="D36" s="383" t="s">
        <v>62</v>
      </c>
      <c r="E36" s="381" t="s">
        <v>367</v>
      </c>
      <c r="F36" s="384" t="s">
        <v>367</v>
      </c>
      <c r="G36" s="382">
        <v>1</v>
      </c>
    </row>
    <row r="37" spans="2:7">
      <c r="B37" s="101">
        <v>19</v>
      </c>
      <c r="C37" s="101">
        <v>19</v>
      </c>
      <c r="D37" s="383" t="s">
        <v>63</v>
      </c>
      <c r="E37" s="381" t="s">
        <v>367</v>
      </c>
      <c r="F37" s="384" t="s">
        <v>367</v>
      </c>
      <c r="G37" s="382">
        <v>1</v>
      </c>
    </row>
    <row r="38" spans="2:7">
      <c r="B38" s="101">
        <v>20</v>
      </c>
      <c r="C38" s="101">
        <v>20</v>
      </c>
      <c r="D38" s="383" t="s">
        <v>64</v>
      </c>
      <c r="E38" s="381" t="s">
        <v>367</v>
      </c>
      <c r="F38" s="384" t="s">
        <v>367</v>
      </c>
      <c r="G38" s="382">
        <v>1</v>
      </c>
    </row>
    <row r="39" spans="2:7">
      <c r="B39" s="101">
        <v>21</v>
      </c>
      <c r="C39" s="101">
        <v>21</v>
      </c>
      <c r="D39" s="383" t="s">
        <v>65</v>
      </c>
      <c r="E39" s="381" t="s">
        <v>367</v>
      </c>
      <c r="F39" s="384" t="s">
        <v>367</v>
      </c>
      <c r="G39" s="382">
        <v>1</v>
      </c>
    </row>
    <row r="40" spans="2:7">
      <c r="B40" s="101">
        <v>22</v>
      </c>
      <c r="C40" s="101">
        <v>22</v>
      </c>
      <c r="D40" s="383" t="s">
        <v>66</v>
      </c>
      <c r="E40" s="381" t="s">
        <v>367</v>
      </c>
      <c r="F40" s="384" t="s">
        <v>367</v>
      </c>
      <c r="G40" s="382">
        <v>1</v>
      </c>
    </row>
    <row r="41" spans="2:7">
      <c r="B41" s="101">
        <v>23</v>
      </c>
      <c r="C41" s="101">
        <v>23</v>
      </c>
      <c r="D41" s="383" t="s">
        <v>67</v>
      </c>
      <c r="E41" s="381" t="s">
        <v>367</v>
      </c>
      <c r="F41" s="384" t="s">
        <v>367</v>
      </c>
      <c r="G41" s="382">
        <v>1</v>
      </c>
    </row>
    <row r="42" spans="2:7">
      <c r="B42" s="101">
        <v>24</v>
      </c>
      <c r="C42" s="101">
        <v>24</v>
      </c>
      <c r="D42" s="383" t="s">
        <v>68</v>
      </c>
      <c r="E42" s="381" t="s">
        <v>367</v>
      </c>
      <c r="F42" s="384" t="s">
        <v>367</v>
      </c>
      <c r="G42" s="382">
        <v>1</v>
      </c>
    </row>
    <row r="43" spans="2:7">
      <c r="B43" s="101">
        <v>25</v>
      </c>
      <c r="C43" s="101">
        <v>25</v>
      </c>
      <c r="D43" s="383" t="s">
        <v>69</v>
      </c>
      <c r="E43" s="381" t="s">
        <v>367</v>
      </c>
      <c r="F43" s="384" t="s">
        <v>367</v>
      </c>
      <c r="G43" s="382">
        <v>1</v>
      </c>
    </row>
    <row r="44" spans="2:7">
      <c r="B44" s="101">
        <v>26</v>
      </c>
      <c r="C44" s="101">
        <v>26</v>
      </c>
      <c r="D44" s="383" t="s">
        <v>70</v>
      </c>
      <c r="E44" s="381" t="s">
        <v>367</v>
      </c>
      <c r="F44" s="384" t="s">
        <v>367</v>
      </c>
      <c r="G44" s="382">
        <v>1</v>
      </c>
    </row>
    <row r="45" spans="2:7">
      <c r="B45" s="101">
        <v>27</v>
      </c>
      <c r="C45" s="101">
        <v>27</v>
      </c>
      <c r="D45" s="383" t="s">
        <v>71</v>
      </c>
      <c r="E45" s="381" t="s">
        <v>367</v>
      </c>
      <c r="F45" s="384" t="s">
        <v>367</v>
      </c>
      <c r="G45" s="382">
        <v>1</v>
      </c>
    </row>
    <row r="46" spans="2:7">
      <c r="B46" s="101">
        <v>28</v>
      </c>
      <c r="C46" s="101">
        <v>28</v>
      </c>
      <c r="D46" s="383" t="s">
        <v>72</v>
      </c>
      <c r="E46" s="381" t="s">
        <v>367</v>
      </c>
      <c r="F46" s="384" t="s">
        <v>367</v>
      </c>
      <c r="G46" s="382">
        <v>1</v>
      </c>
    </row>
    <row r="47" spans="2:7">
      <c r="B47" s="101">
        <v>29</v>
      </c>
      <c r="C47" s="101">
        <v>29</v>
      </c>
      <c r="D47" s="383" t="s">
        <v>73</v>
      </c>
      <c r="E47" s="381" t="s">
        <v>367</v>
      </c>
      <c r="F47" s="384" t="s">
        <v>367</v>
      </c>
      <c r="G47" s="382">
        <v>1</v>
      </c>
    </row>
    <row r="48" spans="2:7">
      <c r="B48" s="101">
        <v>30</v>
      </c>
      <c r="C48" s="101">
        <v>30</v>
      </c>
      <c r="D48" s="383" t="s">
        <v>74</v>
      </c>
      <c r="E48" s="381" t="s">
        <v>367</v>
      </c>
      <c r="F48" s="384" t="s">
        <v>367</v>
      </c>
      <c r="G48" s="382">
        <v>1</v>
      </c>
    </row>
    <row r="49" spans="2:7">
      <c r="B49" s="101">
        <v>31</v>
      </c>
      <c r="C49" s="101">
        <v>31</v>
      </c>
      <c r="D49" s="383" t="s">
        <v>75</v>
      </c>
      <c r="E49" s="381" t="s">
        <v>367</v>
      </c>
      <c r="F49" s="384" t="s">
        <v>367</v>
      </c>
      <c r="G49" s="382">
        <v>1</v>
      </c>
    </row>
    <row r="50" spans="2:7" ht="18.75" customHeight="1">
      <c r="B50" s="101">
        <v>32</v>
      </c>
      <c r="C50" s="101">
        <v>32</v>
      </c>
      <c r="D50" s="383" t="s">
        <v>76</v>
      </c>
      <c r="E50" s="381" t="s">
        <v>367</v>
      </c>
      <c r="F50" s="384" t="s">
        <v>367</v>
      </c>
      <c r="G50" s="382">
        <v>1</v>
      </c>
    </row>
    <row r="51" spans="2:7">
      <c r="B51" s="101">
        <v>33</v>
      </c>
      <c r="C51" s="101">
        <v>33</v>
      </c>
      <c r="D51" s="383" t="s">
        <v>77</v>
      </c>
      <c r="E51" s="381" t="s">
        <v>367</v>
      </c>
      <c r="F51" s="384" t="s">
        <v>367</v>
      </c>
      <c r="G51" s="382">
        <v>1</v>
      </c>
    </row>
    <row r="52" spans="2:7">
      <c r="B52" s="101">
        <v>34</v>
      </c>
      <c r="C52" s="101">
        <v>34</v>
      </c>
      <c r="D52" s="383" t="s">
        <v>78</v>
      </c>
      <c r="E52" s="381" t="s">
        <v>367</v>
      </c>
      <c r="F52" s="384" t="s">
        <v>367</v>
      </c>
      <c r="G52" s="382">
        <v>1</v>
      </c>
    </row>
    <row r="53" spans="2:7">
      <c r="B53" s="101">
        <v>35</v>
      </c>
      <c r="C53" s="101">
        <v>35</v>
      </c>
      <c r="D53" s="383" t="s">
        <v>79</v>
      </c>
      <c r="E53" s="381" t="s">
        <v>1080</v>
      </c>
      <c r="F53" s="384" t="s">
        <v>1080</v>
      </c>
      <c r="G53" s="382">
        <v>0</v>
      </c>
    </row>
    <row r="54" spans="2:7">
      <c r="B54" s="101">
        <v>36</v>
      </c>
      <c r="C54" s="101">
        <v>36</v>
      </c>
      <c r="D54" s="383" t="s">
        <v>80</v>
      </c>
      <c r="E54" s="381" t="s">
        <v>367</v>
      </c>
      <c r="F54" s="384" t="s">
        <v>367</v>
      </c>
      <c r="G54" s="382">
        <v>1</v>
      </c>
    </row>
    <row r="55" spans="2:7">
      <c r="B55" s="101">
        <v>37</v>
      </c>
      <c r="C55" s="101">
        <v>37</v>
      </c>
      <c r="D55" s="383" t="s">
        <v>81</v>
      </c>
      <c r="E55" s="381" t="s">
        <v>367</v>
      </c>
      <c r="F55" s="384" t="s">
        <v>367</v>
      </c>
      <c r="G55" s="382">
        <v>1</v>
      </c>
    </row>
    <row r="56" spans="2:7">
      <c r="B56" s="101">
        <v>38</v>
      </c>
      <c r="C56" s="101">
        <v>38</v>
      </c>
      <c r="D56" s="383" t="s">
        <v>82</v>
      </c>
      <c r="E56" s="381" t="s">
        <v>367</v>
      </c>
      <c r="F56" s="384" t="s">
        <v>367</v>
      </c>
      <c r="G56" s="382">
        <v>1</v>
      </c>
    </row>
    <row r="57" spans="2:7">
      <c r="B57" s="101">
        <v>39</v>
      </c>
      <c r="C57" s="101">
        <v>39</v>
      </c>
      <c r="D57" s="383" t="s">
        <v>83</v>
      </c>
      <c r="E57" s="381" t="s">
        <v>367</v>
      </c>
      <c r="F57" s="384" t="s">
        <v>367</v>
      </c>
      <c r="G57" s="382">
        <v>1</v>
      </c>
    </row>
    <row r="58" spans="2:7">
      <c r="B58" s="101">
        <v>40</v>
      </c>
      <c r="C58" s="101">
        <v>40</v>
      </c>
      <c r="D58" s="383" t="s">
        <v>84</v>
      </c>
      <c r="E58" s="381" t="s">
        <v>367</v>
      </c>
      <c r="F58" s="384" t="s">
        <v>367</v>
      </c>
      <c r="G58" s="382">
        <v>1</v>
      </c>
    </row>
    <row r="59" spans="2:7">
      <c r="B59" s="101">
        <v>41</v>
      </c>
      <c r="C59" s="101">
        <v>41</v>
      </c>
      <c r="D59" s="383" t="s">
        <v>85</v>
      </c>
      <c r="E59" s="381" t="s">
        <v>1080</v>
      </c>
      <c r="F59" s="384" t="s">
        <v>1080</v>
      </c>
      <c r="G59" s="382">
        <v>0</v>
      </c>
    </row>
    <row r="60" spans="2:7">
      <c r="B60" s="101">
        <v>42</v>
      </c>
      <c r="C60" s="101">
        <v>42</v>
      </c>
      <c r="D60" s="383" t="s">
        <v>86</v>
      </c>
      <c r="E60" s="381" t="s">
        <v>367</v>
      </c>
      <c r="F60" s="384" t="s">
        <v>367</v>
      </c>
      <c r="G60" s="382">
        <v>1</v>
      </c>
    </row>
    <row r="61" spans="2:7">
      <c r="B61" s="101">
        <v>43</v>
      </c>
      <c r="C61" s="101">
        <v>43</v>
      </c>
      <c r="D61" s="383" t="s">
        <v>87</v>
      </c>
      <c r="E61" s="381" t="s">
        <v>1080</v>
      </c>
      <c r="F61" s="384" t="s">
        <v>1080</v>
      </c>
      <c r="G61" s="382">
        <v>0</v>
      </c>
    </row>
    <row r="62" spans="2:7">
      <c r="B62" s="101">
        <v>44</v>
      </c>
      <c r="C62" s="101">
        <v>44</v>
      </c>
      <c r="D62" s="383" t="s">
        <v>88</v>
      </c>
      <c r="E62" s="381" t="s">
        <v>367</v>
      </c>
      <c r="F62" s="384" t="s">
        <v>367</v>
      </c>
      <c r="G62" s="382">
        <v>1</v>
      </c>
    </row>
    <row r="63" spans="2:7">
      <c r="B63" s="101">
        <v>45</v>
      </c>
      <c r="C63" s="101">
        <v>45</v>
      </c>
      <c r="D63" s="383" t="s">
        <v>89</v>
      </c>
      <c r="E63" s="381" t="s">
        <v>367</v>
      </c>
      <c r="F63" s="384" t="s">
        <v>367</v>
      </c>
      <c r="G63" s="382">
        <v>1</v>
      </c>
    </row>
    <row r="64" spans="2:7">
      <c r="B64" s="101">
        <v>46</v>
      </c>
      <c r="C64" s="101">
        <v>46</v>
      </c>
      <c r="D64" s="383" t="s">
        <v>90</v>
      </c>
      <c r="E64" s="381" t="s">
        <v>367</v>
      </c>
      <c r="F64" s="384" t="s">
        <v>367</v>
      </c>
      <c r="G64" s="382">
        <v>1</v>
      </c>
    </row>
    <row r="65" spans="2:7">
      <c r="B65" s="101">
        <v>47</v>
      </c>
      <c r="C65" s="101">
        <v>47</v>
      </c>
      <c r="D65" s="383" t="s">
        <v>91</v>
      </c>
      <c r="E65" s="381" t="s">
        <v>367</v>
      </c>
      <c r="F65" s="384" t="s">
        <v>367</v>
      </c>
      <c r="G65" s="382">
        <v>1</v>
      </c>
    </row>
    <row r="66" spans="2:7">
      <c r="B66" s="101">
        <v>48</v>
      </c>
      <c r="C66" s="101">
        <v>48</v>
      </c>
      <c r="D66" s="383" t="s">
        <v>92</v>
      </c>
      <c r="E66" s="381" t="s">
        <v>367</v>
      </c>
      <c r="F66" s="384" t="s">
        <v>367</v>
      </c>
      <c r="G66" s="382">
        <v>1</v>
      </c>
    </row>
    <row r="67" spans="2:7">
      <c r="B67" s="101">
        <v>49</v>
      </c>
      <c r="C67" s="101">
        <v>49</v>
      </c>
      <c r="D67" s="383" t="s">
        <v>93</v>
      </c>
      <c r="E67" s="381" t="s">
        <v>367</v>
      </c>
      <c r="F67" s="384" t="s">
        <v>367</v>
      </c>
      <c r="G67" s="382">
        <v>1</v>
      </c>
    </row>
    <row r="68" spans="2:7">
      <c r="B68" s="101">
        <v>50</v>
      </c>
      <c r="C68" s="101">
        <v>50</v>
      </c>
      <c r="D68" s="383" t="s">
        <v>94</v>
      </c>
      <c r="E68" s="381" t="s">
        <v>367</v>
      </c>
      <c r="F68" s="384" t="s">
        <v>367</v>
      </c>
      <c r="G68" s="382">
        <v>1</v>
      </c>
    </row>
    <row r="69" spans="2:7">
      <c r="B69" s="101">
        <v>51</v>
      </c>
      <c r="C69" s="101">
        <v>51</v>
      </c>
      <c r="D69" s="383" t="s">
        <v>95</v>
      </c>
      <c r="E69" s="381" t="s">
        <v>367</v>
      </c>
      <c r="F69" s="384" t="s">
        <v>367</v>
      </c>
      <c r="G69" s="382">
        <v>1</v>
      </c>
    </row>
    <row r="70" spans="2:7">
      <c r="B70" s="101">
        <v>52</v>
      </c>
      <c r="C70" s="101">
        <v>52</v>
      </c>
      <c r="D70" s="383" t="s">
        <v>96</v>
      </c>
      <c r="E70" s="381" t="s">
        <v>367</v>
      </c>
      <c r="F70" s="384" t="s">
        <v>367</v>
      </c>
      <c r="G70" s="382">
        <v>1</v>
      </c>
    </row>
    <row r="71" spans="2:7">
      <c r="B71" s="101">
        <v>53</v>
      </c>
      <c r="C71" s="101">
        <v>53</v>
      </c>
      <c r="D71" s="383" t="s">
        <v>97</v>
      </c>
      <c r="E71" s="381" t="s">
        <v>367</v>
      </c>
      <c r="F71" s="384" t="s">
        <v>367</v>
      </c>
      <c r="G71" s="382">
        <v>1</v>
      </c>
    </row>
    <row r="72" spans="2:7">
      <c r="B72" s="101">
        <v>54</v>
      </c>
      <c r="C72" s="101">
        <v>54</v>
      </c>
      <c r="D72" s="383" t="s">
        <v>98</v>
      </c>
      <c r="E72" s="381" t="s">
        <v>367</v>
      </c>
      <c r="F72" s="384" t="s">
        <v>367</v>
      </c>
      <c r="G72" s="382">
        <v>1</v>
      </c>
    </row>
    <row r="73" spans="2:7">
      <c r="B73" s="101">
        <v>55</v>
      </c>
      <c r="C73" s="101">
        <v>55</v>
      </c>
      <c r="D73" s="383" t="s">
        <v>99</v>
      </c>
      <c r="E73" s="381" t="s">
        <v>367</v>
      </c>
      <c r="F73" s="384" t="s">
        <v>367</v>
      </c>
      <c r="G73" s="382">
        <v>1</v>
      </c>
    </row>
    <row r="74" spans="2:7">
      <c r="B74" s="101">
        <v>56</v>
      </c>
      <c r="C74" s="101">
        <v>56</v>
      </c>
      <c r="D74" s="383" t="s">
        <v>100</v>
      </c>
      <c r="E74" s="381" t="s">
        <v>367</v>
      </c>
      <c r="F74" s="384" t="s">
        <v>367</v>
      </c>
      <c r="G74" s="382">
        <v>1</v>
      </c>
    </row>
    <row r="75" spans="2:7">
      <c r="B75" s="101">
        <v>57</v>
      </c>
      <c r="C75" s="101">
        <v>57</v>
      </c>
      <c r="D75" s="383" t="s">
        <v>101</v>
      </c>
      <c r="E75" s="381" t="s">
        <v>367</v>
      </c>
      <c r="F75" s="384" t="s">
        <v>367</v>
      </c>
      <c r="G75" s="382">
        <v>1</v>
      </c>
    </row>
    <row r="76" spans="2:7">
      <c r="B76" s="101">
        <v>58</v>
      </c>
      <c r="C76" s="101">
        <v>58</v>
      </c>
      <c r="D76" s="383" t="s">
        <v>102</v>
      </c>
      <c r="E76" s="381" t="s">
        <v>367</v>
      </c>
      <c r="F76" s="384" t="s">
        <v>367</v>
      </c>
      <c r="G76" s="382">
        <v>1</v>
      </c>
    </row>
    <row r="77" spans="2:7">
      <c r="B77" s="101">
        <v>59</v>
      </c>
      <c r="C77" s="101">
        <v>59</v>
      </c>
      <c r="D77" s="383" t="s">
        <v>103</v>
      </c>
      <c r="E77" s="381" t="s">
        <v>367</v>
      </c>
      <c r="F77" s="384" t="s">
        <v>367</v>
      </c>
      <c r="G77" s="382">
        <v>1</v>
      </c>
    </row>
    <row r="78" spans="2:7">
      <c r="B78" s="101">
        <v>60</v>
      </c>
      <c r="C78" s="101">
        <v>60</v>
      </c>
      <c r="D78" s="383" t="s">
        <v>104</v>
      </c>
      <c r="E78" s="381" t="s">
        <v>367</v>
      </c>
      <c r="F78" s="384" t="s">
        <v>367</v>
      </c>
      <c r="G78" s="382">
        <v>1</v>
      </c>
    </row>
    <row r="79" spans="2:7" ht="18.75" customHeight="1">
      <c r="B79" s="101">
        <v>61</v>
      </c>
      <c r="C79" s="101">
        <v>61</v>
      </c>
      <c r="D79" s="383" t="s">
        <v>105</v>
      </c>
      <c r="E79" s="381" t="s">
        <v>367</v>
      </c>
      <c r="F79" s="384" t="s">
        <v>367</v>
      </c>
      <c r="G79" s="382">
        <v>1</v>
      </c>
    </row>
    <row r="80" spans="2:7">
      <c r="B80" s="101">
        <v>62</v>
      </c>
      <c r="C80" s="101">
        <v>62</v>
      </c>
      <c r="D80" s="383" t="s">
        <v>106</v>
      </c>
      <c r="E80" s="381" t="s">
        <v>367</v>
      </c>
      <c r="F80" s="384" t="s">
        <v>367</v>
      </c>
      <c r="G80" s="382">
        <v>1</v>
      </c>
    </row>
    <row r="81" spans="2:7">
      <c r="B81" s="101">
        <v>63</v>
      </c>
      <c r="C81" s="101">
        <v>63</v>
      </c>
      <c r="D81" s="383" t="s">
        <v>107</v>
      </c>
      <c r="E81" s="381" t="s">
        <v>367</v>
      </c>
      <c r="F81" s="384" t="s">
        <v>367</v>
      </c>
      <c r="G81" s="382">
        <v>1</v>
      </c>
    </row>
    <row r="82" spans="2:7">
      <c r="B82" s="101">
        <v>64</v>
      </c>
      <c r="C82" s="101">
        <v>64</v>
      </c>
      <c r="D82" s="383" t="s">
        <v>108</v>
      </c>
      <c r="E82" s="381" t="s">
        <v>367</v>
      </c>
      <c r="F82" s="384" t="s">
        <v>367</v>
      </c>
      <c r="G82" s="382">
        <v>1</v>
      </c>
    </row>
    <row r="83" spans="2:7">
      <c r="B83" s="101">
        <v>65</v>
      </c>
      <c r="C83" s="101">
        <v>65</v>
      </c>
      <c r="D83" s="383" t="s">
        <v>109</v>
      </c>
      <c r="E83" s="381" t="s">
        <v>367</v>
      </c>
      <c r="F83" s="384" t="s">
        <v>367</v>
      </c>
      <c r="G83" s="382">
        <v>1</v>
      </c>
    </row>
    <row r="84" spans="2:7">
      <c r="B84" s="101">
        <v>66</v>
      </c>
      <c r="C84" s="101">
        <v>66</v>
      </c>
      <c r="D84" s="383" t="s">
        <v>110</v>
      </c>
      <c r="E84" s="381" t="s">
        <v>367</v>
      </c>
      <c r="F84" s="384" t="s">
        <v>367</v>
      </c>
      <c r="G84" s="382">
        <v>1</v>
      </c>
    </row>
    <row r="85" spans="2:7">
      <c r="B85" s="101">
        <v>67</v>
      </c>
      <c r="C85" s="101">
        <v>67</v>
      </c>
      <c r="D85" s="383" t="s">
        <v>111</v>
      </c>
      <c r="E85" s="381" t="s">
        <v>367</v>
      </c>
      <c r="F85" s="384" t="s">
        <v>367</v>
      </c>
      <c r="G85" s="382">
        <v>1</v>
      </c>
    </row>
    <row r="86" spans="2:7">
      <c r="B86" s="101">
        <v>68</v>
      </c>
      <c r="C86" s="101">
        <v>68</v>
      </c>
      <c r="D86" s="383" t="s">
        <v>112</v>
      </c>
      <c r="E86" s="381" t="s">
        <v>367</v>
      </c>
      <c r="F86" s="384" t="s">
        <v>367</v>
      </c>
      <c r="G86" s="382">
        <v>1</v>
      </c>
    </row>
    <row r="87" spans="2:7">
      <c r="B87" s="101">
        <v>69</v>
      </c>
      <c r="C87" s="101">
        <v>69</v>
      </c>
      <c r="D87" s="383" t="s">
        <v>113</v>
      </c>
      <c r="E87" s="381" t="s">
        <v>367</v>
      </c>
      <c r="F87" s="384" t="s">
        <v>367</v>
      </c>
      <c r="G87" s="382">
        <v>1</v>
      </c>
    </row>
    <row r="88" spans="2:7">
      <c r="B88" s="101">
        <v>70</v>
      </c>
      <c r="C88" s="101">
        <v>70</v>
      </c>
      <c r="D88" s="383" t="s">
        <v>114</v>
      </c>
      <c r="E88" s="381" t="s">
        <v>367</v>
      </c>
      <c r="F88" s="384" t="s">
        <v>367</v>
      </c>
      <c r="G88" s="382">
        <v>1</v>
      </c>
    </row>
    <row r="89" spans="2:7">
      <c r="B89" s="101">
        <v>71</v>
      </c>
      <c r="C89" s="101">
        <v>71</v>
      </c>
      <c r="D89" s="383" t="s">
        <v>115</v>
      </c>
      <c r="E89" s="381" t="s">
        <v>367</v>
      </c>
      <c r="F89" s="384" t="s">
        <v>367</v>
      </c>
      <c r="G89" s="382">
        <v>1</v>
      </c>
    </row>
    <row r="90" spans="2:7">
      <c r="B90" s="101">
        <v>72</v>
      </c>
      <c r="C90" s="101">
        <v>72</v>
      </c>
      <c r="D90" s="383" t="s">
        <v>116</v>
      </c>
      <c r="E90" s="381" t="s">
        <v>367</v>
      </c>
      <c r="F90" s="384" t="s">
        <v>367</v>
      </c>
      <c r="G90" s="382">
        <v>1</v>
      </c>
    </row>
    <row r="91" spans="2:7">
      <c r="B91" s="101">
        <v>73</v>
      </c>
      <c r="C91" s="101">
        <v>73</v>
      </c>
      <c r="D91" s="383" t="s">
        <v>117</v>
      </c>
      <c r="E91" s="381" t="s">
        <v>367</v>
      </c>
      <c r="F91" s="384" t="s">
        <v>367</v>
      </c>
      <c r="G91" s="382">
        <v>1</v>
      </c>
    </row>
    <row r="92" spans="2:7">
      <c r="B92" s="101">
        <v>74</v>
      </c>
      <c r="C92" s="101">
        <v>74</v>
      </c>
      <c r="D92" s="383" t="s">
        <v>118</v>
      </c>
      <c r="E92" s="381" t="s">
        <v>367</v>
      </c>
      <c r="F92" s="384" t="s">
        <v>367</v>
      </c>
      <c r="G92" s="382">
        <v>1</v>
      </c>
    </row>
    <row r="93" spans="2:7">
      <c r="B93" s="101">
        <v>75</v>
      </c>
      <c r="C93" s="101">
        <v>75</v>
      </c>
      <c r="D93" s="383" t="s">
        <v>119</v>
      </c>
      <c r="E93" s="381" t="s">
        <v>367</v>
      </c>
      <c r="F93" s="384" t="s">
        <v>367</v>
      </c>
      <c r="G93" s="382">
        <v>1</v>
      </c>
    </row>
    <row r="94" spans="2:7">
      <c r="B94" s="101">
        <v>76</v>
      </c>
      <c r="C94" s="101">
        <v>76</v>
      </c>
      <c r="D94" s="383" t="s">
        <v>120</v>
      </c>
      <c r="E94" s="381" t="s">
        <v>1080</v>
      </c>
      <c r="F94" s="384" t="s">
        <v>1080</v>
      </c>
      <c r="G94" s="382">
        <v>0</v>
      </c>
    </row>
    <row r="95" spans="2:7">
      <c r="B95" s="101">
        <v>77</v>
      </c>
      <c r="C95" s="101">
        <v>77</v>
      </c>
      <c r="D95" s="383" t="s">
        <v>121</v>
      </c>
      <c r="E95" s="381" t="s">
        <v>367</v>
      </c>
      <c r="F95" s="384" t="s">
        <v>367</v>
      </c>
      <c r="G95" s="382">
        <v>1</v>
      </c>
    </row>
    <row r="96" spans="2:7">
      <c r="B96" s="101">
        <v>78</v>
      </c>
      <c r="C96" s="101">
        <v>78</v>
      </c>
      <c r="D96" s="383" t="s">
        <v>122</v>
      </c>
      <c r="E96" s="381" t="s">
        <v>367</v>
      </c>
      <c r="F96" s="384" t="s">
        <v>367</v>
      </c>
      <c r="G96" s="382">
        <v>1</v>
      </c>
    </row>
    <row r="97" spans="2:7">
      <c r="B97" s="101">
        <v>79</v>
      </c>
      <c r="C97" s="101">
        <v>79</v>
      </c>
      <c r="D97" s="383" t="s">
        <v>123</v>
      </c>
      <c r="E97" s="381" t="s">
        <v>367</v>
      </c>
      <c r="F97" s="384" t="s">
        <v>367</v>
      </c>
      <c r="G97" s="382">
        <v>1</v>
      </c>
    </row>
    <row r="98" spans="2:7">
      <c r="B98" s="101">
        <v>80</v>
      </c>
      <c r="C98" s="101">
        <v>80</v>
      </c>
      <c r="D98" s="383" t="s">
        <v>124</v>
      </c>
      <c r="E98" s="381" t="s">
        <v>1080</v>
      </c>
      <c r="F98" s="384" t="s">
        <v>1080</v>
      </c>
      <c r="G98" s="382">
        <v>0</v>
      </c>
    </row>
    <row r="99" spans="2:7" ht="3" customHeight="1" thickBot="1">
      <c r="B99" s="331" t="s">
        <v>125</v>
      </c>
      <c r="C99" s="331" t="s">
        <v>125</v>
      </c>
      <c r="D99" s="104"/>
      <c r="E99" s="104"/>
      <c r="F99" s="105"/>
      <c r="G99" s="215"/>
    </row>
    <row r="100" spans="2:7" ht="15" thickTop="1"/>
    <row r="101" spans="2:7"/>
    <row r="102" spans="2:7"/>
    <row r="103" spans="2:7"/>
    <row r="104" spans="2:7"/>
    <row r="105" spans="2:7"/>
    <row r="106" spans="2:7"/>
    <row r="107" spans="2:7"/>
    <row r="108" spans="2:7"/>
    <row r="109" spans="2:7"/>
    <row r="110" spans="2:7"/>
    <row r="111" spans="2:7"/>
    <row r="112" spans="2:7"/>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6">
    <mergeCell ref="B16:B17"/>
    <mergeCell ref="C9:G9"/>
    <mergeCell ref="C11:G11"/>
    <mergeCell ref="C13:G13"/>
    <mergeCell ref="C14:G14"/>
    <mergeCell ref="C16:C17"/>
    <mergeCell ref="D16:D17"/>
    <mergeCell ref="G16:G17"/>
    <mergeCell ref="F16:F17"/>
    <mergeCell ref="E16:E17"/>
    <mergeCell ref="C7:G7"/>
    <mergeCell ref="C1:G1"/>
    <mergeCell ref="C2:G2"/>
    <mergeCell ref="C3:G3"/>
    <mergeCell ref="C4:G4"/>
    <mergeCell ref="C6:G6"/>
  </mergeCells>
  <conditionalFormatting sqref="B19:G98">
    <cfRule type="expression" dxfId="38" priority="25"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theme="6" tint="0.39997558519241921"/>
    <pageSetUpPr fitToPage="1"/>
  </sheetPr>
  <dimension ref="A1:H528"/>
  <sheetViews>
    <sheetView showGridLines="0" zoomScaleNormal="100" workbookViewId="0"/>
  </sheetViews>
  <sheetFormatPr baseColWidth="10" defaultColWidth="0" defaultRowHeight="14.4" zeroHeight="1"/>
  <cols>
    <col min="1" max="1" width="3.88671875" style="97" customWidth="1"/>
    <col min="2" max="2" width="7.6640625" style="97" customWidth="1"/>
    <col min="3" max="3" width="14" style="97" customWidth="1"/>
    <col min="4" max="4" width="51.33203125" style="97" customWidth="1"/>
    <col min="5" max="6" width="14.44140625" style="97" customWidth="1"/>
    <col min="7" max="8" width="11.44140625" style="97" customWidth="1"/>
    <col min="9" max="16384" width="11.44140625" style="97" hidden="1"/>
  </cols>
  <sheetData>
    <row r="1" spans="1:6" s="4" customFormat="1" ht="15" customHeight="1">
      <c r="A1" s="91"/>
      <c r="B1" s="91"/>
      <c r="C1" s="928" t="s">
        <v>0</v>
      </c>
      <c r="D1" s="928"/>
      <c r="E1" s="928"/>
      <c r="F1" s="928"/>
    </row>
    <row r="2" spans="1:6" s="2" customFormat="1" ht="15" customHeight="1">
      <c r="A2" s="93"/>
      <c r="B2" s="93"/>
      <c r="C2" s="928" t="s">
        <v>1</v>
      </c>
      <c r="D2" s="928"/>
      <c r="E2" s="928"/>
      <c r="F2" s="928"/>
    </row>
    <row r="3" spans="1:6" s="2" customFormat="1" ht="15" customHeight="1">
      <c r="A3" s="93"/>
      <c r="B3" s="93"/>
      <c r="C3" s="928" t="s">
        <v>2</v>
      </c>
      <c r="D3" s="928"/>
      <c r="E3" s="928"/>
      <c r="F3" s="928"/>
    </row>
    <row r="4" spans="1:6" s="2" customFormat="1" ht="12.75" customHeight="1">
      <c r="A4" s="93"/>
      <c r="B4" s="93"/>
      <c r="C4" s="928" t="s">
        <v>3</v>
      </c>
      <c r="D4" s="928"/>
      <c r="E4" s="928"/>
      <c r="F4" s="928"/>
    </row>
    <row r="5" spans="1:6" s="2" customFormat="1" ht="13.2">
      <c r="A5" s="93"/>
      <c r="B5" s="92"/>
      <c r="C5" s="92"/>
      <c r="D5" s="3"/>
      <c r="E5" s="38"/>
      <c r="F5" s="38"/>
    </row>
    <row r="6" spans="1:6" s="2" customFormat="1" ht="13.2">
      <c r="A6" s="93"/>
      <c r="B6" s="93"/>
      <c r="C6" s="928" t="s">
        <v>4</v>
      </c>
      <c r="D6" s="928"/>
      <c r="E6" s="928"/>
      <c r="F6" s="928"/>
    </row>
    <row r="7" spans="1:6" s="2" customFormat="1" ht="13.2">
      <c r="A7" s="93"/>
      <c r="B7" s="93"/>
      <c r="C7" s="928" t="s">
        <v>5</v>
      </c>
      <c r="D7" s="928"/>
      <c r="E7" s="928"/>
      <c r="F7" s="928"/>
    </row>
    <row r="8" spans="1:6" s="2" customFormat="1" ht="12.75" customHeight="1">
      <c r="A8" s="93"/>
      <c r="B8" s="92"/>
      <c r="C8" s="92"/>
      <c r="D8" s="3"/>
      <c r="E8" s="38"/>
      <c r="F8" s="38"/>
    </row>
    <row r="9" spans="1:6" s="2" customFormat="1" ht="67.5" customHeight="1">
      <c r="A9" s="93"/>
      <c r="B9" s="93"/>
      <c r="C9" s="928" t="s">
        <v>1402</v>
      </c>
      <c r="D9" s="928"/>
      <c r="E9" s="928"/>
      <c r="F9" s="928"/>
    </row>
    <row r="10" spans="1:6" s="2" customFormat="1" ht="12.75" customHeight="1">
      <c r="A10" s="93"/>
      <c r="B10" s="92"/>
      <c r="C10" s="92"/>
      <c r="D10" s="3"/>
      <c r="E10" s="38"/>
      <c r="F10" s="38"/>
    </row>
    <row r="11" spans="1:6" s="2" customFormat="1" ht="13.2">
      <c r="A11" s="93"/>
      <c r="B11" s="93"/>
      <c r="C11" s="893"/>
      <c r="D11" s="893"/>
      <c r="E11" s="893"/>
      <c r="F11" s="893"/>
    </row>
    <row r="12" spans="1:6" s="2" customFormat="1" ht="15.6">
      <c r="A12" s="93"/>
      <c r="B12" s="94"/>
      <c r="C12" s="94"/>
      <c r="D12" s="95"/>
      <c r="E12" s="38"/>
      <c r="F12" s="38"/>
    </row>
    <row r="13" spans="1:6" s="2" customFormat="1" ht="13.2">
      <c r="A13" s="93"/>
      <c r="B13" s="93"/>
      <c r="C13" s="637" t="s">
        <v>1209</v>
      </c>
      <c r="D13" s="637"/>
      <c r="E13" s="637"/>
      <c r="F13" s="637"/>
    </row>
    <row r="14" spans="1:6">
      <c r="A14" s="96"/>
      <c r="B14" s="96"/>
      <c r="C14" s="637" t="s">
        <v>1210</v>
      </c>
      <c r="D14" s="637"/>
      <c r="E14" s="637"/>
      <c r="F14" s="637"/>
    </row>
    <row r="15" spans="1:6" ht="15" thickBot="1"/>
    <row r="16" spans="1:6" ht="24" customHeight="1" thickTop="1">
      <c r="B16" s="926" t="s">
        <v>39</v>
      </c>
      <c r="C16" s="926" t="s">
        <v>1191</v>
      </c>
      <c r="D16" s="947" t="s">
        <v>130</v>
      </c>
      <c r="E16" s="945" t="s">
        <v>1211</v>
      </c>
      <c r="F16" s="943" t="s">
        <v>1212</v>
      </c>
    </row>
    <row r="17" spans="2:6" ht="24" customHeight="1" thickBot="1">
      <c r="B17" s="927"/>
      <c r="C17" s="927"/>
      <c r="D17" s="948"/>
      <c r="E17" s="946"/>
      <c r="F17" s="944"/>
    </row>
    <row r="18" spans="2:6" ht="4.5" customHeight="1">
      <c r="B18" s="98"/>
      <c r="C18" s="98"/>
      <c r="D18" s="99"/>
      <c r="E18" s="373"/>
      <c r="F18" s="380"/>
    </row>
    <row r="19" spans="2:6">
      <c r="B19" s="101">
        <v>1</v>
      </c>
      <c r="C19" s="101">
        <v>1</v>
      </c>
      <c r="D19" s="383" t="s">
        <v>45</v>
      </c>
      <c r="E19" s="381" t="s">
        <v>674</v>
      </c>
      <c r="F19" s="382">
        <v>0</v>
      </c>
    </row>
    <row r="20" spans="2:6">
      <c r="B20" s="101">
        <v>2</v>
      </c>
      <c r="C20" s="101">
        <v>2</v>
      </c>
      <c r="D20" s="383" t="s">
        <v>46</v>
      </c>
      <c r="E20" s="381" t="s">
        <v>674</v>
      </c>
      <c r="F20" s="382">
        <v>0</v>
      </c>
    </row>
    <row r="21" spans="2:6">
      <c r="B21" s="101">
        <v>3</v>
      </c>
      <c r="C21" s="101">
        <v>3</v>
      </c>
      <c r="D21" s="383" t="s">
        <v>47</v>
      </c>
      <c r="E21" s="381" t="s">
        <v>674</v>
      </c>
      <c r="F21" s="382">
        <v>0</v>
      </c>
    </row>
    <row r="22" spans="2:6">
      <c r="B22" s="101">
        <v>4</v>
      </c>
      <c r="C22" s="101">
        <v>4</v>
      </c>
      <c r="D22" s="383" t="s">
        <v>48</v>
      </c>
      <c r="E22" s="381" t="s">
        <v>674</v>
      </c>
      <c r="F22" s="382">
        <v>0</v>
      </c>
    </row>
    <row r="23" spans="2:6">
      <c r="B23" s="101">
        <v>5</v>
      </c>
      <c r="C23" s="101">
        <v>5</v>
      </c>
      <c r="D23" s="383" t="s">
        <v>49</v>
      </c>
      <c r="E23" s="381" t="s">
        <v>674</v>
      </c>
      <c r="F23" s="382">
        <v>0</v>
      </c>
    </row>
    <row r="24" spans="2:6">
      <c r="B24" s="101">
        <v>6</v>
      </c>
      <c r="C24" s="101">
        <v>6</v>
      </c>
      <c r="D24" s="383" t="s">
        <v>50</v>
      </c>
      <c r="E24" s="381" t="s">
        <v>674</v>
      </c>
      <c r="F24" s="382">
        <v>0</v>
      </c>
    </row>
    <row r="25" spans="2:6">
      <c r="B25" s="101">
        <v>7</v>
      </c>
      <c r="C25" s="101">
        <v>7</v>
      </c>
      <c r="D25" s="383" t="s">
        <v>51</v>
      </c>
      <c r="E25" s="381" t="s">
        <v>674</v>
      </c>
      <c r="F25" s="382">
        <v>0</v>
      </c>
    </row>
    <row r="26" spans="2:6">
      <c r="B26" s="101">
        <v>8</v>
      </c>
      <c r="C26" s="101">
        <v>8</v>
      </c>
      <c r="D26" s="383" t="s">
        <v>52</v>
      </c>
      <c r="E26" s="381" t="s">
        <v>674</v>
      </c>
      <c r="F26" s="382">
        <v>0</v>
      </c>
    </row>
    <row r="27" spans="2:6">
      <c r="B27" s="101">
        <v>9</v>
      </c>
      <c r="C27" s="101">
        <v>9</v>
      </c>
      <c r="D27" s="383" t="s">
        <v>53</v>
      </c>
      <c r="E27" s="381" t="s">
        <v>674</v>
      </c>
      <c r="F27" s="382">
        <v>0</v>
      </c>
    </row>
    <row r="28" spans="2:6">
      <c r="B28" s="101">
        <v>10</v>
      </c>
      <c r="C28" s="101">
        <v>10</v>
      </c>
      <c r="D28" s="383" t="s">
        <v>54</v>
      </c>
      <c r="E28" s="381" t="s">
        <v>674</v>
      </c>
      <c r="F28" s="382">
        <v>0</v>
      </c>
    </row>
    <row r="29" spans="2:6">
      <c r="B29" s="101">
        <v>11</v>
      </c>
      <c r="C29" s="101">
        <v>11</v>
      </c>
      <c r="D29" s="383" t="s">
        <v>55</v>
      </c>
      <c r="E29" s="381" t="s">
        <v>674</v>
      </c>
      <c r="F29" s="382">
        <v>0</v>
      </c>
    </row>
    <row r="30" spans="2:6">
      <c r="B30" s="101">
        <v>12</v>
      </c>
      <c r="C30" s="101">
        <v>12</v>
      </c>
      <c r="D30" s="383" t="s">
        <v>56</v>
      </c>
      <c r="E30" s="381" t="s">
        <v>674</v>
      </c>
      <c r="F30" s="382">
        <v>0</v>
      </c>
    </row>
    <row r="31" spans="2:6">
      <c r="B31" s="101">
        <v>13</v>
      </c>
      <c r="C31" s="101">
        <v>13</v>
      </c>
      <c r="D31" s="383" t="s">
        <v>57</v>
      </c>
      <c r="E31" s="381" t="s">
        <v>674</v>
      </c>
      <c r="F31" s="382">
        <v>0</v>
      </c>
    </row>
    <row r="32" spans="2:6">
      <c r="B32" s="101">
        <v>14</v>
      </c>
      <c r="C32" s="101">
        <v>14</v>
      </c>
      <c r="D32" s="383" t="s">
        <v>58</v>
      </c>
      <c r="E32" s="381" t="s">
        <v>674</v>
      </c>
      <c r="F32" s="382">
        <v>0</v>
      </c>
    </row>
    <row r="33" spans="2:6">
      <c r="B33" s="101">
        <v>15</v>
      </c>
      <c r="C33" s="101">
        <v>15</v>
      </c>
      <c r="D33" s="383" t="s">
        <v>59</v>
      </c>
      <c r="E33" s="381" t="s">
        <v>674</v>
      </c>
      <c r="F33" s="382">
        <v>0</v>
      </c>
    </row>
    <row r="34" spans="2:6">
      <c r="B34" s="101">
        <v>16</v>
      </c>
      <c r="C34" s="101">
        <v>16</v>
      </c>
      <c r="D34" s="383" t="s">
        <v>60</v>
      </c>
      <c r="E34" s="381" t="s">
        <v>674</v>
      </c>
      <c r="F34" s="382">
        <v>0</v>
      </c>
    </row>
    <row r="35" spans="2:6">
      <c r="B35" s="101">
        <v>17</v>
      </c>
      <c r="C35" s="101">
        <v>17</v>
      </c>
      <c r="D35" s="383" t="s">
        <v>61</v>
      </c>
      <c r="E35" s="381" t="s">
        <v>674</v>
      </c>
      <c r="F35" s="382">
        <v>0</v>
      </c>
    </row>
    <row r="36" spans="2:6">
      <c r="B36" s="101">
        <v>18</v>
      </c>
      <c r="C36" s="101">
        <v>18</v>
      </c>
      <c r="D36" s="383" t="s">
        <v>62</v>
      </c>
      <c r="E36" s="381" t="s">
        <v>674</v>
      </c>
      <c r="F36" s="382">
        <v>0</v>
      </c>
    </row>
    <row r="37" spans="2:6">
      <c r="B37" s="101">
        <v>19</v>
      </c>
      <c r="C37" s="101">
        <v>19</v>
      </c>
      <c r="D37" s="383" t="s">
        <v>63</v>
      </c>
      <c r="E37" s="381" t="s">
        <v>674</v>
      </c>
      <c r="F37" s="382">
        <v>0</v>
      </c>
    </row>
    <row r="38" spans="2:6">
      <c r="B38" s="101">
        <v>20</v>
      </c>
      <c r="C38" s="101">
        <v>20</v>
      </c>
      <c r="D38" s="383" t="s">
        <v>64</v>
      </c>
      <c r="E38" s="381" t="s">
        <v>674</v>
      </c>
      <c r="F38" s="382">
        <v>0</v>
      </c>
    </row>
    <row r="39" spans="2:6">
      <c r="B39" s="101">
        <v>21</v>
      </c>
      <c r="C39" s="101">
        <v>21</v>
      </c>
      <c r="D39" s="383" t="s">
        <v>65</v>
      </c>
      <c r="E39" s="381" t="s">
        <v>674</v>
      </c>
      <c r="F39" s="382">
        <v>0</v>
      </c>
    </row>
    <row r="40" spans="2:6">
      <c r="B40" s="101">
        <v>22</v>
      </c>
      <c r="C40" s="101">
        <v>22</v>
      </c>
      <c r="D40" s="383" t="s">
        <v>66</v>
      </c>
      <c r="E40" s="381" t="s">
        <v>674</v>
      </c>
      <c r="F40" s="382">
        <v>0</v>
      </c>
    </row>
    <row r="41" spans="2:6">
      <c r="B41" s="101">
        <v>23</v>
      </c>
      <c r="C41" s="101">
        <v>23</v>
      </c>
      <c r="D41" s="383" t="s">
        <v>67</v>
      </c>
      <c r="E41" s="381" t="s">
        <v>674</v>
      </c>
      <c r="F41" s="382">
        <v>0</v>
      </c>
    </row>
    <row r="42" spans="2:6">
      <c r="B42" s="101">
        <v>24</v>
      </c>
      <c r="C42" s="101">
        <v>24</v>
      </c>
      <c r="D42" s="383" t="s">
        <v>68</v>
      </c>
      <c r="E42" s="381" t="s">
        <v>674</v>
      </c>
      <c r="F42" s="382">
        <v>0</v>
      </c>
    </row>
    <row r="43" spans="2:6">
      <c r="B43" s="101">
        <v>25</v>
      </c>
      <c r="C43" s="101">
        <v>25</v>
      </c>
      <c r="D43" s="383" t="s">
        <v>69</v>
      </c>
      <c r="E43" s="381" t="s">
        <v>674</v>
      </c>
      <c r="F43" s="382">
        <v>0</v>
      </c>
    </row>
    <row r="44" spans="2:6">
      <c r="B44" s="101">
        <v>26</v>
      </c>
      <c r="C44" s="101">
        <v>26</v>
      </c>
      <c r="D44" s="383" t="s">
        <v>70</v>
      </c>
      <c r="E44" s="381" t="s">
        <v>674</v>
      </c>
      <c r="F44" s="382">
        <v>0</v>
      </c>
    </row>
    <row r="45" spans="2:6">
      <c r="B45" s="101">
        <v>27</v>
      </c>
      <c r="C45" s="101">
        <v>27</v>
      </c>
      <c r="D45" s="383" t="s">
        <v>71</v>
      </c>
      <c r="E45" s="381" t="s">
        <v>674</v>
      </c>
      <c r="F45" s="382">
        <v>0</v>
      </c>
    </row>
    <row r="46" spans="2:6">
      <c r="B46" s="101">
        <v>28</v>
      </c>
      <c r="C46" s="101">
        <v>28</v>
      </c>
      <c r="D46" s="383" t="s">
        <v>72</v>
      </c>
      <c r="E46" s="381" t="s">
        <v>674</v>
      </c>
      <c r="F46" s="382">
        <v>0</v>
      </c>
    </row>
    <row r="47" spans="2:6">
      <c r="B47" s="101">
        <v>29</v>
      </c>
      <c r="C47" s="101">
        <v>29</v>
      </c>
      <c r="D47" s="383" t="s">
        <v>73</v>
      </c>
      <c r="E47" s="381" t="s">
        <v>674</v>
      </c>
      <c r="F47" s="382">
        <v>0</v>
      </c>
    </row>
    <row r="48" spans="2:6">
      <c r="B48" s="101">
        <v>30</v>
      </c>
      <c r="C48" s="101">
        <v>30</v>
      </c>
      <c r="D48" s="383" t="s">
        <v>74</v>
      </c>
      <c r="E48" s="381" t="s">
        <v>674</v>
      </c>
      <c r="F48" s="382">
        <v>0</v>
      </c>
    </row>
    <row r="49" spans="2:6">
      <c r="B49" s="101">
        <v>31</v>
      </c>
      <c r="C49" s="101">
        <v>31</v>
      </c>
      <c r="D49" s="383" t="s">
        <v>75</v>
      </c>
      <c r="E49" s="381" t="s">
        <v>674</v>
      </c>
      <c r="F49" s="382">
        <v>0</v>
      </c>
    </row>
    <row r="50" spans="2:6">
      <c r="B50" s="101">
        <v>32</v>
      </c>
      <c r="C50" s="101">
        <v>32</v>
      </c>
      <c r="D50" s="383" t="s">
        <v>76</v>
      </c>
      <c r="E50" s="381" t="s">
        <v>674</v>
      </c>
      <c r="F50" s="382">
        <v>0</v>
      </c>
    </row>
    <row r="51" spans="2:6">
      <c r="B51" s="101">
        <v>33</v>
      </c>
      <c r="C51" s="101">
        <v>33</v>
      </c>
      <c r="D51" s="383" t="s">
        <v>77</v>
      </c>
      <c r="E51" s="381" t="s">
        <v>674</v>
      </c>
      <c r="F51" s="382">
        <v>0</v>
      </c>
    </row>
    <row r="52" spans="2:6">
      <c r="B52" s="101">
        <v>34</v>
      </c>
      <c r="C52" s="101">
        <v>34</v>
      </c>
      <c r="D52" s="383" t="s">
        <v>78</v>
      </c>
      <c r="E52" s="381" t="s">
        <v>674</v>
      </c>
      <c r="F52" s="382">
        <v>0</v>
      </c>
    </row>
    <row r="53" spans="2:6">
      <c r="B53" s="101">
        <v>35</v>
      </c>
      <c r="C53" s="101">
        <v>35</v>
      </c>
      <c r="D53" s="383" t="s">
        <v>79</v>
      </c>
      <c r="E53" s="381" t="s">
        <v>674</v>
      </c>
      <c r="F53" s="382">
        <v>0</v>
      </c>
    </row>
    <row r="54" spans="2:6">
      <c r="B54" s="101">
        <v>36</v>
      </c>
      <c r="C54" s="101">
        <v>36</v>
      </c>
      <c r="D54" s="383" t="s">
        <v>80</v>
      </c>
      <c r="E54" s="381" t="s">
        <v>674</v>
      </c>
      <c r="F54" s="382">
        <v>0</v>
      </c>
    </row>
    <row r="55" spans="2:6">
      <c r="B55" s="101">
        <v>37</v>
      </c>
      <c r="C55" s="101">
        <v>37</v>
      </c>
      <c r="D55" s="383" t="s">
        <v>81</v>
      </c>
      <c r="E55" s="381" t="s">
        <v>674</v>
      </c>
      <c r="F55" s="382">
        <v>0</v>
      </c>
    </row>
    <row r="56" spans="2:6">
      <c r="B56" s="101">
        <v>38</v>
      </c>
      <c r="C56" s="101">
        <v>38</v>
      </c>
      <c r="D56" s="383" t="s">
        <v>82</v>
      </c>
      <c r="E56" s="381" t="s">
        <v>674</v>
      </c>
      <c r="F56" s="382">
        <v>0</v>
      </c>
    </row>
    <row r="57" spans="2:6">
      <c r="B57" s="101">
        <v>39</v>
      </c>
      <c r="C57" s="101">
        <v>39</v>
      </c>
      <c r="D57" s="383" t="s">
        <v>83</v>
      </c>
      <c r="E57" s="381" t="s">
        <v>674</v>
      </c>
      <c r="F57" s="382">
        <v>0</v>
      </c>
    </row>
    <row r="58" spans="2:6">
      <c r="B58" s="101">
        <v>40</v>
      </c>
      <c r="C58" s="101">
        <v>40</v>
      </c>
      <c r="D58" s="383" t="s">
        <v>84</v>
      </c>
      <c r="E58" s="381" t="s">
        <v>674</v>
      </c>
      <c r="F58" s="382">
        <v>0</v>
      </c>
    </row>
    <row r="59" spans="2:6">
      <c r="B59" s="101">
        <v>41</v>
      </c>
      <c r="C59" s="101">
        <v>41</v>
      </c>
      <c r="D59" s="383" t="s">
        <v>85</v>
      </c>
      <c r="E59" s="381" t="s">
        <v>674</v>
      </c>
      <c r="F59" s="382">
        <v>0</v>
      </c>
    </row>
    <row r="60" spans="2:6">
      <c r="B60" s="101">
        <v>42</v>
      </c>
      <c r="C60" s="101">
        <v>42</v>
      </c>
      <c r="D60" s="383" t="s">
        <v>86</v>
      </c>
      <c r="E60" s="381" t="s">
        <v>674</v>
      </c>
      <c r="F60" s="382">
        <v>0</v>
      </c>
    </row>
    <row r="61" spans="2:6">
      <c r="B61" s="101">
        <v>43</v>
      </c>
      <c r="C61" s="101">
        <v>43</v>
      </c>
      <c r="D61" s="383" t="s">
        <v>87</v>
      </c>
      <c r="E61" s="381" t="s">
        <v>674</v>
      </c>
      <c r="F61" s="382">
        <v>0</v>
      </c>
    </row>
    <row r="62" spans="2:6">
      <c r="B62" s="101">
        <v>44</v>
      </c>
      <c r="C62" s="101">
        <v>44</v>
      </c>
      <c r="D62" s="383" t="s">
        <v>88</v>
      </c>
      <c r="E62" s="381" t="s">
        <v>674</v>
      </c>
      <c r="F62" s="382">
        <v>0</v>
      </c>
    </row>
    <row r="63" spans="2:6">
      <c r="B63" s="101">
        <v>45</v>
      </c>
      <c r="C63" s="101">
        <v>45</v>
      </c>
      <c r="D63" s="383" t="s">
        <v>89</v>
      </c>
      <c r="E63" s="381" t="s">
        <v>674</v>
      </c>
      <c r="F63" s="382">
        <v>0</v>
      </c>
    </row>
    <row r="64" spans="2:6">
      <c r="B64" s="101">
        <v>46</v>
      </c>
      <c r="C64" s="101">
        <v>46</v>
      </c>
      <c r="D64" s="383" t="s">
        <v>90</v>
      </c>
      <c r="E64" s="381" t="s">
        <v>674</v>
      </c>
      <c r="F64" s="382">
        <v>0</v>
      </c>
    </row>
    <row r="65" spans="2:6">
      <c r="B65" s="101">
        <v>47</v>
      </c>
      <c r="C65" s="101">
        <v>47</v>
      </c>
      <c r="D65" s="383" t="s">
        <v>91</v>
      </c>
      <c r="E65" s="381" t="s">
        <v>674</v>
      </c>
      <c r="F65" s="382">
        <v>0</v>
      </c>
    </row>
    <row r="66" spans="2:6">
      <c r="B66" s="101">
        <v>48</v>
      </c>
      <c r="C66" s="101">
        <v>48</v>
      </c>
      <c r="D66" s="383" t="s">
        <v>92</v>
      </c>
      <c r="E66" s="381" t="s">
        <v>674</v>
      </c>
      <c r="F66" s="382">
        <v>0</v>
      </c>
    </row>
    <row r="67" spans="2:6">
      <c r="B67" s="101">
        <v>49</v>
      </c>
      <c r="C67" s="101">
        <v>49</v>
      </c>
      <c r="D67" s="383" t="s">
        <v>93</v>
      </c>
      <c r="E67" s="381" t="s">
        <v>674</v>
      </c>
      <c r="F67" s="382">
        <v>0</v>
      </c>
    </row>
    <row r="68" spans="2:6">
      <c r="B68" s="101">
        <v>50</v>
      </c>
      <c r="C68" s="101">
        <v>50</v>
      </c>
      <c r="D68" s="383" t="s">
        <v>94</v>
      </c>
      <c r="E68" s="381" t="s">
        <v>674</v>
      </c>
      <c r="F68" s="382">
        <v>0</v>
      </c>
    </row>
    <row r="69" spans="2:6">
      <c r="B69" s="101">
        <v>51</v>
      </c>
      <c r="C69" s="101">
        <v>51</v>
      </c>
      <c r="D69" s="383" t="s">
        <v>95</v>
      </c>
      <c r="E69" s="381" t="s">
        <v>674</v>
      </c>
      <c r="F69" s="382">
        <v>0</v>
      </c>
    </row>
    <row r="70" spans="2:6">
      <c r="B70" s="101">
        <v>52</v>
      </c>
      <c r="C70" s="101">
        <v>52</v>
      </c>
      <c r="D70" s="383" t="s">
        <v>96</v>
      </c>
      <c r="E70" s="381" t="s">
        <v>674</v>
      </c>
      <c r="F70" s="382">
        <v>0</v>
      </c>
    </row>
    <row r="71" spans="2:6">
      <c r="B71" s="101">
        <v>53</v>
      </c>
      <c r="C71" s="101">
        <v>53</v>
      </c>
      <c r="D71" s="383" t="s">
        <v>97</v>
      </c>
      <c r="E71" s="381" t="s">
        <v>674</v>
      </c>
      <c r="F71" s="382">
        <v>0</v>
      </c>
    </row>
    <row r="72" spans="2:6">
      <c r="B72" s="101">
        <v>54</v>
      </c>
      <c r="C72" s="101">
        <v>54</v>
      </c>
      <c r="D72" s="383" t="s">
        <v>98</v>
      </c>
      <c r="E72" s="381" t="s">
        <v>674</v>
      </c>
      <c r="F72" s="382">
        <v>0</v>
      </c>
    </row>
    <row r="73" spans="2:6">
      <c r="B73" s="101">
        <v>55</v>
      </c>
      <c r="C73" s="101">
        <v>55</v>
      </c>
      <c r="D73" s="383" t="s">
        <v>99</v>
      </c>
      <c r="E73" s="381" t="s">
        <v>674</v>
      </c>
      <c r="F73" s="382">
        <v>0</v>
      </c>
    </row>
    <row r="74" spans="2:6">
      <c r="B74" s="101">
        <v>56</v>
      </c>
      <c r="C74" s="101">
        <v>56</v>
      </c>
      <c r="D74" s="383" t="s">
        <v>100</v>
      </c>
      <c r="E74" s="381" t="s">
        <v>674</v>
      </c>
      <c r="F74" s="382">
        <v>0</v>
      </c>
    </row>
    <row r="75" spans="2:6">
      <c r="B75" s="101">
        <v>57</v>
      </c>
      <c r="C75" s="101">
        <v>57</v>
      </c>
      <c r="D75" s="383" t="s">
        <v>101</v>
      </c>
      <c r="E75" s="381" t="s">
        <v>674</v>
      </c>
      <c r="F75" s="382">
        <v>0</v>
      </c>
    </row>
    <row r="76" spans="2:6">
      <c r="B76" s="101">
        <v>58</v>
      </c>
      <c r="C76" s="101">
        <v>58</v>
      </c>
      <c r="D76" s="383" t="s">
        <v>102</v>
      </c>
      <c r="E76" s="381" t="s">
        <v>674</v>
      </c>
      <c r="F76" s="382">
        <v>0</v>
      </c>
    </row>
    <row r="77" spans="2:6">
      <c r="B77" s="101">
        <v>59</v>
      </c>
      <c r="C77" s="101">
        <v>59</v>
      </c>
      <c r="D77" s="383" t="s">
        <v>103</v>
      </c>
      <c r="E77" s="381" t="s">
        <v>674</v>
      </c>
      <c r="F77" s="382">
        <v>0</v>
      </c>
    </row>
    <row r="78" spans="2:6">
      <c r="B78" s="101">
        <v>60</v>
      </c>
      <c r="C78" s="101">
        <v>60</v>
      </c>
      <c r="D78" s="383" t="s">
        <v>104</v>
      </c>
      <c r="E78" s="381" t="s">
        <v>674</v>
      </c>
      <c r="F78" s="382">
        <v>0</v>
      </c>
    </row>
    <row r="79" spans="2:6">
      <c r="B79" s="101">
        <v>61</v>
      </c>
      <c r="C79" s="101">
        <v>61</v>
      </c>
      <c r="D79" s="383" t="s">
        <v>105</v>
      </c>
      <c r="E79" s="381" t="s">
        <v>674</v>
      </c>
      <c r="F79" s="382">
        <v>0</v>
      </c>
    </row>
    <row r="80" spans="2:6">
      <c r="B80" s="101">
        <v>62</v>
      </c>
      <c r="C80" s="101">
        <v>62</v>
      </c>
      <c r="D80" s="383" t="s">
        <v>106</v>
      </c>
      <c r="E80" s="381" t="s">
        <v>674</v>
      </c>
      <c r="F80" s="382">
        <v>0</v>
      </c>
    </row>
    <row r="81" spans="2:6">
      <c r="B81" s="101">
        <v>63</v>
      </c>
      <c r="C81" s="101">
        <v>63</v>
      </c>
      <c r="D81" s="383" t="s">
        <v>107</v>
      </c>
      <c r="E81" s="381" t="s">
        <v>674</v>
      </c>
      <c r="F81" s="382">
        <v>0</v>
      </c>
    </row>
    <row r="82" spans="2:6">
      <c r="B82" s="101">
        <v>64</v>
      </c>
      <c r="C82" s="101">
        <v>64</v>
      </c>
      <c r="D82" s="383" t="s">
        <v>108</v>
      </c>
      <c r="E82" s="381" t="s">
        <v>674</v>
      </c>
      <c r="F82" s="382">
        <v>0</v>
      </c>
    </row>
    <row r="83" spans="2:6">
      <c r="B83" s="101">
        <v>65</v>
      </c>
      <c r="C83" s="101">
        <v>65</v>
      </c>
      <c r="D83" s="383" t="s">
        <v>109</v>
      </c>
      <c r="E83" s="381" t="s">
        <v>674</v>
      </c>
      <c r="F83" s="382">
        <v>0</v>
      </c>
    </row>
    <row r="84" spans="2:6">
      <c r="B84" s="101">
        <v>66</v>
      </c>
      <c r="C84" s="101">
        <v>66</v>
      </c>
      <c r="D84" s="383" t="s">
        <v>110</v>
      </c>
      <c r="E84" s="381" t="s">
        <v>674</v>
      </c>
      <c r="F84" s="382">
        <v>0</v>
      </c>
    </row>
    <row r="85" spans="2:6">
      <c r="B85" s="101">
        <v>67</v>
      </c>
      <c r="C85" s="101">
        <v>67</v>
      </c>
      <c r="D85" s="383" t="s">
        <v>111</v>
      </c>
      <c r="E85" s="381" t="s">
        <v>674</v>
      </c>
      <c r="F85" s="382">
        <v>0</v>
      </c>
    </row>
    <row r="86" spans="2:6">
      <c r="B86" s="101">
        <v>68</v>
      </c>
      <c r="C86" s="101">
        <v>68</v>
      </c>
      <c r="D86" s="383" t="s">
        <v>112</v>
      </c>
      <c r="E86" s="381" t="s">
        <v>674</v>
      </c>
      <c r="F86" s="382">
        <v>0</v>
      </c>
    </row>
    <row r="87" spans="2:6">
      <c r="B87" s="101">
        <v>69</v>
      </c>
      <c r="C87" s="101">
        <v>69</v>
      </c>
      <c r="D87" s="383" t="s">
        <v>113</v>
      </c>
      <c r="E87" s="381" t="s">
        <v>674</v>
      </c>
      <c r="F87" s="382">
        <v>0</v>
      </c>
    </row>
    <row r="88" spans="2:6">
      <c r="B88" s="101">
        <v>70</v>
      </c>
      <c r="C88" s="101">
        <v>70</v>
      </c>
      <c r="D88" s="383" t="s">
        <v>114</v>
      </c>
      <c r="E88" s="381" t="s">
        <v>674</v>
      </c>
      <c r="F88" s="382">
        <v>0</v>
      </c>
    </row>
    <row r="89" spans="2:6">
      <c r="B89" s="101">
        <v>71</v>
      </c>
      <c r="C89" s="101">
        <v>71</v>
      </c>
      <c r="D89" s="383" t="s">
        <v>115</v>
      </c>
      <c r="E89" s="381" t="s">
        <v>674</v>
      </c>
      <c r="F89" s="382">
        <v>0</v>
      </c>
    </row>
    <row r="90" spans="2:6">
      <c r="B90" s="101">
        <v>72</v>
      </c>
      <c r="C90" s="101">
        <v>72</v>
      </c>
      <c r="D90" s="383" t="s">
        <v>116</v>
      </c>
      <c r="E90" s="381" t="s">
        <v>674</v>
      </c>
      <c r="F90" s="382">
        <v>0</v>
      </c>
    </row>
    <row r="91" spans="2:6">
      <c r="B91" s="101">
        <v>73</v>
      </c>
      <c r="C91" s="101">
        <v>73</v>
      </c>
      <c r="D91" s="383" t="s">
        <v>117</v>
      </c>
      <c r="E91" s="381" t="s">
        <v>674</v>
      </c>
      <c r="F91" s="382">
        <v>0</v>
      </c>
    </row>
    <row r="92" spans="2:6">
      <c r="B92" s="101">
        <v>74</v>
      </c>
      <c r="C92" s="101">
        <v>74</v>
      </c>
      <c r="D92" s="383" t="s">
        <v>118</v>
      </c>
      <c r="E92" s="381" t="s">
        <v>674</v>
      </c>
      <c r="F92" s="382">
        <v>0</v>
      </c>
    </row>
    <row r="93" spans="2:6">
      <c r="B93" s="101">
        <v>75</v>
      </c>
      <c r="C93" s="101">
        <v>75</v>
      </c>
      <c r="D93" s="383" t="s">
        <v>119</v>
      </c>
      <c r="E93" s="381" t="s">
        <v>674</v>
      </c>
      <c r="F93" s="382">
        <v>0</v>
      </c>
    </row>
    <row r="94" spans="2:6">
      <c r="B94" s="101">
        <v>76</v>
      </c>
      <c r="C94" s="101">
        <v>76</v>
      </c>
      <c r="D94" s="383" t="s">
        <v>120</v>
      </c>
      <c r="E94" s="381" t="s">
        <v>674</v>
      </c>
      <c r="F94" s="382">
        <v>0</v>
      </c>
    </row>
    <row r="95" spans="2:6">
      <c r="B95" s="101">
        <v>77</v>
      </c>
      <c r="C95" s="101">
        <v>77</v>
      </c>
      <c r="D95" s="383" t="s">
        <v>121</v>
      </c>
      <c r="E95" s="381" t="s">
        <v>674</v>
      </c>
      <c r="F95" s="382">
        <v>0</v>
      </c>
    </row>
    <row r="96" spans="2:6">
      <c r="B96" s="101">
        <v>78</v>
      </c>
      <c r="C96" s="101">
        <v>78</v>
      </c>
      <c r="D96" s="383" t="s">
        <v>122</v>
      </c>
      <c r="E96" s="381" t="s">
        <v>674</v>
      </c>
      <c r="F96" s="382">
        <v>0</v>
      </c>
    </row>
    <row r="97" spans="2:6">
      <c r="B97" s="101">
        <v>79</v>
      </c>
      <c r="C97" s="101">
        <v>79</v>
      </c>
      <c r="D97" s="383" t="s">
        <v>123</v>
      </c>
      <c r="E97" s="381" t="s">
        <v>674</v>
      </c>
      <c r="F97" s="382">
        <v>0</v>
      </c>
    </row>
    <row r="98" spans="2:6">
      <c r="B98" s="101">
        <v>80</v>
      </c>
      <c r="C98" s="101">
        <v>80</v>
      </c>
      <c r="D98" s="383" t="s">
        <v>124</v>
      </c>
      <c r="E98" s="381" t="s">
        <v>674</v>
      </c>
      <c r="F98" s="382">
        <v>0</v>
      </c>
    </row>
    <row r="99" spans="2:6" ht="3" customHeight="1" thickBot="1">
      <c r="B99" s="331" t="s">
        <v>125</v>
      </c>
      <c r="C99" s="331" t="s">
        <v>125</v>
      </c>
      <c r="D99" s="104"/>
      <c r="E99" s="104"/>
      <c r="F99" s="105"/>
    </row>
    <row r="100" spans="2:6" ht="15" thickTop="1"/>
    <row r="101" spans="2:6"/>
    <row r="102" spans="2:6"/>
    <row r="103" spans="2:6"/>
    <row r="104" spans="2:6"/>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sheetData>
  <mergeCells count="15">
    <mergeCell ref="B16:B17"/>
    <mergeCell ref="C7:F7"/>
    <mergeCell ref="C1:F1"/>
    <mergeCell ref="C2:F2"/>
    <mergeCell ref="C3:F3"/>
    <mergeCell ref="C4:F4"/>
    <mergeCell ref="C6:F6"/>
    <mergeCell ref="C9:F9"/>
    <mergeCell ref="C11:F11"/>
    <mergeCell ref="C13:F13"/>
    <mergeCell ref="C14:F14"/>
    <mergeCell ref="C16:C17"/>
    <mergeCell ref="D16:D17"/>
    <mergeCell ref="F16:F17"/>
    <mergeCell ref="E16:E17"/>
  </mergeCells>
  <conditionalFormatting sqref="B19:D98">
    <cfRule type="expression" dxfId="37" priority="20" stopIfTrue="1">
      <formula>MOD(ROW(),2)</formula>
    </cfRule>
  </conditionalFormatting>
  <conditionalFormatting sqref="E19:E98">
    <cfRule type="cellIs" dxfId="36" priority="12" operator="equal">
      <formula>"NO"</formula>
    </cfRule>
    <cfRule type="cellIs" dxfId="35" priority="13" operator="equal">
      <formula>"SI"</formula>
    </cfRule>
  </conditionalFormatting>
  <conditionalFormatting sqref="F19:F98">
    <cfRule type="cellIs" dxfId="34" priority="8" operator="equal">
      <formula>0</formula>
    </cfRule>
  </conditionalFormatting>
  <dataValidations count="2">
    <dataValidation type="decimal" allowBlank="1" showInputMessage="1" showErrorMessage="1" sqref="F19:F98" xr:uid="{00000000-0002-0000-0B00-000000000000}">
      <formula1>-0.0000007</formula1>
      <formula2>0.0000007</formula2>
    </dataValidation>
    <dataValidation type="list" allowBlank="1" showInputMessage="1" showErrorMessage="1" sqref="E19:E99" xr:uid="{00000000-0002-0000-0B00-000001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I21" sqref="I21"/>
    </sheetView>
  </sheetViews>
  <sheetFormatPr baseColWidth="10" defaultColWidth="0" defaultRowHeight="14.4"/>
  <cols>
    <col min="1" max="1" width="1.44140625" style="97" customWidth="1"/>
    <col min="2" max="2" width="16.44140625" style="97" customWidth="1"/>
    <col min="3" max="3" width="15.44140625" style="97" customWidth="1"/>
    <col min="4" max="4" width="45.6640625" style="97" customWidth="1"/>
    <col min="5" max="6" width="14.109375" style="97" customWidth="1"/>
    <col min="7" max="8" width="15.33203125" style="97" customWidth="1"/>
    <col min="9" max="9" width="18.88671875" style="97" customWidth="1"/>
    <col min="10" max="10" width="15.6640625" style="97" customWidth="1"/>
    <col min="11" max="11" width="41.33203125" style="97" customWidth="1"/>
    <col min="12" max="13" width="11.44140625" style="97" customWidth="1"/>
    <col min="14" max="14" width="0" style="97" hidden="1" customWidth="1"/>
    <col min="15" max="16384" width="11.44140625" style="97" hidden="1"/>
  </cols>
  <sheetData>
    <row r="1" spans="1:11" s="4" customFormat="1" ht="15" customHeight="1">
      <c r="A1" s="91"/>
      <c r="B1" s="928" t="str">
        <f>PROPONENTES!B1</f>
        <v>INSTITUTO NACIONAL DE VÍAS</v>
      </c>
      <c r="C1" s="928"/>
      <c r="D1" s="928"/>
      <c r="E1" s="928"/>
      <c r="F1" s="928"/>
      <c r="G1" s="928"/>
      <c r="H1" s="928"/>
      <c r="I1" s="928"/>
      <c r="J1" s="928"/>
      <c r="K1" s="928"/>
    </row>
    <row r="2" spans="1:11" s="2" customFormat="1" ht="15" customHeight="1">
      <c r="A2" s="93"/>
      <c r="B2" s="928" t="str">
        <f>PROPONENTES!B2</f>
        <v>DIRECCIÓN GENERAL</v>
      </c>
      <c r="C2" s="928"/>
      <c r="D2" s="928"/>
      <c r="E2" s="928"/>
      <c r="F2" s="928"/>
      <c r="G2" s="928"/>
      <c r="H2" s="928"/>
      <c r="I2" s="928"/>
      <c r="J2" s="928"/>
      <c r="K2" s="928"/>
    </row>
    <row r="3" spans="1:11" s="2" customFormat="1" ht="15" customHeight="1">
      <c r="A3" s="93"/>
      <c r="B3" s="928" t="str">
        <f>PROPONENTES!B3</f>
        <v>DIRECCION JURIDICA</v>
      </c>
      <c r="C3" s="928"/>
      <c r="D3" s="928"/>
      <c r="E3" s="928"/>
      <c r="F3" s="928"/>
      <c r="G3" s="928"/>
      <c r="H3" s="928"/>
      <c r="I3" s="928"/>
      <c r="J3" s="928"/>
      <c r="K3" s="928"/>
    </row>
    <row r="4" spans="1:11" s="2" customFormat="1" ht="12.75" customHeight="1">
      <c r="A4" s="93"/>
      <c r="B4" s="928" t="str">
        <f>PROPONENTES!B4</f>
        <v>SUBDIRECCION DE PROCESOS DE SELECCIÓN CONTRACTUALES</v>
      </c>
      <c r="C4" s="928"/>
      <c r="D4" s="928"/>
      <c r="E4" s="928"/>
      <c r="F4" s="928"/>
      <c r="G4" s="928"/>
      <c r="H4" s="928"/>
      <c r="I4" s="928"/>
      <c r="J4" s="928"/>
      <c r="K4" s="928"/>
    </row>
    <row r="5" spans="1:11" s="2" customFormat="1" ht="13.2">
      <c r="A5" s="93"/>
      <c r="B5" s="92"/>
      <c r="C5" s="3"/>
      <c r="D5" s="38"/>
      <c r="E5" s="38"/>
      <c r="F5" s="38"/>
      <c r="G5" s="38"/>
      <c r="H5" s="38"/>
      <c r="I5" s="38"/>
      <c r="J5" s="38"/>
      <c r="K5" s="38"/>
    </row>
    <row r="6" spans="1:11" s="2" customFormat="1" ht="13.2">
      <c r="A6" s="93"/>
      <c r="B6" s="928" t="str">
        <f>+PROPONENTES!B6</f>
        <v>CONCURSO DE MÉRITOS ABIERTO</v>
      </c>
      <c r="C6" s="928"/>
      <c r="D6" s="928"/>
      <c r="E6" s="928"/>
      <c r="F6" s="928"/>
      <c r="G6" s="928"/>
      <c r="H6" s="928"/>
      <c r="I6" s="928"/>
      <c r="J6" s="928"/>
      <c r="K6" s="928"/>
    </row>
    <row r="7" spans="1:11" s="2" customFormat="1" ht="12.75" customHeight="1">
      <c r="A7" s="93"/>
      <c r="B7" s="928" t="str">
        <f>PROPONENTES!B7</f>
        <v xml:space="preserve">CMA-DEO-SVR-072-2025 </v>
      </c>
      <c r="C7" s="928"/>
      <c r="D7" s="928"/>
      <c r="E7" s="928"/>
      <c r="F7" s="928"/>
      <c r="G7" s="928"/>
      <c r="H7" s="928"/>
      <c r="I7" s="928"/>
      <c r="J7" s="928"/>
      <c r="K7" s="928"/>
    </row>
    <row r="8" spans="1:11" s="2" customFormat="1" ht="15.6">
      <c r="A8" s="93"/>
      <c r="B8" s="92"/>
      <c r="C8" s="95"/>
      <c r="D8" s="38"/>
      <c r="E8" s="38"/>
      <c r="F8" s="38"/>
      <c r="G8" s="38"/>
      <c r="H8" s="38"/>
      <c r="I8" s="38"/>
      <c r="J8" s="38"/>
      <c r="K8" s="38"/>
    </row>
    <row r="9" spans="1:11" s="2" customFormat="1" ht="33.75" customHeight="1">
      <c r="A9" s="93"/>
      <c r="B9" s="928" t="str">
        <f>PROPONENTES!B9</f>
        <v>OBJETO: “INTERVENTORÍA INTEGRAL PARA EL MEJORAMIENTO Y MANTENIMIENTO DE LA VÍA AYAPEL - SAN MARCOS EN LOS DEPARTAMENTOS DE CÓRDOBA Y SUCRE EN EL MARCO DEL PROGRAMA “VÍAS PARA LA PAZ””</v>
      </c>
      <c r="C9" s="928"/>
      <c r="D9" s="928"/>
      <c r="E9" s="928"/>
      <c r="F9" s="928"/>
      <c r="G9" s="928"/>
      <c r="H9" s="928"/>
      <c r="I9" s="928"/>
      <c r="J9" s="928"/>
      <c r="K9" s="928"/>
    </row>
    <row r="10" spans="1:11" s="2" customFormat="1" ht="15.6">
      <c r="A10" s="93"/>
      <c r="B10" s="92"/>
      <c r="C10" s="95"/>
      <c r="D10" s="38"/>
      <c r="E10" s="38"/>
      <c r="F10" s="38"/>
      <c r="G10" s="38"/>
      <c r="H10" s="38"/>
      <c r="I10" s="38"/>
      <c r="J10" s="38"/>
      <c r="K10" s="38"/>
    </row>
    <row r="11" spans="1:11" s="2" customFormat="1" ht="15.75" customHeight="1">
      <c r="A11" s="93"/>
      <c r="B11" s="928">
        <f>PROPONENTES!B11</f>
        <v>0</v>
      </c>
      <c r="C11" s="928"/>
      <c r="D11" s="928"/>
      <c r="E11" s="928"/>
      <c r="F11" s="928"/>
      <c r="G11" s="928"/>
      <c r="H11" s="928"/>
      <c r="I11" s="928"/>
      <c r="J11" s="928"/>
      <c r="K11" s="928"/>
    </row>
    <row r="12" spans="1:11" s="2" customFormat="1" ht="15.6">
      <c r="A12" s="93"/>
      <c r="B12" s="92"/>
      <c r="C12" s="95"/>
      <c r="D12" s="38"/>
      <c r="E12" s="38"/>
      <c r="F12" s="38"/>
      <c r="G12" s="38"/>
      <c r="H12" s="38"/>
      <c r="I12" s="38"/>
      <c r="J12" s="38"/>
      <c r="K12" s="38"/>
    </row>
    <row r="13" spans="1:11" s="2" customFormat="1" ht="13.2">
      <c r="A13" s="93"/>
      <c r="B13" s="637" t="s">
        <v>1201</v>
      </c>
      <c r="C13" s="637"/>
      <c r="D13" s="637"/>
      <c r="E13" s="637"/>
      <c r="F13" s="637"/>
      <c r="G13" s="637"/>
      <c r="H13" s="637"/>
      <c r="I13" s="637"/>
      <c r="J13" s="637"/>
      <c r="K13" s="637"/>
    </row>
    <row r="14" spans="1:11">
      <c r="A14" s="96"/>
      <c r="B14" s="637" t="s">
        <v>1213</v>
      </c>
      <c r="C14" s="637"/>
      <c r="D14" s="637"/>
      <c r="E14" s="637"/>
      <c r="F14" s="637"/>
      <c r="G14" s="637"/>
      <c r="H14" s="637"/>
      <c r="I14" s="637"/>
      <c r="J14" s="637"/>
      <c r="K14" s="637"/>
    </row>
    <row r="15" spans="1:11" ht="15" thickBot="1"/>
    <row r="16" spans="1:11" s="124" customFormat="1" ht="15.75" customHeight="1" thickTop="1">
      <c r="B16" s="956" t="s">
        <v>129</v>
      </c>
      <c r="C16" s="960" t="s">
        <v>1214</v>
      </c>
      <c r="D16" s="960" t="s">
        <v>130</v>
      </c>
      <c r="E16" s="280"/>
      <c r="F16" s="964" t="s">
        <v>1215</v>
      </c>
      <c r="G16" s="965"/>
      <c r="H16" s="965"/>
      <c r="I16" s="965"/>
      <c r="J16" s="949" t="s">
        <v>1216</v>
      </c>
      <c r="K16" s="952" t="s">
        <v>1217</v>
      </c>
    </row>
    <row r="17" spans="2:11" s="124" customFormat="1" ht="15" customHeight="1">
      <c r="B17" s="957"/>
      <c r="C17" s="961"/>
      <c r="D17" s="961"/>
      <c r="E17" s="962" t="s">
        <v>1218</v>
      </c>
      <c r="F17" s="962" t="s">
        <v>1219</v>
      </c>
      <c r="G17" s="962" t="s">
        <v>30</v>
      </c>
      <c r="H17" s="962" t="s">
        <v>28</v>
      </c>
      <c r="I17" s="962" t="s">
        <v>1220</v>
      </c>
      <c r="J17" s="950"/>
      <c r="K17" s="953"/>
    </row>
    <row r="18" spans="2:11" s="124" customFormat="1" ht="70.5" customHeight="1">
      <c r="B18" s="958"/>
      <c r="C18" s="962"/>
      <c r="D18" s="962"/>
      <c r="E18" s="966"/>
      <c r="F18" s="966"/>
      <c r="G18" s="967"/>
      <c r="H18" s="967"/>
      <c r="I18" s="966"/>
      <c r="J18" s="951"/>
      <c r="K18" s="954"/>
    </row>
    <row r="19" spans="2:11" s="124" customFormat="1" ht="18" customHeight="1" thickBot="1">
      <c r="B19" s="959"/>
      <c r="C19" s="963"/>
      <c r="D19" s="963"/>
      <c r="E19" s="281"/>
      <c r="F19" s="282">
        <v>69</v>
      </c>
      <c r="G19" s="283">
        <v>10</v>
      </c>
      <c r="H19" s="283">
        <v>20</v>
      </c>
      <c r="I19" s="282">
        <v>1</v>
      </c>
      <c r="J19" s="284">
        <f>SUM(F19:I19)</f>
        <v>100</v>
      </c>
      <c r="K19" s="955"/>
    </row>
    <row r="20" spans="2:11" s="125" customFormat="1" ht="8.25" customHeight="1">
      <c r="B20" s="126"/>
      <c r="C20" s="127"/>
      <c r="D20" s="128"/>
      <c r="E20" s="128"/>
      <c r="F20" s="128"/>
      <c r="G20" s="129"/>
      <c r="H20" s="129"/>
      <c r="I20" s="128"/>
      <c r="J20" s="129"/>
      <c r="K20" s="130"/>
    </row>
    <row r="21" spans="2:11" s="125" customFormat="1" ht="13.8">
      <c r="B21" s="131">
        <f>PROPONENTES!C19</f>
        <v>1</v>
      </c>
      <c r="C21" s="132">
        <v>1</v>
      </c>
      <c r="D21" s="133" t="str">
        <f>VLOOKUP(B21,PROPONENTES!$C$19:$E$98,2,FALSE)</f>
        <v>CONSORCIO GAB VIAL CORDOBA 2026</v>
      </c>
      <c r="E21" s="211" t="str">
        <f>VLOOKUP(B21,'PONDERACION EXP.'!$C$44:$J$124,6,FALSE)</f>
        <v>HÁBIL</v>
      </c>
      <c r="F21" s="201">
        <f>VLOOKUP(B21,'PONDERACION EXP.'!$C$45:$J$124,8,FALSE)</f>
        <v>54.841187974823633</v>
      </c>
      <c r="G21" s="165" t="str">
        <f>VLOOKUP(B21,'EQUIPO DE TRABAJO'!$C$19:$F$98,3,FALSE)</f>
        <v>CUMPLE</v>
      </c>
      <c r="H21" s="165">
        <f>VLOOKUP(B21,'APOYO A IND. NAL.'!$C$19:$E$98,3,FALSE)</f>
        <v>20</v>
      </c>
      <c r="I21" s="166">
        <f>VLOOKUP(B21,'VIN.PERS.DISC.'!$C$19:$G$98,5,FALSE)</f>
        <v>1</v>
      </c>
      <c r="J21" s="202">
        <f>SUM(F21:I21)</f>
        <v>75.84118797482364</v>
      </c>
      <c r="K21" s="134"/>
    </row>
    <row r="22" spans="2:11" s="125" customFormat="1" ht="13.8">
      <c r="B22" s="131" t="e">
        <f>PROPONENTES!#REF!</f>
        <v>#REF!</v>
      </c>
      <c r="C22" s="132">
        <v>2</v>
      </c>
      <c r="D22" s="133" t="e">
        <f>VLOOKUP(B22,PROPONENTES!$C$19:$E$98,2,FALSE)</f>
        <v>#REF!</v>
      </c>
      <c r="E22" s="211" t="e">
        <f>VLOOKUP(B22,'PONDERACION EXP.'!$C$44:$J$124,6,FALSE)</f>
        <v>#REF!</v>
      </c>
      <c r="F22" s="201" t="e">
        <f>VLOOKUP(B22,'PONDERACION EXP.'!$C$45:$J$124,8,FALSE)</f>
        <v>#REF!</v>
      </c>
      <c r="G22" s="165" t="e">
        <f>VLOOKUP(B22,'EQUIPO DE TRABAJO'!$C$19:$F$98,3,FALSE)</f>
        <v>#REF!</v>
      </c>
      <c r="H22" s="165" t="e">
        <f>VLOOKUP(B22,'APOYO A IND. NAL.'!$C$19:$E$98,3,FALSE)</f>
        <v>#REF!</v>
      </c>
      <c r="I22" s="166" t="e">
        <f>VLOOKUP(B22,'VIN.PERS.DISC.'!$C$19:$G$98,5,FALSE)</f>
        <v>#REF!</v>
      </c>
      <c r="J22" s="202" t="e">
        <f t="shared" ref="J22:J52" si="0">SUM(F22:I22)</f>
        <v>#REF!</v>
      </c>
      <c r="K22" s="134"/>
    </row>
    <row r="23" spans="2:11" s="125" customFormat="1" ht="13.8">
      <c r="B23" s="131" t="e">
        <f>PROPONENTES!#REF!</f>
        <v>#REF!</v>
      </c>
      <c r="C23" s="132">
        <v>3</v>
      </c>
      <c r="D23" s="133" t="e">
        <f>VLOOKUP(B23,PROPONENTES!$C$19:$E$98,2,FALSE)</f>
        <v>#REF!</v>
      </c>
      <c r="E23" s="211" t="e">
        <f>VLOOKUP(B23,'PONDERACION EXP.'!$C$44:$J$124,6,FALSE)</f>
        <v>#REF!</v>
      </c>
      <c r="F23" s="201" t="e">
        <f>VLOOKUP(B23,'PONDERACION EXP.'!$C$45:$J$124,8,FALSE)</f>
        <v>#REF!</v>
      </c>
      <c r="G23" s="165" t="e">
        <f>VLOOKUP(B23,'EQUIPO DE TRABAJO'!$C$19:$F$98,3,FALSE)</f>
        <v>#REF!</v>
      </c>
      <c r="H23" s="165" t="e">
        <f>VLOOKUP(B23,'APOYO A IND. NAL.'!$C$19:$E$98,3,FALSE)</f>
        <v>#REF!</v>
      </c>
      <c r="I23" s="166" t="e">
        <f>VLOOKUP(B23,'VIN.PERS.DISC.'!$C$19:$G$98,5,FALSE)</f>
        <v>#REF!</v>
      </c>
      <c r="J23" s="202" t="e">
        <f t="shared" si="0"/>
        <v>#REF!</v>
      </c>
      <c r="K23" s="134"/>
    </row>
    <row r="24" spans="2:11" s="125" customFormat="1" ht="13.8">
      <c r="B24" s="131" t="e">
        <f>PROPONENTES!#REF!</f>
        <v>#REF!</v>
      </c>
      <c r="C24" s="132">
        <v>4</v>
      </c>
      <c r="D24" s="133" t="e">
        <f>VLOOKUP(B24,PROPONENTES!$C$19:$E$98,2,FALSE)</f>
        <v>#REF!</v>
      </c>
      <c r="E24" s="211" t="e">
        <f>VLOOKUP(B24,'PONDERACION EXP.'!$C$44:$J$124,6,FALSE)</f>
        <v>#REF!</v>
      </c>
      <c r="F24" s="201" t="e">
        <f>VLOOKUP(B24,'PONDERACION EXP.'!$C$45:$J$124,8,FALSE)</f>
        <v>#REF!</v>
      </c>
      <c r="G24" s="165" t="e">
        <f>VLOOKUP(B24,'EQUIPO DE TRABAJO'!$C$19:$F$98,3,FALSE)</f>
        <v>#REF!</v>
      </c>
      <c r="H24" s="165" t="e">
        <f>VLOOKUP(B24,'APOYO A IND. NAL.'!$C$19:$E$98,3,FALSE)</f>
        <v>#REF!</v>
      </c>
      <c r="I24" s="166" t="e">
        <f>VLOOKUP(B24,'VIN.PERS.DISC.'!$C$19:$G$98,5,FALSE)</f>
        <v>#REF!</v>
      </c>
      <c r="J24" s="202" t="e">
        <f t="shared" si="0"/>
        <v>#REF!</v>
      </c>
      <c r="K24" s="134"/>
    </row>
    <row r="25" spans="2:11" s="125" customFormat="1" ht="13.8">
      <c r="B25" s="131" t="e">
        <f>PROPONENTES!#REF!</f>
        <v>#REF!</v>
      </c>
      <c r="C25" s="132">
        <v>5</v>
      </c>
      <c r="D25" s="133" t="e">
        <f>VLOOKUP(B25,PROPONENTES!$C$19:$E$98,2,FALSE)</f>
        <v>#REF!</v>
      </c>
      <c r="E25" s="211" t="e">
        <f>VLOOKUP(B25,'PONDERACION EXP.'!$C$44:$J$124,6,FALSE)</f>
        <v>#REF!</v>
      </c>
      <c r="F25" s="201" t="e">
        <f>VLOOKUP(B25,'PONDERACION EXP.'!$C$45:$J$124,8,FALSE)</f>
        <v>#REF!</v>
      </c>
      <c r="G25" s="165" t="e">
        <f>VLOOKUP(B25,'EQUIPO DE TRABAJO'!$C$19:$F$98,3,FALSE)</f>
        <v>#REF!</v>
      </c>
      <c r="H25" s="165" t="e">
        <f>VLOOKUP(B25,'APOYO A IND. NAL.'!$C$19:$E$98,3,FALSE)</f>
        <v>#REF!</v>
      </c>
      <c r="I25" s="166" t="e">
        <f>VLOOKUP(B25,'VIN.PERS.DISC.'!$C$19:$G$98,5,FALSE)</f>
        <v>#REF!</v>
      </c>
      <c r="J25" s="202" t="e">
        <f t="shared" si="0"/>
        <v>#REF!</v>
      </c>
      <c r="K25" s="134"/>
    </row>
    <row r="26" spans="2:11" s="125" customFormat="1" ht="13.8">
      <c r="B26" s="131" t="e">
        <f>PROPONENTES!#REF!</f>
        <v>#REF!</v>
      </c>
      <c r="C26" s="132">
        <v>6</v>
      </c>
      <c r="D26" s="133" t="e">
        <f>VLOOKUP(B26,PROPONENTES!$C$19:$E$98,2,FALSE)</f>
        <v>#REF!</v>
      </c>
      <c r="E26" s="211" t="e">
        <f>VLOOKUP(B26,'PONDERACION EXP.'!$C$44:$J$124,6,FALSE)</f>
        <v>#REF!</v>
      </c>
      <c r="F26" s="201" t="e">
        <f>VLOOKUP(B26,'PONDERACION EXP.'!$C$45:$J$124,8,FALSE)</f>
        <v>#REF!</v>
      </c>
      <c r="G26" s="165" t="e">
        <f>VLOOKUP(B26,'EQUIPO DE TRABAJO'!$C$19:$F$98,3,FALSE)</f>
        <v>#REF!</v>
      </c>
      <c r="H26" s="165" t="e">
        <f>VLOOKUP(B26,'APOYO A IND. NAL.'!$C$19:$E$98,3,FALSE)</f>
        <v>#REF!</v>
      </c>
      <c r="I26" s="166" t="e">
        <f>VLOOKUP(B26,'VIN.PERS.DISC.'!$C$19:$G$98,5,FALSE)</f>
        <v>#REF!</v>
      </c>
      <c r="J26" s="202" t="e">
        <f t="shared" si="0"/>
        <v>#REF!</v>
      </c>
      <c r="K26" s="134"/>
    </row>
    <row r="27" spans="2:11" s="125" customFormat="1" ht="13.8">
      <c r="B27" s="131" t="e">
        <f>PROPONENTES!#REF!</f>
        <v>#REF!</v>
      </c>
      <c r="C27" s="132">
        <v>7</v>
      </c>
      <c r="D27" s="133" t="e">
        <f>VLOOKUP(B27,PROPONENTES!$C$19:$E$98,2,FALSE)</f>
        <v>#REF!</v>
      </c>
      <c r="E27" s="211" t="e">
        <f>VLOOKUP(B27,'PONDERACION EXP.'!$C$44:$J$124,6,FALSE)</f>
        <v>#REF!</v>
      </c>
      <c r="F27" s="201" t="e">
        <f>VLOOKUP(B27,'PONDERACION EXP.'!$C$45:$J$124,8,FALSE)</f>
        <v>#REF!</v>
      </c>
      <c r="G27" s="165" t="e">
        <f>VLOOKUP(B27,'EQUIPO DE TRABAJO'!$C$19:$F$98,3,FALSE)</f>
        <v>#REF!</v>
      </c>
      <c r="H27" s="165" t="e">
        <f>VLOOKUP(B27,'APOYO A IND. NAL.'!$C$19:$E$98,3,FALSE)</f>
        <v>#REF!</v>
      </c>
      <c r="I27" s="166" t="e">
        <f>VLOOKUP(B27,'VIN.PERS.DISC.'!$C$19:$G$98,5,FALSE)</f>
        <v>#REF!</v>
      </c>
      <c r="J27" s="202" t="e">
        <f t="shared" si="0"/>
        <v>#REF!</v>
      </c>
      <c r="K27" s="134"/>
    </row>
    <row r="28" spans="2:11" s="125" customFormat="1" ht="13.8">
      <c r="B28" s="131" t="e">
        <f>PROPONENTES!#REF!</f>
        <v>#REF!</v>
      </c>
      <c r="C28" s="132">
        <v>8</v>
      </c>
      <c r="D28" s="133" t="e">
        <f>VLOOKUP(B28,PROPONENTES!$C$19:$E$98,2,FALSE)</f>
        <v>#REF!</v>
      </c>
      <c r="E28" s="211" t="e">
        <f>VLOOKUP(B28,'PONDERACION EXP.'!$C$44:$J$124,6,FALSE)</f>
        <v>#REF!</v>
      </c>
      <c r="F28" s="201" t="e">
        <f>VLOOKUP(B28,'PONDERACION EXP.'!$C$45:$J$124,8,FALSE)</f>
        <v>#REF!</v>
      </c>
      <c r="G28" s="165" t="e">
        <f>VLOOKUP(B28,'EQUIPO DE TRABAJO'!$C$19:$F$98,3,FALSE)</f>
        <v>#REF!</v>
      </c>
      <c r="H28" s="165" t="e">
        <f>VLOOKUP(B28,'APOYO A IND. NAL.'!$C$19:$E$98,3,FALSE)</f>
        <v>#REF!</v>
      </c>
      <c r="I28" s="166" t="e">
        <f>VLOOKUP(B28,'VIN.PERS.DISC.'!$C$19:$G$98,5,FALSE)</f>
        <v>#REF!</v>
      </c>
      <c r="J28" s="202" t="e">
        <f t="shared" si="0"/>
        <v>#REF!</v>
      </c>
      <c r="K28" s="134"/>
    </row>
    <row r="29" spans="2:11" s="125" customFormat="1" ht="13.8">
      <c r="B29" s="131" t="e">
        <f>PROPONENTES!#REF!</f>
        <v>#REF!</v>
      </c>
      <c r="C29" s="132">
        <v>9</v>
      </c>
      <c r="D29" s="133" t="e">
        <f>VLOOKUP(B29,PROPONENTES!$C$19:$E$98,2,FALSE)</f>
        <v>#REF!</v>
      </c>
      <c r="E29" s="211" t="e">
        <f>VLOOKUP(B29,'PONDERACION EXP.'!$C$44:$J$124,6,FALSE)</f>
        <v>#REF!</v>
      </c>
      <c r="F29" s="201" t="e">
        <f>VLOOKUP(B29,'PONDERACION EXP.'!$C$45:$J$124,8,FALSE)</f>
        <v>#REF!</v>
      </c>
      <c r="G29" s="165" t="e">
        <f>VLOOKUP(B29,'EQUIPO DE TRABAJO'!$C$19:$F$98,3,FALSE)</f>
        <v>#REF!</v>
      </c>
      <c r="H29" s="165" t="e">
        <f>VLOOKUP(B29,'APOYO A IND. NAL.'!$C$19:$E$98,3,FALSE)</f>
        <v>#REF!</v>
      </c>
      <c r="I29" s="166" t="e">
        <f>VLOOKUP(B29,'VIN.PERS.DISC.'!$C$19:$G$98,5,FALSE)</f>
        <v>#REF!</v>
      </c>
      <c r="J29" s="202" t="e">
        <f t="shared" si="0"/>
        <v>#REF!</v>
      </c>
      <c r="K29" s="134"/>
    </row>
    <row r="30" spans="2:11" s="125" customFormat="1" ht="13.8">
      <c r="B30" s="131" t="e">
        <f>PROPONENTES!#REF!</f>
        <v>#REF!</v>
      </c>
      <c r="C30" s="132">
        <v>10</v>
      </c>
      <c r="D30" s="133" t="e">
        <f>VLOOKUP(B30,PROPONENTES!$C$19:$E$98,2,FALSE)</f>
        <v>#REF!</v>
      </c>
      <c r="E30" s="211" t="e">
        <f>VLOOKUP(B30,'PONDERACION EXP.'!$C$44:$J$124,6,FALSE)</f>
        <v>#REF!</v>
      </c>
      <c r="F30" s="201" t="e">
        <f>VLOOKUP(B30,'PONDERACION EXP.'!$C$45:$J$124,8,FALSE)</f>
        <v>#REF!</v>
      </c>
      <c r="G30" s="165" t="e">
        <f>VLOOKUP(B30,'EQUIPO DE TRABAJO'!$C$19:$F$98,3,FALSE)</f>
        <v>#REF!</v>
      </c>
      <c r="H30" s="165" t="e">
        <f>VLOOKUP(B30,'APOYO A IND. NAL.'!$C$19:$E$98,3,FALSE)</f>
        <v>#REF!</v>
      </c>
      <c r="I30" s="166" t="e">
        <f>VLOOKUP(B30,'VIN.PERS.DISC.'!$C$19:$G$98,5,FALSE)</f>
        <v>#REF!</v>
      </c>
      <c r="J30" s="202" t="e">
        <f t="shared" si="0"/>
        <v>#REF!</v>
      </c>
      <c r="K30" s="134"/>
    </row>
    <row r="31" spans="2:11" s="125" customFormat="1" ht="13.8">
      <c r="B31" s="131" t="e">
        <f>PROPONENTES!#REF!</f>
        <v>#REF!</v>
      </c>
      <c r="C31" s="132">
        <v>11</v>
      </c>
      <c r="D31" s="133" t="e">
        <f>VLOOKUP(B31,PROPONENTES!$C$19:$E$98,2,FALSE)</f>
        <v>#REF!</v>
      </c>
      <c r="E31" s="211" t="e">
        <f>VLOOKUP(B31,'PONDERACION EXP.'!$C$44:$J$124,6,FALSE)</f>
        <v>#REF!</v>
      </c>
      <c r="F31" s="201" t="e">
        <f>VLOOKUP(B31,'PONDERACION EXP.'!$C$45:$J$124,8,FALSE)</f>
        <v>#REF!</v>
      </c>
      <c r="G31" s="165" t="e">
        <f>VLOOKUP(B31,'EQUIPO DE TRABAJO'!$C$19:$F$98,3,FALSE)</f>
        <v>#REF!</v>
      </c>
      <c r="H31" s="165" t="e">
        <f>VLOOKUP(B31,'APOYO A IND. NAL.'!$C$19:$E$98,3,FALSE)</f>
        <v>#REF!</v>
      </c>
      <c r="I31" s="166" t="e">
        <f>VLOOKUP(B31,'VIN.PERS.DISC.'!$C$19:$G$98,5,FALSE)</f>
        <v>#REF!</v>
      </c>
      <c r="J31" s="202" t="e">
        <f t="shared" si="0"/>
        <v>#REF!</v>
      </c>
      <c r="K31" s="134"/>
    </row>
    <row r="32" spans="2:11" s="125" customFormat="1" ht="13.8">
      <c r="B32" s="131" t="e">
        <f>PROPONENTES!#REF!</f>
        <v>#REF!</v>
      </c>
      <c r="C32" s="132">
        <v>12</v>
      </c>
      <c r="D32" s="133" t="e">
        <f>VLOOKUP(B32,PROPONENTES!$C$19:$E$98,2,FALSE)</f>
        <v>#REF!</v>
      </c>
      <c r="E32" s="211" t="e">
        <f>VLOOKUP(B32,'PONDERACION EXP.'!$C$44:$J$124,6,FALSE)</f>
        <v>#REF!</v>
      </c>
      <c r="F32" s="201" t="e">
        <f>VLOOKUP(B32,'PONDERACION EXP.'!$C$45:$J$124,8,FALSE)</f>
        <v>#REF!</v>
      </c>
      <c r="G32" s="165" t="e">
        <f>VLOOKUP(B32,'EQUIPO DE TRABAJO'!$C$19:$F$98,3,FALSE)</f>
        <v>#REF!</v>
      </c>
      <c r="H32" s="165" t="e">
        <f>VLOOKUP(B32,'APOYO A IND. NAL.'!$C$19:$E$98,3,FALSE)</f>
        <v>#REF!</v>
      </c>
      <c r="I32" s="166" t="e">
        <f>VLOOKUP(B32,'VIN.PERS.DISC.'!$C$19:$G$98,5,FALSE)</f>
        <v>#REF!</v>
      </c>
      <c r="J32" s="202" t="e">
        <f t="shared" si="0"/>
        <v>#REF!</v>
      </c>
      <c r="K32" s="134"/>
    </row>
    <row r="33" spans="2:11" s="125" customFormat="1" ht="13.8">
      <c r="B33" s="131" t="e">
        <f>PROPONENTES!#REF!</f>
        <v>#REF!</v>
      </c>
      <c r="C33" s="132">
        <v>13</v>
      </c>
      <c r="D33" s="133" t="e">
        <f>VLOOKUP(B33,PROPONENTES!$C$19:$E$98,2,FALSE)</f>
        <v>#REF!</v>
      </c>
      <c r="E33" s="211" t="e">
        <f>VLOOKUP(B33,'PONDERACION EXP.'!$C$44:$J$124,6,FALSE)</f>
        <v>#REF!</v>
      </c>
      <c r="F33" s="201" t="e">
        <f>VLOOKUP(B33,'PONDERACION EXP.'!$C$45:$J$124,8,FALSE)</f>
        <v>#REF!</v>
      </c>
      <c r="G33" s="165" t="e">
        <f>VLOOKUP(B33,'EQUIPO DE TRABAJO'!$C$19:$F$98,3,FALSE)</f>
        <v>#REF!</v>
      </c>
      <c r="H33" s="165" t="e">
        <f>VLOOKUP(B33,'APOYO A IND. NAL.'!$C$19:$E$98,3,FALSE)</f>
        <v>#REF!</v>
      </c>
      <c r="I33" s="166" t="e">
        <f>VLOOKUP(B33,'VIN.PERS.DISC.'!$C$19:$G$98,5,FALSE)</f>
        <v>#REF!</v>
      </c>
      <c r="J33" s="202" t="e">
        <f t="shared" si="0"/>
        <v>#REF!</v>
      </c>
      <c r="K33" s="134"/>
    </row>
    <row r="34" spans="2:11" s="125" customFormat="1" ht="13.8">
      <c r="B34" s="131" t="e">
        <f>PROPONENTES!#REF!</f>
        <v>#REF!</v>
      </c>
      <c r="C34" s="132">
        <v>14</v>
      </c>
      <c r="D34" s="133" t="e">
        <f>VLOOKUP(B34,PROPONENTES!$C$19:$E$98,2,FALSE)</f>
        <v>#REF!</v>
      </c>
      <c r="E34" s="211" t="e">
        <f>VLOOKUP(B34,'PONDERACION EXP.'!$C$44:$J$124,6,FALSE)</f>
        <v>#REF!</v>
      </c>
      <c r="F34" s="201" t="e">
        <f>VLOOKUP(B34,'PONDERACION EXP.'!$C$45:$J$124,8,FALSE)</f>
        <v>#REF!</v>
      </c>
      <c r="G34" s="165" t="e">
        <f>VLOOKUP(B34,'EQUIPO DE TRABAJO'!$C$19:$F$98,3,FALSE)</f>
        <v>#REF!</v>
      </c>
      <c r="H34" s="165" t="e">
        <f>VLOOKUP(B34,'APOYO A IND. NAL.'!$C$19:$E$98,3,FALSE)</f>
        <v>#REF!</v>
      </c>
      <c r="I34" s="166" t="e">
        <f>VLOOKUP(B34,'VIN.PERS.DISC.'!$C$19:$G$98,5,FALSE)</f>
        <v>#REF!</v>
      </c>
      <c r="J34" s="202" t="e">
        <f t="shared" si="0"/>
        <v>#REF!</v>
      </c>
      <c r="K34" s="134"/>
    </row>
    <row r="35" spans="2:11" s="125" customFormat="1" ht="13.8">
      <c r="B35" s="131" t="e">
        <f>PROPONENTES!#REF!</f>
        <v>#REF!</v>
      </c>
      <c r="C35" s="132">
        <v>15</v>
      </c>
      <c r="D35" s="133" t="e">
        <f>VLOOKUP(B35,PROPONENTES!$C$19:$E$98,2,FALSE)</f>
        <v>#REF!</v>
      </c>
      <c r="E35" s="211" t="e">
        <f>VLOOKUP(B35,'PONDERACION EXP.'!$C$44:$J$124,6,FALSE)</f>
        <v>#REF!</v>
      </c>
      <c r="F35" s="201" t="e">
        <f>VLOOKUP(B35,'PONDERACION EXP.'!$C$45:$J$124,8,FALSE)</f>
        <v>#REF!</v>
      </c>
      <c r="G35" s="165" t="e">
        <f>VLOOKUP(B35,'EQUIPO DE TRABAJO'!$C$19:$F$98,3,FALSE)</f>
        <v>#REF!</v>
      </c>
      <c r="H35" s="165" t="e">
        <f>VLOOKUP(B35,'APOYO A IND. NAL.'!$C$19:$E$98,3,FALSE)</f>
        <v>#REF!</v>
      </c>
      <c r="I35" s="166" t="e">
        <f>VLOOKUP(B35,'VIN.PERS.DISC.'!$C$19:$G$98,5,FALSE)</f>
        <v>#REF!</v>
      </c>
      <c r="J35" s="202" t="e">
        <f t="shared" si="0"/>
        <v>#REF!</v>
      </c>
      <c r="K35" s="134"/>
    </row>
    <row r="36" spans="2:11" s="125" customFormat="1" ht="13.8">
      <c r="B36" s="131" t="e">
        <f>PROPONENTES!#REF!</f>
        <v>#REF!</v>
      </c>
      <c r="C36" s="132">
        <v>16</v>
      </c>
      <c r="D36" s="133" t="e">
        <f>VLOOKUP(B36,PROPONENTES!$C$19:$E$98,2,FALSE)</f>
        <v>#REF!</v>
      </c>
      <c r="E36" s="211" t="e">
        <f>VLOOKUP(B36,'PONDERACION EXP.'!$C$44:$J$124,6,FALSE)</f>
        <v>#REF!</v>
      </c>
      <c r="F36" s="201" t="e">
        <f>VLOOKUP(B36,'PONDERACION EXP.'!$C$45:$J$124,8,FALSE)</f>
        <v>#REF!</v>
      </c>
      <c r="G36" s="165" t="e">
        <f>VLOOKUP(B36,'EQUIPO DE TRABAJO'!$C$19:$F$98,3,FALSE)</f>
        <v>#REF!</v>
      </c>
      <c r="H36" s="165" t="e">
        <f>VLOOKUP(B36,'APOYO A IND. NAL.'!$C$19:$E$98,3,FALSE)</f>
        <v>#REF!</v>
      </c>
      <c r="I36" s="166" t="e">
        <f>VLOOKUP(B36,'VIN.PERS.DISC.'!$C$19:$G$98,5,FALSE)</f>
        <v>#REF!</v>
      </c>
      <c r="J36" s="202" t="e">
        <f t="shared" si="0"/>
        <v>#REF!</v>
      </c>
      <c r="K36" s="134"/>
    </row>
    <row r="37" spans="2:11" s="125" customFormat="1" ht="13.8">
      <c r="B37" s="131" t="e">
        <f>PROPONENTES!#REF!</f>
        <v>#REF!</v>
      </c>
      <c r="C37" s="132">
        <v>17</v>
      </c>
      <c r="D37" s="133" t="e">
        <f>VLOOKUP(B37,PROPONENTES!$C$19:$E$98,2,FALSE)</f>
        <v>#REF!</v>
      </c>
      <c r="E37" s="211" t="e">
        <f>VLOOKUP(B37,'PONDERACION EXP.'!$C$44:$J$124,6,FALSE)</f>
        <v>#REF!</v>
      </c>
      <c r="F37" s="201" t="e">
        <f>VLOOKUP(B37,'PONDERACION EXP.'!$C$45:$J$124,8,FALSE)</f>
        <v>#REF!</v>
      </c>
      <c r="G37" s="165" t="e">
        <f>VLOOKUP(B37,'EQUIPO DE TRABAJO'!$C$19:$F$98,3,FALSE)</f>
        <v>#REF!</v>
      </c>
      <c r="H37" s="165" t="e">
        <f>VLOOKUP(B37,'APOYO A IND. NAL.'!$C$19:$E$98,3,FALSE)</f>
        <v>#REF!</v>
      </c>
      <c r="I37" s="166" t="e">
        <f>VLOOKUP(B37,'VIN.PERS.DISC.'!$C$19:$G$98,5,FALSE)</f>
        <v>#REF!</v>
      </c>
      <c r="J37" s="202" t="e">
        <f t="shared" si="0"/>
        <v>#REF!</v>
      </c>
      <c r="K37" s="134"/>
    </row>
    <row r="38" spans="2:11" s="125" customFormat="1" ht="13.8">
      <c r="B38" s="131" t="e">
        <f>PROPONENTES!#REF!</f>
        <v>#REF!</v>
      </c>
      <c r="C38" s="132">
        <v>18</v>
      </c>
      <c r="D38" s="133" t="e">
        <f>VLOOKUP(B38,PROPONENTES!$C$19:$E$98,2,FALSE)</f>
        <v>#REF!</v>
      </c>
      <c r="E38" s="211" t="e">
        <f>VLOOKUP(B38,'PONDERACION EXP.'!$C$44:$J$124,6,FALSE)</f>
        <v>#REF!</v>
      </c>
      <c r="F38" s="201" t="e">
        <f>VLOOKUP(B38,'PONDERACION EXP.'!$C$45:$J$124,8,FALSE)</f>
        <v>#REF!</v>
      </c>
      <c r="G38" s="165" t="e">
        <f>VLOOKUP(B38,'EQUIPO DE TRABAJO'!$C$19:$F$98,3,FALSE)</f>
        <v>#REF!</v>
      </c>
      <c r="H38" s="165" t="e">
        <f>VLOOKUP(B38,'APOYO A IND. NAL.'!$C$19:$E$98,3,FALSE)</f>
        <v>#REF!</v>
      </c>
      <c r="I38" s="166" t="e">
        <f>VLOOKUP(B38,'VIN.PERS.DISC.'!$C$19:$G$98,5,FALSE)</f>
        <v>#REF!</v>
      </c>
      <c r="J38" s="202" t="e">
        <f t="shared" si="0"/>
        <v>#REF!</v>
      </c>
      <c r="K38" s="134"/>
    </row>
    <row r="39" spans="2:11" s="125" customFormat="1" ht="13.8">
      <c r="B39" s="131" t="e">
        <f>PROPONENTES!#REF!</f>
        <v>#REF!</v>
      </c>
      <c r="C39" s="132">
        <v>19</v>
      </c>
      <c r="D39" s="133" t="e">
        <f>VLOOKUP(B39,PROPONENTES!$C$19:$E$98,2,FALSE)</f>
        <v>#REF!</v>
      </c>
      <c r="E39" s="211" t="e">
        <f>VLOOKUP(B39,'PONDERACION EXP.'!$C$44:$J$124,6,FALSE)</f>
        <v>#REF!</v>
      </c>
      <c r="F39" s="201" t="e">
        <f>VLOOKUP(B39,'PONDERACION EXP.'!$C$45:$J$124,8,FALSE)</f>
        <v>#REF!</v>
      </c>
      <c r="G39" s="165" t="e">
        <f>VLOOKUP(B39,'EQUIPO DE TRABAJO'!$C$19:$F$98,3,FALSE)</f>
        <v>#REF!</v>
      </c>
      <c r="H39" s="165" t="e">
        <f>VLOOKUP(B39,'APOYO A IND. NAL.'!$C$19:$E$98,3,FALSE)</f>
        <v>#REF!</v>
      </c>
      <c r="I39" s="166" t="e">
        <f>VLOOKUP(B39,'VIN.PERS.DISC.'!$C$19:$G$98,5,FALSE)</f>
        <v>#REF!</v>
      </c>
      <c r="J39" s="202" t="e">
        <f t="shared" si="0"/>
        <v>#REF!</v>
      </c>
      <c r="K39" s="134"/>
    </row>
    <row r="40" spans="2:11" s="125" customFormat="1" ht="13.8">
      <c r="B40" s="131" t="e">
        <f>PROPONENTES!#REF!</f>
        <v>#REF!</v>
      </c>
      <c r="C40" s="132">
        <v>20</v>
      </c>
      <c r="D40" s="133" t="e">
        <f>VLOOKUP(B40,PROPONENTES!$C$19:$E$98,2,FALSE)</f>
        <v>#REF!</v>
      </c>
      <c r="E40" s="211" t="e">
        <f>VLOOKUP(B40,'PONDERACION EXP.'!$C$44:$J$124,6,FALSE)</f>
        <v>#REF!</v>
      </c>
      <c r="F40" s="201" t="e">
        <f>VLOOKUP(B40,'PONDERACION EXP.'!$C$45:$J$124,8,FALSE)</f>
        <v>#REF!</v>
      </c>
      <c r="G40" s="165" t="e">
        <f>VLOOKUP(B40,'EQUIPO DE TRABAJO'!$C$19:$F$98,3,FALSE)</f>
        <v>#REF!</v>
      </c>
      <c r="H40" s="165" t="e">
        <f>VLOOKUP(B40,'APOYO A IND. NAL.'!$C$19:$E$98,3,FALSE)</f>
        <v>#REF!</v>
      </c>
      <c r="I40" s="166" t="e">
        <f>VLOOKUP(B40,'VIN.PERS.DISC.'!$C$19:$G$98,5,FALSE)</f>
        <v>#REF!</v>
      </c>
      <c r="J40" s="202" t="e">
        <f t="shared" si="0"/>
        <v>#REF!</v>
      </c>
      <c r="K40" s="134"/>
    </row>
    <row r="41" spans="2:11" s="125" customFormat="1" ht="13.8">
      <c r="B41" s="131" t="e">
        <f>PROPONENTES!#REF!</f>
        <v>#REF!</v>
      </c>
      <c r="C41" s="132">
        <v>21</v>
      </c>
      <c r="D41" s="133" t="e">
        <f>VLOOKUP(B41,PROPONENTES!$C$19:$E$98,2,FALSE)</f>
        <v>#REF!</v>
      </c>
      <c r="E41" s="211" t="e">
        <f>VLOOKUP(B41,'PONDERACION EXP.'!$C$44:$J$124,6,FALSE)</f>
        <v>#REF!</v>
      </c>
      <c r="F41" s="201" t="e">
        <f>VLOOKUP(B41,'PONDERACION EXP.'!$C$45:$J$124,8,FALSE)</f>
        <v>#REF!</v>
      </c>
      <c r="G41" s="165" t="e">
        <f>VLOOKUP(B41,'EQUIPO DE TRABAJO'!$C$19:$F$98,3,FALSE)</f>
        <v>#REF!</v>
      </c>
      <c r="H41" s="165" t="e">
        <f>VLOOKUP(B41,'APOYO A IND. NAL.'!$C$19:$E$98,3,FALSE)</f>
        <v>#REF!</v>
      </c>
      <c r="I41" s="166" t="e">
        <f>VLOOKUP(B41,'VIN.PERS.DISC.'!$C$19:$G$98,5,FALSE)</f>
        <v>#REF!</v>
      </c>
      <c r="J41" s="202" t="e">
        <f t="shared" si="0"/>
        <v>#REF!</v>
      </c>
      <c r="K41" s="134"/>
    </row>
    <row r="42" spans="2:11" s="125" customFormat="1" ht="13.8">
      <c r="B42" s="131" t="e">
        <f>PROPONENTES!#REF!</f>
        <v>#REF!</v>
      </c>
      <c r="C42" s="132">
        <v>22</v>
      </c>
      <c r="D42" s="133" t="e">
        <f>VLOOKUP(B42,PROPONENTES!$C$19:$E$98,2,FALSE)</f>
        <v>#REF!</v>
      </c>
      <c r="E42" s="211" t="e">
        <f>VLOOKUP(B42,'PONDERACION EXP.'!$C$44:$J$124,6,FALSE)</f>
        <v>#REF!</v>
      </c>
      <c r="F42" s="201" t="e">
        <f>VLOOKUP(B42,'PONDERACION EXP.'!$C$45:$J$124,8,FALSE)</f>
        <v>#REF!</v>
      </c>
      <c r="G42" s="165" t="e">
        <f>VLOOKUP(B42,'EQUIPO DE TRABAJO'!$C$19:$F$98,3,FALSE)</f>
        <v>#REF!</v>
      </c>
      <c r="H42" s="165" t="e">
        <f>VLOOKUP(B42,'APOYO A IND. NAL.'!$C$19:$E$98,3,FALSE)</f>
        <v>#REF!</v>
      </c>
      <c r="I42" s="166" t="e">
        <f>VLOOKUP(B42,'VIN.PERS.DISC.'!$C$19:$G$98,5,FALSE)</f>
        <v>#REF!</v>
      </c>
      <c r="J42" s="202" t="e">
        <f t="shared" si="0"/>
        <v>#REF!</v>
      </c>
      <c r="K42" s="134"/>
    </row>
    <row r="43" spans="2:11" s="125" customFormat="1" ht="13.8">
      <c r="B43" s="131" t="e">
        <f>PROPONENTES!#REF!</f>
        <v>#REF!</v>
      </c>
      <c r="C43" s="132">
        <v>23</v>
      </c>
      <c r="D43" s="133" t="e">
        <f>VLOOKUP(B43,PROPONENTES!$C$19:$E$98,2,FALSE)</f>
        <v>#REF!</v>
      </c>
      <c r="E43" s="211" t="e">
        <f>VLOOKUP(B43,'PONDERACION EXP.'!$C$44:$J$124,6,FALSE)</f>
        <v>#REF!</v>
      </c>
      <c r="F43" s="201" t="e">
        <f>VLOOKUP(B43,'PONDERACION EXP.'!$C$45:$J$124,8,FALSE)</f>
        <v>#REF!</v>
      </c>
      <c r="G43" s="165" t="e">
        <f>VLOOKUP(B43,'EQUIPO DE TRABAJO'!$C$19:$F$98,3,FALSE)</f>
        <v>#REF!</v>
      </c>
      <c r="H43" s="165" t="e">
        <f>VLOOKUP(B43,'APOYO A IND. NAL.'!$C$19:$E$98,3,FALSE)</f>
        <v>#REF!</v>
      </c>
      <c r="I43" s="166" t="e">
        <f>VLOOKUP(B43,'VIN.PERS.DISC.'!$C$19:$G$98,5,FALSE)</f>
        <v>#REF!</v>
      </c>
      <c r="J43" s="202" t="e">
        <f t="shared" si="0"/>
        <v>#REF!</v>
      </c>
      <c r="K43" s="134"/>
    </row>
    <row r="44" spans="2:11" s="125" customFormat="1" ht="13.8">
      <c r="B44" s="131" t="e">
        <f>PROPONENTES!#REF!</f>
        <v>#REF!</v>
      </c>
      <c r="C44" s="132">
        <v>24</v>
      </c>
      <c r="D44" s="133" t="e">
        <f>VLOOKUP(B44,PROPONENTES!$C$19:$E$98,2,FALSE)</f>
        <v>#REF!</v>
      </c>
      <c r="E44" s="211" t="e">
        <f>VLOOKUP(B44,'PONDERACION EXP.'!$C$44:$J$124,6,FALSE)</f>
        <v>#REF!</v>
      </c>
      <c r="F44" s="201" t="e">
        <f>VLOOKUP(B44,'PONDERACION EXP.'!$C$45:$J$124,8,FALSE)</f>
        <v>#REF!</v>
      </c>
      <c r="G44" s="165" t="e">
        <f>VLOOKUP(B44,'EQUIPO DE TRABAJO'!$C$19:$F$98,3,FALSE)</f>
        <v>#REF!</v>
      </c>
      <c r="H44" s="165" t="e">
        <f>VLOOKUP(B44,'APOYO A IND. NAL.'!$C$19:$E$98,3,FALSE)</f>
        <v>#REF!</v>
      </c>
      <c r="I44" s="166" t="e">
        <f>VLOOKUP(B44,'VIN.PERS.DISC.'!$C$19:$G$98,5,FALSE)</f>
        <v>#REF!</v>
      </c>
      <c r="J44" s="202" t="e">
        <f t="shared" si="0"/>
        <v>#REF!</v>
      </c>
      <c r="K44" s="134"/>
    </row>
    <row r="45" spans="2:11" s="125" customFormat="1" ht="13.8">
      <c r="B45" s="131" t="e">
        <f>PROPONENTES!#REF!</f>
        <v>#REF!</v>
      </c>
      <c r="C45" s="132">
        <v>25</v>
      </c>
      <c r="D45" s="133" t="e">
        <f>VLOOKUP(B45,PROPONENTES!$C$19:$E$98,2,FALSE)</f>
        <v>#REF!</v>
      </c>
      <c r="E45" s="211" t="e">
        <f>VLOOKUP(B45,'PONDERACION EXP.'!$C$44:$J$124,6,FALSE)</f>
        <v>#REF!</v>
      </c>
      <c r="F45" s="201" t="e">
        <f>VLOOKUP(B45,'PONDERACION EXP.'!$C$45:$J$124,8,FALSE)</f>
        <v>#REF!</v>
      </c>
      <c r="G45" s="165" t="e">
        <f>VLOOKUP(B45,'EQUIPO DE TRABAJO'!$C$19:$F$98,3,FALSE)</f>
        <v>#REF!</v>
      </c>
      <c r="H45" s="165" t="e">
        <f>VLOOKUP(B45,'APOYO A IND. NAL.'!$C$19:$E$98,3,FALSE)</f>
        <v>#REF!</v>
      </c>
      <c r="I45" s="166" t="e">
        <f>VLOOKUP(B45,'VIN.PERS.DISC.'!$C$19:$G$98,5,FALSE)</f>
        <v>#REF!</v>
      </c>
      <c r="J45" s="202" t="e">
        <f t="shared" si="0"/>
        <v>#REF!</v>
      </c>
      <c r="K45" s="134"/>
    </row>
    <row r="46" spans="2:11" s="125" customFormat="1" ht="13.8">
      <c r="B46" s="131" t="e">
        <f>PROPONENTES!#REF!</f>
        <v>#REF!</v>
      </c>
      <c r="C46" s="132">
        <v>26</v>
      </c>
      <c r="D46" s="133" t="e">
        <f>VLOOKUP(B46,PROPONENTES!$C$19:$E$98,2,FALSE)</f>
        <v>#REF!</v>
      </c>
      <c r="E46" s="211" t="e">
        <f>VLOOKUP(B46,'PONDERACION EXP.'!$C$44:$J$124,6,FALSE)</f>
        <v>#REF!</v>
      </c>
      <c r="F46" s="201" t="e">
        <f>VLOOKUP(B46,'PONDERACION EXP.'!$C$45:$J$124,8,FALSE)</f>
        <v>#REF!</v>
      </c>
      <c r="G46" s="165" t="e">
        <f>VLOOKUP(B46,'EQUIPO DE TRABAJO'!$C$19:$F$98,3,FALSE)</f>
        <v>#REF!</v>
      </c>
      <c r="H46" s="165" t="e">
        <f>VLOOKUP(B46,'APOYO A IND. NAL.'!$C$19:$E$98,3,FALSE)</f>
        <v>#REF!</v>
      </c>
      <c r="I46" s="166" t="e">
        <f>VLOOKUP(B46,'VIN.PERS.DISC.'!$C$19:$G$98,5,FALSE)</f>
        <v>#REF!</v>
      </c>
      <c r="J46" s="202" t="e">
        <f t="shared" si="0"/>
        <v>#REF!</v>
      </c>
      <c r="K46" s="134"/>
    </row>
    <row r="47" spans="2:11" s="125" customFormat="1" ht="13.8">
      <c r="B47" s="131" t="e">
        <f>PROPONENTES!#REF!</f>
        <v>#REF!</v>
      </c>
      <c r="C47" s="132">
        <v>27</v>
      </c>
      <c r="D47" s="133" t="e">
        <f>VLOOKUP(B47,PROPONENTES!$C$19:$E$98,2,FALSE)</f>
        <v>#REF!</v>
      </c>
      <c r="E47" s="211" t="e">
        <f>VLOOKUP(B47,'PONDERACION EXP.'!$C$44:$J$124,6,FALSE)</f>
        <v>#REF!</v>
      </c>
      <c r="F47" s="201" t="e">
        <f>VLOOKUP(B47,'PONDERACION EXP.'!$C$45:$J$124,8,FALSE)</f>
        <v>#REF!</v>
      </c>
      <c r="G47" s="165" t="e">
        <f>VLOOKUP(B47,'EQUIPO DE TRABAJO'!$C$19:$F$98,3,FALSE)</f>
        <v>#REF!</v>
      </c>
      <c r="H47" s="165" t="e">
        <f>VLOOKUP(B47,'APOYO A IND. NAL.'!$C$19:$E$98,3,FALSE)</f>
        <v>#REF!</v>
      </c>
      <c r="I47" s="166" t="e">
        <f>VLOOKUP(B47,'VIN.PERS.DISC.'!$C$19:$G$98,5,FALSE)</f>
        <v>#REF!</v>
      </c>
      <c r="J47" s="202" t="e">
        <f t="shared" si="0"/>
        <v>#REF!</v>
      </c>
      <c r="K47" s="134"/>
    </row>
    <row r="48" spans="2:11" s="125" customFormat="1" ht="13.8">
      <c r="B48" s="131" t="e">
        <f>PROPONENTES!#REF!</f>
        <v>#REF!</v>
      </c>
      <c r="C48" s="132">
        <v>28</v>
      </c>
      <c r="D48" s="133" t="e">
        <f>VLOOKUP(B48,PROPONENTES!$C$19:$E$98,2,FALSE)</f>
        <v>#REF!</v>
      </c>
      <c r="E48" s="211" t="e">
        <f>VLOOKUP(B48,'PONDERACION EXP.'!$C$44:$J$124,6,FALSE)</f>
        <v>#REF!</v>
      </c>
      <c r="F48" s="201" t="e">
        <f>VLOOKUP(B48,'PONDERACION EXP.'!$C$45:$J$124,8,FALSE)</f>
        <v>#REF!</v>
      </c>
      <c r="G48" s="165" t="e">
        <f>VLOOKUP(B48,'EQUIPO DE TRABAJO'!$C$19:$F$98,3,FALSE)</f>
        <v>#REF!</v>
      </c>
      <c r="H48" s="165" t="e">
        <f>VLOOKUP(B48,'APOYO A IND. NAL.'!$C$19:$E$98,3,FALSE)</f>
        <v>#REF!</v>
      </c>
      <c r="I48" s="166" t="e">
        <f>VLOOKUP(B48,'VIN.PERS.DISC.'!$C$19:$G$98,5,FALSE)</f>
        <v>#REF!</v>
      </c>
      <c r="J48" s="202" t="e">
        <f t="shared" si="0"/>
        <v>#REF!</v>
      </c>
      <c r="K48" s="134"/>
    </row>
    <row r="49" spans="2:11" s="125" customFormat="1" ht="13.8">
      <c r="B49" s="131" t="e">
        <f>PROPONENTES!#REF!</f>
        <v>#REF!</v>
      </c>
      <c r="C49" s="132">
        <v>29</v>
      </c>
      <c r="D49" s="133" t="e">
        <f>VLOOKUP(B49,PROPONENTES!$C$19:$E$98,2,FALSE)</f>
        <v>#REF!</v>
      </c>
      <c r="E49" s="211" t="e">
        <f>VLOOKUP(B49,'PONDERACION EXP.'!$C$44:$J$124,6,FALSE)</f>
        <v>#REF!</v>
      </c>
      <c r="F49" s="201" t="e">
        <f>VLOOKUP(B49,'PONDERACION EXP.'!$C$45:$J$124,8,FALSE)</f>
        <v>#REF!</v>
      </c>
      <c r="G49" s="165" t="e">
        <f>VLOOKUP(B49,'EQUIPO DE TRABAJO'!$C$19:$F$98,3,FALSE)</f>
        <v>#REF!</v>
      </c>
      <c r="H49" s="165" t="e">
        <f>VLOOKUP(B49,'APOYO A IND. NAL.'!$C$19:$E$98,3,FALSE)</f>
        <v>#REF!</v>
      </c>
      <c r="I49" s="166" t="e">
        <f>VLOOKUP(B49,'VIN.PERS.DISC.'!$C$19:$G$98,5,FALSE)</f>
        <v>#REF!</v>
      </c>
      <c r="J49" s="202" t="e">
        <f t="shared" si="0"/>
        <v>#REF!</v>
      </c>
      <c r="K49" s="134"/>
    </row>
    <row r="50" spans="2:11" s="125" customFormat="1" ht="13.8">
      <c r="B50" s="131" t="e">
        <f>PROPONENTES!#REF!</f>
        <v>#REF!</v>
      </c>
      <c r="C50" s="132">
        <v>30</v>
      </c>
      <c r="D50" s="133" t="e">
        <f>VLOOKUP(B50,PROPONENTES!$C$19:$E$98,2,FALSE)</f>
        <v>#REF!</v>
      </c>
      <c r="E50" s="211" t="e">
        <f>VLOOKUP(B50,'PONDERACION EXP.'!$C$44:$J$124,6,FALSE)</f>
        <v>#REF!</v>
      </c>
      <c r="F50" s="201" t="e">
        <f>VLOOKUP(B50,'PONDERACION EXP.'!$C$45:$J$124,8,FALSE)</f>
        <v>#REF!</v>
      </c>
      <c r="G50" s="165" t="e">
        <f>VLOOKUP(B50,'EQUIPO DE TRABAJO'!$C$19:$F$98,3,FALSE)</f>
        <v>#REF!</v>
      </c>
      <c r="H50" s="165" t="e">
        <f>VLOOKUP(B50,'APOYO A IND. NAL.'!$C$19:$E$98,3,FALSE)</f>
        <v>#REF!</v>
      </c>
      <c r="I50" s="166" t="e">
        <f>VLOOKUP(B50,'VIN.PERS.DISC.'!$C$19:$G$98,5,FALSE)</f>
        <v>#REF!</v>
      </c>
      <c r="J50" s="202" t="e">
        <f t="shared" si="0"/>
        <v>#REF!</v>
      </c>
      <c r="K50" s="134"/>
    </row>
    <row r="51" spans="2:11" s="125" customFormat="1" ht="13.8">
      <c r="B51" s="131" t="e">
        <f>PROPONENTES!#REF!</f>
        <v>#REF!</v>
      </c>
      <c r="C51" s="132">
        <v>31</v>
      </c>
      <c r="D51" s="133" t="e">
        <f>VLOOKUP(B51,PROPONENTES!$C$19:$E$98,2,FALSE)</f>
        <v>#REF!</v>
      </c>
      <c r="E51" s="211" t="e">
        <f>VLOOKUP(B51,'PONDERACION EXP.'!$C$44:$J$124,6,FALSE)</f>
        <v>#REF!</v>
      </c>
      <c r="F51" s="201" t="e">
        <f>VLOOKUP(B51,'PONDERACION EXP.'!$C$45:$J$124,8,FALSE)</f>
        <v>#REF!</v>
      </c>
      <c r="G51" s="165" t="e">
        <f>VLOOKUP(B51,'EQUIPO DE TRABAJO'!$C$19:$F$98,3,FALSE)</f>
        <v>#REF!</v>
      </c>
      <c r="H51" s="165" t="e">
        <f>VLOOKUP(B51,'APOYO A IND. NAL.'!$C$19:$E$98,3,FALSE)</f>
        <v>#REF!</v>
      </c>
      <c r="I51" s="166" t="e">
        <f>VLOOKUP(B51,'VIN.PERS.DISC.'!$C$19:$G$98,5,FALSE)</f>
        <v>#REF!</v>
      </c>
      <c r="J51" s="202" t="e">
        <f t="shared" si="0"/>
        <v>#REF!</v>
      </c>
      <c r="K51" s="134"/>
    </row>
    <row r="52" spans="2:11" s="125" customFormat="1" ht="13.8">
      <c r="B52" s="131" t="e">
        <f>PROPONENTES!#REF!</f>
        <v>#REF!</v>
      </c>
      <c r="C52" s="132">
        <v>32</v>
      </c>
      <c r="D52" s="133" t="e">
        <f>VLOOKUP(B52,PROPONENTES!$C$19:$E$98,2,FALSE)</f>
        <v>#REF!</v>
      </c>
      <c r="E52" s="211" t="e">
        <f>VLOOKUP(B52,'PONDERACION EXP.'!$C$44:$J$124,6,FALSE)</f>
        <v>#REF!</v>
      </c>
      <c r="F52" s="201" t="e">
        <f>VLOOKUP(B52,'PONDERACION EXP.'!$C$45:$J$124,8,FALSE)</f>
        <v>#REF!</v>
      </c>
      <c r="G52" s="165" t="e">
        <f>VLOOKUP(B52,'EQUIPO DE TRABAJO'!$C$19:$F$98,3,FALSE)</f>
        <v>#REF!</v>
      </c>
      <c r="H52" s="165" t="e">
        <f>VLOOKUP(B52,'APOYO A IND. NAL.'!$C$19:$E$98,3,FALSE)</f>
        <v>#REF!</v>
      </c>
      <c r="I52" s="166" t="e">
        <f>VLOOKUP(B52,'VIN.PERS.DISC.'!$C$19:$G$98,5,FALSE)</f>
        <v>#REF!</v>
      </c>
      <c r="J52" s="202" t="e">
        <f t="shared" si="0"/>
        <v>#REF!</v>
      </c>
      <c r="K52" s="134"/>
    </row>
    <row r="53" spans="2:11" s="125" customFormat="1" ht="13.8">
      <c r="B53" s="131" t="e">
        <f>PROPONENTES!#REF!</f>
        <v>#REF!</v>
      </c>
      <c r="C53" s="132">
        <v>33</v>
      </c>
      <c r="D53" s="133" t="e">
        <f>VLOOKUP(B53,PROPONENTES!$C$19:$E$98,2,FALSE)</f>
        <v>#REF!</v>
      </c>
      <c r="E53" s="211" t="e">
        <f>VLOOKUP(B53,'PONDERACION EXP.'!$C$44:$J$124,6,FALSE)</f>
        <v>#REF!</v>
      </c>
      <c r="F53" s="201" t="e">
        <f>VLOOKUP(B53,'PONDERACION EXP.'!$C$45:$J$124,8,FALSE)</f>
        <v>#REF!</v>
      </c>
      <c r="G53" s="165" t="e">
        <f>VLOOKUP(B53,'EQUIPO DE TRABAJO'!$C$19:$F$98,3,FALSE)</f>
        <v>#REF!</v>
      </c>
      <c r="H53" s="165" t="e">
        <f>VLOOKUP(B53,'APOYO A IND. NAL.'!$C$19:$E$98,3,FALSE)</f>
        <v>#REF!</v>
      </c>
      <c r="I53" s="166" t="e">
        <f>VLOOKUP(B53,'VIN.PERS.DISC.'!$C$19:$G$98,5,FALSE)</f>
        <v>#REF!</v>
      </c>
      <c r="J53" s="202" t="e">
        <f>SUM(F53:I53)</f>
        <v>#REF!</v>
      </c>
      <c r="K53" s="134"/>
    </row>
    <row r="54" spans="2:11" s="125" customFormat="1" ht="13.8">
      <c r="B54" s="131" t="e">
        <f>PROPONENTES!#REF!</f>
        <v>#REF!</v>
      </c>
      <c r="C54" s="132">
        <v>34</v>
      </c>
      <c r="D54" s="133" t="e">
        <f>VLOOKUP(B54,PROPONENTES!$C$19:$E$98,2,FALSE)</f>
        <v>#REF!</v>
      </c>
      <c r="E54" s="211" t="e">
        <f>VLOOKUP(B54,'PONDERACION EXP.'!$C$44:$J$124,6,FALSE)</f>
        <v>#REF!</v>
      </c>
      <c r="F54" s="201" t="e">
        <f>VLOOKUP(B54,'PONDERACION EXP.'!$C$45:$J$124,8,FALSE)</f>
        <v>#REF!</v>
      </c>
      <c r="G54" s="165" t="e">
        <f>VLOOKUP(B54,'EQUIPO DE TRABAJO'!$C$19:$F$98,3,FALSE)</f>
        <v>#REF!</v>
      </c>
      <c r="H54" s="165" t="e">
        <f>VLOOKUP(B54,'APOYO A IND. NAL.'!$C$19:$E$98,3,FALSE)</f>
        <v>#REF!</v>
      </c>
      <c r="I54" s="166" t="e">
        <f>VLOOKUP(B54,'VIN.PERS.DISC.'!$C$19:$G$98,5,FALSE)</f>
        <v>#REF!</v>
      </c>
      <c r="J54" s="202" t="e">
        <f>SUM(F54:I54)</f>
        <v>#REF!</v>
      </c>
      <c r="K54" s="134"/>
    </row>
    <row r="55" spans="2:11" s="208" customFormat="1" ht="3.9" customHeight="1" thickBot="1">
      <c r="B55" s="205" t="s">
        <v>125</v>
      </c>
      <c r="C55" s="206"/>
      <c r="D55" s="206"/>
      <c r="E55" s="206"/>
      <c r="F55" s="206"/>
      <c r="G55" s="206"/>
      <c r="H55" s="206"/>
      <c r="I55" s="206"/>
      <c r="J55" s="206"/>
      <c r="K55" s="207"/>
    </row>
    <row r="56" spans="2:11" ht="15" thickTop="1"/>
  </sheetData>
  <mergeCells count="21">
    <mergeCell ref="J16:J18"/>
    <mergeCell ref="K16:K19"/>
    <mergeCell ref="B16:B19"/>
    <mergeCell ref="C16:C19"/>
    <mergeCell ref="D16:D19"/>
    <mergeCell ref="F16:I16"/>
    <mergeCell ref="E17:E18"/>
    <mergeCell ref="F17:F18"/>
    <mergeCell ref="G17:G18"/>
    <mergeCell ref="H17:H18"/>
    <mergeCell ref="I17:I18"/>
    <mergeCell ref="B9:K9"/>
    <mergeCell ref="B11:K11"/>
    <mergeCell ref="B13:K13"/>
    <mergeCell ref="B14:K14"/>
    <mergeCell ref="B1:K1"/>
    <mergeCell ref="B2:K2"/>
    <mergeCell ref="B3:K3"/>
    <mergeCell ref="B4:K4"/>
    <mergeCell ref="B6:K6"/>
    <mergeCell ref="B7:K7"/>
  </mergeCells>
  <conditionalFormatting sqref="B21:K54">
    <cfRule type="expression" dxfId="33" priority="42">
      <formula>MOD(ROW(),2)</formula>
    </cfRule>
  </conditionalFormatting>
  <conditionalFormatting sqref="E21:E54">
    <cfRule type="cellIs" dxfId="32" priority="3" operator="between">
      <formula>"NO HÁBIL"</formula>
      <formula>"NO CUMPLE"</formula>
    </cfRule>
    <cfRule type="cellIs" dxfId="31"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40"/>
  <sheetViews>
    <sheetView topLeftCell="A4" workbookViewId="0">
      <selection activeCell="G9" sqref="G9"/>
    </sheetView>
  </sheetViews>
  <sheetFormatPr baseColWidth="10" defaultColWidth="28.109375" defaultRowHeight="15.6"/>
  <cols>
    <col min="1" max="1" width="12.109375" style="138" customWidth="1"/>
    <col min="2" max="2" width="1.88671875" style="138" customWidth="1"/>
    <col min="3" max="3" width="14" style="138" bestFit="1" customWidth="1"/>
    <col min="4" max="4" width="10" style="138" bestFit="1" customWidth="1"/>
    <col min="5" max="5" width="6.5546875" style="138" bestFit="1" customWidth="1"/>
    <col min="6" max="6" width="11.88671875" style="138" customWidth="1"/>
    <col min="7" max="7" width="12.88671875" style="138" bestFit="1" customWidth="1"/>
    <col min="8" max="8" width="14.6640625" style="138" bestFit="1" customWidth="1"/>
    <col min="9" max="9" width="17.6640625" style="138" customWidth="1"/>
    <col min="10" max="11" width="12" style="189" customWidth="1"/>
    <col min="12" max="16384" width="28.109375" style="138"/>
  </cols>
  <sheetData>
    <row r="1" spans="1:13">
      <c r="A1" s="968" t="s">
        <v>1221</v>
      </c>
      <c r="B1" s="968"/>
      <c r="C1" s="968"/>
      <c r="D1" s="6" t="s">
        <v>1222</v>
      </c>
      <c r="E1" s="137"/>
      <c r="J1" s="190" t="s">
        <v>1223</v>
      </c>
      <c r="K1" s="190" t="s">
        <v>1224</v>
      </c>
    </row>
    <row r="2" spans="1:13">
      <c r="A2" s="139">
        <v>29222</v>
      </c>
      <c r="B2" s="140"/>
      <c r="C2" s="140">
        <v>29587</v>
      </c>
      <c r="D2" s="141">
        <v>4500</v>
      </c>
      <c r="J2" s="191">
        <v>1980</v>
      </c>
      <c r="K2" s="192">
        <v>4500</v>
      </c>
      <c r="M2" s="212" t="s">
        <v>1225</v>
      </c>
    </row>
    <row r="3" spans="1:13">
      <c r="A3" s="140">
        <v>29588</v>
      </c>
      <c r="B3" s="140"/>
      <c r="C3" s="140">
        <v>29952</v>
      </c>
      <c r="D3" s="141">
        <v>5700</v>
      </c>
      <c r="E3" s="142">
        <v>0.26666666666666661</v>
      </c>
      <c r="J3" s="191">
        <v>1981</v>
      </c>
      <c r="K3" s="192">
        <v>5700</v>
      </c>
      <c r="M3" s="213" t="s">
        <v>367</v>
      </c>
    </row>
    <row r="4" spans="1:13">
      <c r="A4" s="140">
        <v>29953</v>
      </c>
      <c r="B4" s="140"/>
      <c r="C4" s="140">
        <v>30317</v>
      </c>
      <c r="D4" s="141">
        <v>7410</v>
      </c>
      <c r="E4" s="142">
        <v>0.30000000000000004</v>
      </c>
      <c r="J4" s="191">
        <v>1982</v>
      </c>
      <c r="K4" s="192">
        <v>7410</v>
      </c>
      <c r="M4" s="213" t="s">
        <v>1080</v>
      </c>
    </row>
    <row r="5" spans="1:13">
      <c r="A5" s="140">
        <v>30318</v>
      </c>
      <c r="B5" s="140"/>
      <c r="C5" s="140">
        <v>30682</v>
      </c>
      <c r="D5" s="141">
        <v>9261</v>
      </c>
      <c r="E5" s="142">
        <v>0.24979757085020249</v>
      </c>
      <c r="J5" s="191">
        <v>1983</v>
      </c>
      <c r="K5" s="192">
        <v>9261</v>
      </c>
    </row>
    <row r="6" spans="1:13">
      <c r="A6" s="140">
        <v>30683</v>
      </c>
      <c r="B6" s="140"/>
      <c r="C6" s="140">
        <v>31048</v>
      </c>
      <c r="D6" s="141">
        <v>11298</v>
      </c>
      <c r="E6" s="142">
        <v>0.21995464852607705</v>
      </c>
      <c r="J6" s="191">
        <v>1984</v>
      </c>
      <c r="K6" s="192">
        <v>11298</v>
      </c>
    </row>
    <row r="7" spans="1:13">
      <c r="A7" s="139">
        <v>31049</v>
      </c>
      <c r="B7" s="140"/>
      <c r="C7" s="140">
        <v>31413</v>
      </c>
      <c r="D7" s="141">
        <v>13557.6</v>
      </c>
      <c r="E7" s="142">
        <v>0.19999999999999996</v>
      </c>
      <c r="J7" s="191">
        <v>1985</v>
      </c>
      <c r="K7" s="192">
        <v>13557.6</v>
      </c>
    </row>
    <row r="8" spans="1:13" ht="16.2" thickBot="1">
      <c r="A8" s="140">
        <v>31414</v>
      </c>
      <c r="B8" s="140"/>
      <c r="C8" s="140">
        <v>31778</v>
      </c>
      <c r="D8" s="141">
        <v>16611.400000000001</v>
      </c>
      <c r="E8" s="142">
        <v>0.22524635628724865</v>
      </c>
      <c r="G8" s="365">
        <v>45698</v>
      </c>
      <c r="J8" s="191">
        <v>1986</v>
      </c>
      <c r="K8" s="192">
        <v>16611.400000000001</v>
      </c>
    </row>
    <row r="9" spans="1:13" ht="16.2" thickTop="1">
      <c r="A9" s="140">
        <v>31779</v>
      </c>
      <c r="B9" s="140"/>
      <c r="C9" s="140">
        <v>32143</v>
      </c>
      <c r="D9" s="141">
        <v>20509.8</v>
      </c>
      <c r="E9" s="142">
        <v>0.23468220619574498</v>
      </c>
      <c r="G9" s="10" t="s">
        <v>1226</v>
      </c>
      <c r="H9" s="11" t="s">
        <v>1227</v>
      </c>
      <c r="J9" s="191">
        <v>1987</v>
      </c>
      <c r="K9" s="192">
        <v>20509.8</v>
      </c>
    </row>
    <row r="10" spans="1:13" ht="16.2" thickBot="1">
      <c r="A10" s="140">
        <v>32144</v>
      </c>
      <c r="B10" s="140"/>
      <c r="C10" s="140">
        <v>32508</v>
      </c>
      <c r="D10" s="141">
        <v>25637.4</v>
      </c>
      <c r="E10" s="142">
        <v>0.25000731357692429</v>
      </c>
      <c r="G10" s="12">
        <f ca="1">IF(PRESUPUESTOS!A1=21, G8,TODAY())</f>
        <v>46207</v>
      </c>
      <c r="H10" s="13">
        <f ca="1">LOOKUP(G10,A2:C108,D2:D108)</f>
        <v>1750905</v>
      </c>
      <c r="J10" s="191">
        <v>1988</v>
      </c>
      <c r="K10" s="192">
        <v>25637.4</v>
      </c>
    </row>
    <row r="11" spans="1:13" ht="16.2" thickTop="1">
      <c r="A11" s="140">
        <v>32509</v>
      </c>
      <c r="B11" s="140"/>
      <c r="C11" s="140">
        <v>32873</v>
      </c>
      <c r="D11" s="141">
        <v>32559.599999999999</v>
      </c>
      <c r="E11" s="142">
        <v>0.27000397856256853</v>
      </c>
      <c r="J11" s="191">
        <v>1989</v>
      </c>
      <c r="K11" s="192">
        <v>32559.599999999999</v>
      </c>
    </row>
    <row r="12" spans="1:13">
      <c r="A12" s="139">
        <v>32874</v>
      </c>
      <c r="B12" s="140"/>
      <c r="C12" s="140">
        <v>33238</v>
      </c>
      <c r="D12" s="141">
        <v>41025</v>
      </c>
      <c r="E12" s="142">
        <v>0.25999705156083008</v>
      </c>
      <c r="J12" s="191">
        <v>1990</v>
      </c>
      <c r="K12" s="192">
        <v>41025</v>
      </c>
    </row>
    <row r="13" spans="1:13">
      <c r="A13" s="140">
        <v>33239</v>
      </c>
      <c r="B13" s="140"/>
      <c r="C13" s="140">
        <v>33603</v>
      </c>
      <c r="D13" s="141">
        <v>51720</v>
      </c>
      <c r="E13" s="142">
        <v>0.26069469835466186</v>
      </c>
      <c r="J13" s="191">
        <v>1991</v>
      </c>
      <c r="K13" s="192">
        <v>51720</v>
      </c>
    </row>
    <row r="14" spans="1:13">
      <c r="A14" s="140">
        <v>33604</v>
      </c>
      <c r="B14" s="140"/>
      <c r="C14" s="140">
        <v>33969</v>
      </c>
      <c r="D14" s="141">
        <v>65190</v>
      </c>
      <c r="E14" s="142">
        <v>0.26044083526682127</v>
      </c>
      <c r="J14" s="191">
        <v>1992</v>
      </c>
      <c r="K14" s="192">
        <v>65190</v>
      </c>
    </row>
    <row r="15" spans="1:13">
      <c r="A15" s="140">
        <v>33970</v>
      </c>
      <c r="B15" s="140"/>
      <c r="C15" s="140">
        <v>34334</v>
      </c>
      <c r="D15" s="141">
        <v>81510</v>
      </c>
      <c r="E15" s="142">
        <v>0.25034514496088356</v>
      </c>
      <c r="J15" s="191">
        <v>1993</v>
      </c>
      <c r="K15" s="192">
        <v>81510</v>
      </c>
    </row>
    <row r="16" spans="1:13">
      <c r="A16" s="140">
        <v>34335</v>
      </c>
      <c r="B16" s="140"/>
      <c r="C16" s="140">
        <v>34699</v>
      </c>
      <c r="D16" s="141">
        <v>98700</v>
      </c>
      <c r="E16" s="142">
        <v>0.21089436878910561</v>
      </c>
      <c r="J16" s="191">
        <v>1994</v>
      </c>
      <c r="K16" s="192">
        <v>98700</v>
      </c>
    </row>
    <row r="17" spans="1:11">
      <c r="A17" s="139">
        <v>34700</v>
      </c>
      <c r="B17" s="140"/>
      <c r="C17" s="140">
        <v>35064</v>
      </c>
      <c r="D17" s="141">
        <v>118933.5</v>
      </c>
      <c r="E17" s="142">
        <v>0.20500000000000007</v>
      </c>
      <c r="J17" s="191">
        <v>1995</v>
      </c>
      <c r="K17" s="192">
        <v>118933.5</v>
      </c>
    </row>
    <row r="18" spans="1:11">
      <c r="A18" s="140">
        <v>35065</v>
      </c>
      <c r="B18" s="140"/>
      <c r="C18" s="140">
        <v>35430</v>
      </c>
      <c r="D18" s="141">
        <v>142125</v>
      </c>
      <c r="E18" s="142">
        <v>0.19499552270806797</v>
      </c>
      <c r="J18" s="191">
        <v>1996</v>
      </c>
      <c r="K18" s="192">
        <v>142125</v>
      </c>
    </row>
    <row r="19" spans="1:11">
      <c r="A19" s="140">
        <v>35431</v>
      </c>
      <c r="B19" s="140"/>
      <c r="C19" s="140">
        <v>35795</v>
      </c>
      <c r="D19" s="141">
        <v>172005</v>
      </c>
      <c r="E19" s="142">
        <v>0.21023746701846968</v>
      </c>
      <c r="J19" s="191">
        <v>1997</v>
      </c>
      <c r="K19" s="192">
        <v>172005</v>
      </c>
    </row>
    <row r="20" spans="1:11">
      <c r="A20" s="140">
        <v>35796</v>
      </c>
      <c r="B20" s="140"/>
      <c r="C20" s="140">
        <v>36160</v>
      </c>
      <c r="D20" s="141">
        <v>203826</v>
      </c>
      <c r="E20" s="142">
        <v>0.1850004360338362</v>
      </c>
      <c r="J20" s="191">
        <v>1998</v>
      </c>
      <c r="K20" s="192">
        <v>203826</v>
      </c>
    </row>
    <row r="21" spans="1:11">
      <c r="A21" s="140">
        <v>36161</v>
      </c>
      <c r="B21" s="140"/>
      <c r="C21" s="140">
        <v>36525</v>
      </c>
      <c r="D21" s="141">
        <v>236460</v>
      </c>
      <c r="E21" s="142">
        <v>0.16010715021636091</v>
      </c>
      <c r="J21" s="191">
        <v>1999</v>
      </c>
      <c r="K21" s="192">
        <v>236460</v>
      </c>
    </row>
    <row r="22" spans="1:11">
      <c r="A22" s="139">
        <v>36526</v>
      </c>
      <c r="B22" s="140"/>
      <c r="C22" s="140">
        <v>36891</v>
      </c>
      <c r="D22" s="141">
        <v>260100</v>
      </c>
      <c r="E22" s="142">
        <v>9.9974625729510214E-2</v>
      </c>
      <c r="J22" s="191">
        <v>2000</v>
      </c>
      <c r="K22" s="192">
        <v>260100</v>
      </c>
    </row>
    <row r="23" spans="1:11">
      <c r="A23" s="140">
        <v>36892</v>
      </c>
      <c r="B23" s="140"/>
      <c r="C23" s="140">
        <v>37256</v>
      </c>
      <c r="D23" s="141">
        <v>286000</v>
      </c>
      <c r="E23" s="142">
        <v>9.9577085736255233E-2</v>
      </c>
      <c r="J23" s="191">
        <v>2001</v>
      </c>
      <c r="K23" s="192">
        <v>286000</v>
      </c>
    </row>
    <row r="24" spans="1:11">
      <c r="A24" s="140">
        <v>37257</v>
      </c>
      <c r="B24" s="140"/>
      <c r="C24" s="140">
        <v>37621</v>
      </c>
      <c r="D24" s="141">
        <v>309000</v>
      </c>
      <c r="E24" s="142">
        <v>8.0419580419580416E-2</v>
      </c>
      <c r="J24" s="191">
        <v>2002</v>
      </c>
      <c r="K24" s="192">
        <v>309000</v>
      </c>
    </row>
    <row r="25" spans="1:11">
      <c r="A25" s="140">
        <v>37622</v>
      </c>
      <c r="B25" s="140"/>
      <c r="C25" s="140">
        <v>37986</v>
      </c>
      <c r="D25" s="141">
        <v>332000</v>
      </c>
      <c r="E25" s="142">
        <v>7.4433656957928696E-2</v>
      </c>
      <c r="J25" s="191">
        <v>2003</v>
      </c>
      <c r="K25" s="192">
        <v>332000</v>
      </c>
    </row>
    <row r="26" spans="1:11">
      <c r="A26" s="140">
        <v>37987</v>
      </c>
      <c r="B26" s="140"/>
      <c r="C26" s="140">
        <v>38352</v>
      </c>
      <c r="D26" s="141">
        <v>358000</v>
      </c>
      <c r="E26" s="142">
        <v>7.8313253012048278E-2</v>
      </c>
      <c r="J26" s="191">
        <v>2004</v>
      </c>
      <c r="K26" s="192">
        <v>358000</v>
      </c>
    </row>
    <row r="27" spans="1:11">
      <c r="A27" s="139">
        <v>38353</v>
      </c>
      <c r="B27" s="140"/>
      <c r="C27" s="140">
        <v>38717</v>
      </c>
      <c r="D27" s="141">
        <v>381500</v>
      </c>
      <c r="E27" s="142">
        <v>6.5642458100558576E-2</v>
      </c>
      <c r="J27" s="191">
        <v>2005</v>
      </c>
      <c r="K27" s="192">
        <v>381500</v>
      </c>
    </row>
    <row r="28" spans="1:11">
      <c r="A28" s="140">
        <v>38718</v>
      </c>
      <c r="B28" s="140"/>
      <c r="C28" s="140">
        <v>39082</v>
      </c>
      <c r="D28" s="141">
        <v>408000</v>
      </c>
      <c r="E28" s="142">
        <v>6.9462647444298753E-2</v>
      </c>
      <c r="J28" s="191">
        <v>2006</v>
      </c>
      <c r="K28" s="192">
        <v>408000</v>
      </c>
    </row>
    <row r="29" spans="1:11">
      <c r="A29" s="140">
        <v>39083</v>
      </c>
      <c r="B29" s="140"/>
      <c r="C29" s="140">
        <v>39447</v>
      </c>
      <c r="D29" s="141">
        <v>433700</v>
      </c>
      <c r="E29" s="142">
        <v>6.2990196078431371E-2</v>
      </c>
      <c r="J29" s="191">
        <v>2007</v>
      </c>
      <c r="K29" s="192">
        <v>433700</v>
      </c>
    </row>
    <row r="30" spans="1:11">
      <c r="A30" s="140">
        <v>39448</v>
      </c>
      <c r="B30" s="140"/>
      <c r="C30" s="140">
        <v>39813</v>
      </c>
      <c r="D30" s="141">
        <v>461500</v>
      </c>
      <c r="E30" s="142">
        <v>6.4099608023979737E-2</v>
      </c>
      <c r="J30" s="191">
        <v>2008</v>
      </c>
      <c r="K30" s="192">
        <v>461500</v>
      </c>
    </row>
    <row r="31" spans="1:11">
      <c r="A31" s="143">
        <v>39814</v>
      </c>
      <c r="B31" s="144"/>
      <c r="C31" s="143">
        <v>40178</v>
      </c>
      <c r="D31" s="145">
        <v>496900</v>
      </c>
      <c r="E31" s="142">
        <v>7.6706392199350049E-2</v>
      </c>
      <c r="J31" s="191">
        <v>2009</v>
      </c>
      <c r="K31" s="192">
        <v>496900</v>
      </c>
    </row>
    <row r="32" spans="1:11">
      <c r="A32" s="139">
        <v>40179</v>
      </c>
      <c r="B32" s="144"/>
      <c r="C32" s="143">
        <v>40543</v>
      </c>
      <c r="D32" s="145">
        <v>515000</v>
      </c>
      <c r="E32" s="142">
        <v>3.6425840209297622E-2</v>
      </c>
      <c r="J32" s="191">
        <v>2010</v>
      </c>
      <c r="K32" s="192">
        <v>515000</v>
      </c>
    </row>
    <row r="33" spans="1:11">
      <c r="A33" s="140">
        <v>40544</v>
      </c>
      <c r="B33" s="140"/>
      <c r="C33" s="140">
        <v>40908</v>
      </c>
      <c r="D33" s="141">
        <v>535600</v>
      </c>
      <c r="E33" s="142">
        <v>4.0000000000000036E-2</v>
      </c>
      <c r="J33" s="191">
        <v>2011</v>
      </c>
      <c r="K33" s="192">
        <v>535600</v>
      </c>
    </row>
    <row r="34" spans="1:11">
      <c r="A34" s="140">
        <v>40909</v>
      </c>
      <c r="B34" s="140"/>
      <c r="C34" s="140">
        <v>41274</v>
      </c>
      <c r="D34" s="141">
        <v>566700</v>
      </c>
      <c r="E34" s="142">
        <v>4.0000000000000036E-2</v>
      </c>
      <c r="J34" s="191">
        <v>2012</v>
      </c>
      <c r="K34" s="192">
        <v>566700</v>
      </c>
    </row>
    <row r="35" spans="1:11">
      <c r="A35" s="140">
        <v>41275</v>
      </c>
      <c r="B35" s="140"/>
      <c r="C35" s="140">
        <v>41639</v>
      </c>
      <c r="D35" s="141">
        <v>589500</v>
      </c>
      <c r="E35" s="142">
        <v>4.0232927474854421E-2</v>
      </c>
      <c r="J35" s="191">
        <v>2013</v>
      </c>
      <c r="K35" s="192">
        <v>589500</v>
      </c>
    </row>
    <row r="36" spans="1:11">
      <c r="A36" s="140">
        <v>41640</v>
      </c>
      <c r="B36" s="140"/>
      <c r="C36" s="140">
        <v>42004</v>
      </c>
      <c r="D36" s="141">
        <v>616000</v>
      </c>
      <c r="E36" s="142">
        <f t="shared" ref="E36:E43" si="0">+D36/D35-1</f>
        <v>4.495335029686176E-2</v>
      </c>
      <c r="J36" s="191">
        <v>2014</v>
      </c>
      <c r="K36" s="192">
        <v>616000</v>
      </c>
    </row>
    <row r="37" spans="1:11">
      <c r="A37" s="139">
        <v>42005</v>
      </c>
      <c r="B37" s="140"/>
      <c r="C37" s="140">
        <v>42369</v>
      </c>
      <c r="D37" s="141">
        <v>644350</v>
      </c>
      <c r="E37" s="142">
        <f t="shared" si="0"/>
        <v>4.6022727272727382E-2</v>
      </c>
      <c r="J37" s="191">
        <v>2015</v>
      </c>
      <c r="K37" s="192">
        <v>644350</v>
      </c>
    </row>
    <row r="38" spans="1:11">
      <c r="A38" s="140">
        <v>42370</v>
      </c>
      <c r="B38" s="140"/>
      <c r="C38" s="140">
        <v>42735</v>
      </c>
      <c r="D38" s="141">
        <v>689455</v>
      </c>
      <c r="E38" s="142">
        <f t="shared" si="0"/>
        <v>7.0000775975789464E-2</v>
      </c>
      <c r="J38" s="191">
        <v>2016</v>
      </c>
      <c r="K38" s="192">
        <v>689455</v>
      </c>
    </row>
    <row r="39" spans="1:11">
      <c r="A39" s="140">
        <v>42736</v>
      </c>
      <c r="B39" s="140"/>
      <c r="C39" s="140">
        <v>43100</v>
      </c>
      <c r="D39" s="141">
        <v>737717</v>
      </c>
      <c r="E39" s="142">
        <f t="shared" si="0"/>
        <v>7.0000217563147782E-2</v>
      </c>
      <c r="J39" s="191">
        <v>2017</v>
      </c>
      <c r="K39" s="192">
        <v>737717</v>
      </c>
    </row>
    <row r="40" spans="1:11">
      <c r="A40" s="140">
        <v>43101</v>
      </c>
      <c r="B40" s="140"/>
      <c r="C40" s="140">
        <v>43465</v>
      </c>
      <c r="D40" s="141">
        <v>781242</v>
      </c>
      <c r="E40" s="142">
        <f t="shared" si="0"/>
        <v>5.8999589273393438E-2</v>
      </c>
      <c r="J40" s="191">
        <v>2018</v>
      </c>
      <c r="K40" s="192">
        <v>781242</v>
      </c>
    </row>
    <row r="41" spans="1:11">
      <c r="A41" s="140">
        <v>43466</v>
      </c>
      <c r="B41" s="140"/>
      <c r="C41" s="140">
        <v>43830</v>
      </c>
      <c r="D41" s="141">
        <v>828116</v>
      </c>
      <c r="E41" s="142">
        <f t="shared" si="0"/>
        <v>5.9999334393184167E-2</v>
      </c>
      <c r="J41" s="191">
        <v>2019</v>
      </c>
      <c r="K41" s="192">
        <v>828116</v>
      </c>
    </row>
    <row r="42" spans="1:11">
      <c r="A42" s="140">
        <v>43831</v>
      </c>
      <c r="B42" s="140"/>
      <c r="C42" s="140">
        <v>44196</v>
      </c>
      <c r="D42" s="141">
        <v>877803</v>
      </c>
      <c r="E42" s="142">
        <f t="shared" si="0"/>
        <v>6.0000048302411679E-2</v>
      </c>
      <c r="J42" s="191">
        <v>2020</v>
      </c>
      <c r="K42" s="192">
        <v>877803</v>
      </c>
    </row>
    <row r="43" spans="1:11">
      <c r="A43" s="140">
        <v>44197</v>
      </c>
      <c r="B43" s="140"/>
      <c r="C43" s="140">
        <v>44561</v>
      </c>
      <c r="D43" s="141">
        <v>908526</v>
      </c>
      <c r="E43" s="142">
        <f t="shared" si="0"/>
        <v>3.4999880383183912E-2</v>
      </c>
      <c r="J43" s="191">
        <v>2021</v>
      </c>
      <c r="K43" s="192">
        <f t="shared" ref="K43:K48" si="1">D43</f>
        <v>908526</v>
      </c>
    </row>
    <row r="44" spans="1:11">
      <c r="A44" s="140">
        <v>44562</v>
      </c>
      <c r="B44" s="140"/>
      <c r="C44" s="140">
        <v>44926</v>
      </c>
      <c r="D44" s="141">
        <v>1000000</v>
      </c>
      <c r="E44" s="142">
        <f>+D44/D42-1</f>
        <v>0.13920777213110469</v>
      </c>
      <c r="J44" s="191">
        <v>2022</v>
      </c>
      <c r="K44" s="192">
        <f t="shared" si="1"/>
        <v>1000000</v>
      </c>
    </row>
    <row r="45" spans="1:11">
      <c r="A45" s="140">
        <v>44927</v>
      </c>
      <c r="B45" s="140"/>
      <c r="C45" s="140">
        <v>45291</v>
      </c>
      <c r="D45" s="141">
        <v>1160000</v>
      </c>
      <c r="E45" s="142">
        <f>+D45/D43-1</f>
        <v>0.27679339941839864</v>
      </c>
      <c r="J45" s="191">
        <v>2023</v>
      </c>
      <c r="K45" s="192">
        <f t="shared" si="1"/>
        <v>1160000</v>
      </c>
    </row>
    <row r="46" spans="1:11">
      <c r="A46" s="140">
        <v>45292</v>
      </c>
      <c r="B46" s="140"/>
      <c r="C46" s="140">
        <v>45657</v>
      </c>
      <c r="D46" s="141">
        <v>1300000</v>
      </c>
      <c r="E46" s="142">
        <f>+D46/D44-1</f>
        <v>0.30000000000000004</v>
      </c>
      <c r="J46" s="191">
        <v>2024</v>
      </c>
      <c r="K46" s="192">
        <f t="shared" si="1"/>
        <v>1300000</v>
      </c>
    </row>
    <row r="47" spans="1:11">
      <c r="A47" s="140">
        <v>45658</v>
      </c>
      <c r="B47" s="140"/>
      <c r="C47" s="140">
        <v>46022</v>
      </c>
      <c r="D47" s="141">
        <v>1423500</v>
      </c>
      <c r="E47" s="142">
        <f>+D47/D45-1</f>
        <v>0.22715517241379302</v>
      </c>
      <c r="J47" s="191">
        <v>2025</v>
      </c>
      <c r="K47" s="192">
        <f t="shared" si="1"/>
        <v>1423500</v>
      </c>
    </row>
    <row r="48" spans="1:11">
      <c r="A48" s="140">
        <v>46023</v>
      </c>
      <c r="B48" s="140"/>
      <c r="C48" s="140">
        <v>46387</v>
      </c>
      <c r="D48" s="141">
        <v>1750905</v>
      </c>
      <c r="E48" s="142">
        <f>+D48/D46-1</f>
        <v>0.3468500000000001</v>
      </c>
      <c r="J48" s="191">
        <v>2026</v>
      </c>
      <c r="K48" s="192">
        <f t="shared" si="1"/>
        <v>1750905</v>
      </c>
    </row>
    <row r="49" spans="1:11">
      <c r="A49" s="140"/>
      <c r="B49" s="140"/>
      <c r="C49" s="140"/>
      <c r="D49" s="141"/>
      <c r="E49" s="142"/>
      <c r="J49" s="191"/>
      <c r="K49" s="192"/>
    </row>
    <row r="50" spans="1:11">
      <c r="E50" s="142"/>
    </row>
    <row r="51" spans="1:11">
      <c r="E51" s="142"/>
    </row>
    <row r="52" spans="1:11">
      <c r="E52" s="142"/>
    </row>
    <row r="53" spans="1:11">
      <c r="E53" s="142"/>
    </row>
    <row r="54" spans="1:11">
      <c r="E54" s="142"/>
    </row>
    <row r="55" spans="1:11">
      <c r="E55" s="142"/>
    </row>
    <row r="56" spans="1:11">
      <c r="E56" s="142"/>
    </row>
    <row r="57" spans="1:11">
      <c r="E57" s="142"/>
    </row>
    <row r="58" spans="1:11">
      <c r="E58" s="142"/>
    </row>
    <row r="59" spans="1:11">
      <c r="E59" s="142"/>
    </row>
    <row r="60" spans="1:11">
      <c r="E60" s="142"/>
    </row>
    <row r="61" spans="1:11">
      <c r="E61" s="142"/>
    </row>
    <row r="62" spans="1:11">
      <c r="E62" s="142"/>
    </row>
    <row r="63" spans="1:11">
      <c r="E63" s="142"/>
    </row>
    <row r="64" spans="1:11">
      <c r="E64" s="142"/>
    </row>
    <row r="65" spans="5:5">
      <c r="E65" s="142"/>
    </row>
    <row r="66" spans="5:5">
      <c r="E66" s="142"/>
    </row>
    <row r="67" spans="5:5">
      <c r="E67" s="142"/>
    </row>
    <row r="68" spans="5:5">
      <c r="E68" s="142"/>
    </row>
    <row r="69" spans="5:5">
      <c r="E69" s="142"/>
    </row>
    <row r="70" spans="5:5">
      <c r="E70" s="142"/>
    </row>
    <row r="71" spans="5:5">
      <c r="E71" s="142"/>
    </row>
    <row r="72" spans="5:5">
      <c r="E72" s="142"/>
    </row>
    <row r="73" spans="5:5">
      <c r="E73" s="142"/>
    </row>
    <row r="74" spans="5:5">
      <c r="E74" s="142"/>
    </row>
    <row r="75" spans="5:5">
      <c r="E75" s="142"/>
    </row>
    <row r="76" spans="5:5">
      <c r="E76" s="142"/>
    </row>
    <row r="77" spans="5:5">
      <c r="E77" s="142"/>
    </row>
    <row r="78" spans="5:5">
      <c r="E78" s="142"/>
    </row>
    <row r="79" spans="5:5">
      <c r="E79" s="142"/>
    </row>
    <row r="80" spans="5:5">
      <c r="E80" s="142"/>
    </row>
    <row r="81" spans="5:5">
      <c r="E81" s="142"/>
    </row>
    <row r="82" spans="5:5">
      <c r="E82" s="142"/>
    </row>
    <row r="83" spans="5:5">
      <c r="E83" s="142"/>
    </row>
    <row r="84" spans="5:5">
      <c r="E84" s="142"/>
    </row>
    <row r="85" spans="5:5">
      <c r="E85" s="142"/>
    </row>
    <row r="86" spans="5:5">
      <c r="E86" s="142"/>
    </row>
    <row r="87" spans="5:5">
      <c r="E87" s="142"/>
    </row>
    <row r="88" spans="5:5">
      <c r="E88" s="142"/>
    </row>
    <row r="89" spans="5:5">
      <c r="E89" s="142"/>
    </row>
    <row r="90" spans="5:5">
      <c r="E90" s="142"/>
    </row>
    <row r="91" spans="5:5">
      <c r="E91" s="142"/>
    </row>
    <row r="92" spans="5:5">
      <c r="E92" s="142"/>
    </row>
    <row r="93" spans="5:5">
      <c r="E93" s="142"/>
    </row>
    <row r="94" spans="5:5">
      <c r="E94" s="142"/>
    </row>
    <row r="95" spans="5:5">
      <c r="E95" s="142"/>
    </row>
    <row r="96" spans="5:5">
      <c r="E96" s="142"/>
    </row>
    <row r="97" spans="5:5">
      <c r="E97" s="142"/>
    </row>
    <row r="98" spans="5:5">
      <c r="E98" s="142"/>
    </row>
    <row r="99" spans="5:5">
      <c r="E99" s="142"/>
    </row>
    <row r="100" spans="5:5">
      <c r="E100" s="142"/>
    </row>
    <row r="101" spans="5:5">
      <c r="E101" s="142"/>
    </row>
    <row r="102" spans="5:5">
      <c r="E102" s="142"/>
    </row>
    <row r="103" spans="5:5">
      <c r="E103" s="142"/>
    </row>
    <row r="104" spans="5:5">
      <c r="E104" s="142"/>
    </row>
    <row r="105" spans="5:5">
      <c r="E105" s="142"/>
    </row>
    <row r="106" spans="5:5">
      <c r="E106" s="142"/>
    </row>
    <row r="107" spans="5:5">
      <c r="E107" s="142"/>
    </row>
    <row r="108" spans="5:5">
      <c r="E108" s="142"/>
    </row>
    <row r="109" spans="5:5">
      <c r="E109" s="142"/>
    </row>
    <row r="110" spans="5:5">
      <c r="E110" s="142"/>
    </row>
    <row r="111" spans="5:5">
      <c r="E111" s="142"/>
    </row>
    <row r="112" spans="5:5">
      <c r="E112" s="142"/>
    </row>
    <row r="113" spans="5:5">
      <c r="E113" s="142"/>
    </row>
    <row r="114" spans="5:5">
      <c r="E114" s="142"/>
    </row>
    <row r="115" spans="5:5">
      <c r="E115" s="142"/>
    </row>
    <row r="116" spans="5:5">
      <c r="E116" s="142"/>
    </row>
    <row r="117" spans="5:5">
      <c r="E117" s="142"/>
    </row>
    <row r="118" spans="5:5">
      <c r="E118" s="142"/>
    </row>
    <row r="119" spans="5:5">
      <c r="E119" s="142"/>
    </row>
    <row r="120" spans="5:5">
      <c r="E120" s="142"/>
    </row>
    <row r="121" spans="5:5">
      <c r="E121" s="142"/>
    </row>
    <row r="122" spans="5:5">
      <c r="E122" s="142"/>
    </row>
    <row r="123" spans="5:5">
      <c r="E123" s="142"/>
    </row>
    <row r="124" spans="5:5">
      <c r="E124" s="142"/>
    </row>
    <row r="125" spans="5:5">
      <c r="E125" s="142"/>
    </row>
    <row r="126" spans="5:5">
      <c r="E126" s="142"/>
    </row>
    <row r="127" spans="5:5">
      <c r="E127" s="142"/>
    </row>
    <row r="128" spans="5:5">
      <c r="E128" s="142"/>
    </row>
    <row r="129" spans="5:5">
      <c r="E129" s="142"/>
    </row>
    <row r="130" spans="5:5">
      <c r="E130" s="142"/>
    </row>
    <row r="131" spans="5:5">
      <c r="E131" s="142"/>
    </row>
    <row r="132" spans="5:5">
      <c r="E132" s="142"/>
    </row>
    <row r="133" spans="5:5">
      <c r="E133" s="142"/>
    </row>
    <row r="134" spans="5:5">
      <c r="E134" s="142"/>
    </row>
    <row r="135" spans="5:5">
      <c r="E135" s="142"/>
    </row>
    <row r="136" spans="5:5">
      <c r="E136" s="142"/>
    </row>
    <row r="137" spans="5:5">
      <c r="E137" s="142"/>
    </row>
    <row r="138" spans="5:5">
      <c r="E138" s="142"/>
    </row>
    <row r="139" spans="5:5">
      <c r="E139" s="142"/>
    </row>
    <row r="140" spans="5:5">
      <c r="E140" s="142"/>
    </row>
  </sheetData>
  <mergeCells count="1">
    <mergeCell ref="A1:C1"/>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ColWidth="11.44140625" defaultRowHeight="14.4"/>
  <cols>
    <col min="1" max="1" width="4.88671875" bestFit="1" customWidth="1"/>
    <col min="2" max="2" width="85.6640625" bestFit="1" customWidth="1"/>
    <col min="3" max="3" width="10.5546875" customWidth="1"/>
    <col min="4" max="4" width="15.33203125" bestFit="1" customWidth="1"/>
    <col min="5" max="5" width="24.5546875" bestFit="1" customWidth="1"/>
  </cols>
  <sheetData>
    <row r="1" spans="1:6" s="20" customFormat="1" ht="15" thickBot="1">
      <c r="A1" s="19" t="s">
        <v>1228</v>
      </c>
      <c r="B1" s="19" t="s">
        <v>1229</v>
      </c>
      <c r="C1" s="19" t="s">
        <v>1230</v>
      </c>
      <c r="D1" s="9" t="s">
        <v>1231</v>
      </c>
      <c r="E1" s="9" t="s">
        <v>1232</v>
      </c>
      <c r="F1" s="9" t="s">
        <v>1233</v>
      </c>
    </row>
    <row r="2" spans="1:6">
      <c r="A2" s="2">
        <v>1</v>
      </c>
      <c r="B2" s="2" t="s">
        <v>1234</v>
      </c>
      <c r="C2" t="s">
        <v>341</v>
      </c>
      <c r="D2" t="s">
        <v>1197</v>
      </c>
      <c r="E2" s="7" t="s">
        <v>1235</v>
      </c>
      <c r="F2" s="7" t="s">
        <v>1236</v>
      </c>
    </row>
    <row r="3" spans="1:6">
      <c r="A3" s="2">
        <v>2</v>
      </c>
      <c r="B3" s="2" t="s">
        <v>1237</v>
      </c>
      <c r="C3" t="s">
        <v>674</v>
      </c>
      <c r="D3" t="s">
        <v>1238</v>
      </c>
      <c r="E3" s="8" t="s">
        <v>1239</v>
      </c>
      <c r="F3" s="8" t="s">
        <v>1240</v>
      </c>
    </row>
    <row r="4" spans="1:6">
      <c r="A4" s="2">
        <v>3</v>
      </c>
      <c r="B4" s="2" t="s">
        <v>1241</v>
      </c>
      <c r="E4" s="8" t="s">
        <v>1242</v>
      </c>
      <c r="F4" s="8"/>
    </row>
    <row r="5" spans="1:6">
      <c r="A5" s="2">
        <v>4</v>
      </c>
      <c r="B5" s="2" t="s">
        <v>1243</v>
      </c>
      <c r="E5" s="8" t="s">
        <v>1244</v>
      </c>
    </row>
    <row r="6" spans="1:6">
      <c r="A6" s="2">
        <v>5</v>
      </c>
      <c r="B6" s="2" t="s">
        <v>1245</v>
      </c>
    </row>
    <row r="7" spans="1:6">
      <c r="A7" s="2">
        <v>6</v>
      </c>
      <c r="B7" s="2" t="s">
        <v>1246</v>
      </c>
    </row>
    <row r="8" spans="1:6">
      <c r="A8" s="2">
        <v>7</v>
      </c>
      <c r="B8" s="2" t="s">
        <v>1247</v>
      </c>
    </row>
    <row r="9" spans="1:6">
      <c r="A9" s="2">
        <v>8</v>
      </c>
      <c r="B9" s="2" t="s">
        <v>1248</v>
      </c>
    </row>
    <row r="10" spans="1:6">
      <c r="A10" s="2">
        <v>9</v>
      </c>
      <c r="B10" s="2" t="s">
        <v>1249</v>
      </c>
    </row>
  </sheetData>
  <customSheetViews>
    <customSheetView guid="{098B2E87-9C52-4BA2-B1C3-E2EE72C3347E}" showGridLines="0" state="veryHidden">
      <selection activeCell="C17" sqref="C17"/>
      <pageMargins left="0" right="0" top="0" bottom="0" header="0" footer="0"/>
      <pageSetup scale="78" orientation="portrait" r:id="rId1"/>
    </customSheetView>
    <customSheetView guid="{DE67EBC3-31FE-423B-B030-1FFACB67D900}" showGridLines="0" state="veryHidden">
      <selection activeCell="C17" sqref="C17"/>
      <pageMargins left="0" right="0" top="0" bottom="0" header="0" footer="0"/>
      <pageSetup scale="78" orientation="portrait" r:id="rId2"/>
    </customSheetView>
  </customSheetViews>
  <phoneticPr fontId="19" type="noConversion"/>
  <pageMargins left="0.7" right="0.7" top="0.75" bottom="0.75" header="0.3" footer="0.3"/>
  <pageSetup scale="78"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theme="6" tint="0.39997558519241921"/>
    <pageSetUpPr fitToPage="1"/>
  </sheetPr>
  <dimension ref="A1:I658"/>
  <sheetViews>
    <sheetView showGridLines="0" zoomScaleNormal="100" workbookViewId="0"/>
  </sheetViews>
  <sheetFormatPr baseColWidth="10" defaultColWidth="0" defaultRowHeight="14.4" zeroHeight="1"/>
  <cols>
    <col min="1" max="1" width="3.88671875" style="97" customWidth="1"/>
    <col min="2" max="2" width="6" style="97" customWidth="1"/>
    <col min="3" max="3" width="12.6640625" style="97" customWidth="1"/>
    <col min="4" max="4" width="51.33203125" style="97" customWidth="1"/>
    <col min="5" max="6" width="15.6640625" style="97" customWidth="1"/>
    <col min="7" max="7" width="14.44140625" style="97" customWidth="1"/>
    <col min="8" max="9" width="11.44140625" style="97" customWidth="1"/>
    <col min="10" max="16384" width="11.44140625" style="97" hidden="1"/>
  </cols>
  <sheetData>
    <row r="1" spans="1:7" s="4" customFormat="1" ht="15" customHeight="1">
      <c r="A1" s="91"/>
      <c r="B1" s="91"/>
      <c r="C1" s="928" t="s">
        <v>0</v>
      </c>
      <c r="D1" s="928"/>
      <c r="E1" s="928"/>
      <c r="F1" s="928"/>
      <c r="G1" s="928"/>
    </row>
    <row r="2" spans="1:7" s="2" customFormat="1" ht="15" customHeight="1">
      <c r="A2" s="93"/>
      <c r="B2" s="93"/>
      <c r="C2" s="928" t="s">
        <v>1</v>
      </c>
      <c r="D2" s="928"/>
      <c r="E2" s="928"/>
      <c r="F2" s="928"/>
      <c r="G2" s="928"/>
    </row>
    <row r="3" spans="1:7" s="2" customFormat="1" ht="15" customHeight="1">
      <c r="A3" s="93"/>
      <c r="B3" s="93"/>
      <c r="C3" s="928" t="s">
        <v>1250</v>
      </c>
      <c r="D3" s="928"/>
      <c r="E3" s="928"/>
      <c r="F3" s="928"/>
      <c r="G3" s="928"/>
    </row>
    <row r="4" spans="1:7" s="2" customFormat="1" ht="12.75" customHeight="1">
      <c r="A4" s="93"/>
      <c r="B4" s="93"/>
      <c r="C4" s="928" t="s">
        <v>1251</v>
      </c>
      <c r="D4" s="928"/>
      <c r="E4" s="928"/>
      <c r="F4" s="928"/>
      <c r="G4" s="928"/>
    </row>
    <row r="5" spans="1:7" s="2" customFormat="1" ht="13.2">
      <c r="A5" s="93"/>
      <c r="B5" s="92"/>
      <c r="C5" s="92"/>
      <c r="D5" s="3"/>
      <c r="E5" s="38"/>
      <c r="F5" s="38"/>
      <c r="G5" s="38"/>
    </row>
    <row r="6" spans="1:7" s="2" customFormat="1" ht="13.2">
      <c r="A6" s="93"/>
      <c r="B6" s="93"/>
      <c r="C6" s="928" t="s">
        <v>4</v>
      </c>
      <c r="D6" s="928"/>
      <c r="E6" s="928"/>
      <c r="F6" s="928"/>
      <c r="G6" s="928"/>
    </row>
    <row r="7" spans="1:7" s="2" customFormat="1" ht="13.2">
      <c r="A7" s="93"/>
      <c r="B7" s="93"/>
      <c r="C7" s="928" t="s">
        <v>5</v>
      </c>
      <c r="D7" s="928"/>
      <c r="E7" s="928"/>
      <c r="F7" s="928"/>
      <c r="G7" s="928"/>
    </row>
    <row r="8" spans="1:7" s="2" customFormat="1" ht="12.75" customHeight="1">
      <c r="A8" s="93"/>
      <c r="B8" s="92"/>
      <c r="C8" s="92"/>
      <c r="D8" s="3"/>
      <c r="E8" s="38"/>
      <c r="F8" s="38"/>
      <c r="G8" s="38"/>
    </row>
    <row r="9" spans="1:7" s="2" customFormat="1" ht="67.5" customHeight="1">
      <c r="A9" s="93"/>
      <c r="B9" s="93"/>
      <c r="C9" s="928" t="s">
        <v>1402</v>
      </c>
      <c r="D9" s="928"/>
      <c r="E9" s="928"/>
      <c r="F9" s="928"/>
      <c r="G9" s="928"/>
    </row>
    <row r="10" spans="1:7" s="2" customFormat="1" ht="12.75" customHeight="1">
      <c r="A10" s="93"/>
      <c r="B10" s="92"/>
      <c r="C10" s="92"/>
      <c r="D10" s="3"/>
      <c r="E10" s="38"/>
      <c r="F10" s="38"/>
      <c r="G10" s="38"/>
    </row>
    <row r="11" spans="1:7" s="2" customFormat="1" ht="13.2">
      <c r="A11" s="93"/>
      <c r="B11" s="93"/>
      <c r="C11" s="893"/>
      <c r="D11" s="893"/>
      <c r="E11" s="893"/>
      <c r="F11" s="893"/>
      <c r="G11" s="893"/>
    </row>
    <row r="12" spans="1:7" s="2" customFormat="1" ht="15.6">
      <c r="A12" s="93"/>
      <c r="B12" s="94"/>
      <c r="C12" s="94"/>
      <c r="D12" s="95"/>
      <c r="E12" s="38"/>
      <c r="F12" s="38"/>
      <c r="G12" s="38"/>
    </row>
    <row r="13" spans="1:7" s="2" customFormat="1" ht="13.2">
      <c r="A13" s="93"/>
      <c r="B13" s="93"/>
      <c r="C13" s="637" t="s">
        <v>1252</v>
      </c>
      <c r="D13" s="637"/>
      <c r="E13" s="637"/>
      <c r="F13" s="637"/>
      <c r="G13" s="637"/>
    </row>
    <row r="14" spans="1:7" ht="21.75" customHeight="1">
      <c r="A14" s="96"/>
      <c r="B14" s="96"/>
      <c r="C14" s="637" t="s">
        <v>1253</v>
      </c>
      <c r="D14" s="637"/>
      <c r="E14" s="637"/>
      <c r="F14" s="637"/>
      <c r="G14" s="366"/>
    </row>
    <row r="15" spans="1:7" ht="15" thickBot="1"/>
    <row r="16" spans="1:7" ht="24" customHeight="1" thickTop="1">
      <c r="B16" s="969" t="s">
        <v>1254</v>
      </c>
      <c r="C16" s="926" t="s">
        <v>1191</v>
      </c>
      <c r="D16" s="947" t="s">
        <v>130</v>
      </c>
      <c r="E16" s="945" t="s">
        <v>1255</v>
      </c>
      <c r="F16" s="943" t="s">
        <v>1256</v>
      </c>
    </row>
    <row r="17" spans="2:6" ht="39" customHeight="1" thickBot="1">
      <c r="B17" s="970"/>
      <c r="C17" s="927"/>
      <c r="D17" s="948"/>
      <c r="E17" s="946"/>
      <c r="F17" s="944"/>
    </row>
    <row r="18" spans="2:6" ht="4.5" customHeight="1">
      <c r="B18" s="98"/>
      <c r="C18" s="98"/>
      <c r="D18" s="99"/>
      <c r="E18" s="373"/>
      <c r="F18" s="380"/>
    </row>
    <row r="19" spans="2:6">
      <c r="B19" s="101">
        <v>1</v>
      </c>
      <c r="C19" s="101">
        <v>1</v>
      </c>
      <c r="D19" s="383" t="s">
        <v>45</v>
      </c>
      <c r="E19" s="381" t="s">
        <v>674</v>
      </c>
      <c r="F19" s="382">
        <v>0</v>
      </c>
    </row>
    <row r="20" spans="2:6">
      <c r="B20" s="101">
        <v>2</v>
      </c>
      <c r="C20" s="101">
        <v>2</v>
      </c>
      <c r="D20" s="383" t="s">
        <v>46</v>
      </c>
      <c r="E20" s="381" t="s">
        <v>674</v>
      </c>
      <c r="F20" s="382">
        <v>0</v>
      </c>
    </row>
    <row r="21" spans="2:6">
      <c r="B21" s="101">
        <v>3</v>
      </c>
      <c r="C21" s="101">
        <v>3</v>
      </c>
      <c r="D21" s="383" t="s">
        <v>47</v>
      </c>
      <c r="E21" s="381" t="s">
        <v>674</v>
      </c>
      <c r="F21" s="382">
        <v>0</v>
      </c>
    </row>
    <row r="22" spans="2:6">
      <c r="B22" s="101">
        <v>4</v>
      </c>
      <c r="C22" s="101">
        <v>4</v>
      </c>
      <c r="D22" s="383" t="s">
        <v>48</v>
      </c>
      <c r="E22" s="381" t="s">
        <v>674</v>
      </c>
      <c r="F22" s="382">
        <v>0</v>
      </c>
    </row>
    <row r="23" spans="2:6">
      <c r="B23" s="101">
        <v>5</v>
      </c>
      <c r="C23" s="101">
        <v>5</v>
      </c>
      <c r="D23" s="383" t="s">
        <v>49</v>
      </c>
      <c r="E23" s="381" t="s">
        <v>674</v>
      </c>
      <c r="F23" s="382">
        <v>0</v>
      </c>
    </row>
    <row r="24" spans="2:6">
      <c r="B24" s="101">
        <v>6</v>
      </c>
      <c r="C24" s="101">
        <v>6</v>
      </c>
      <c r="D24" s="383" t="s">
        <v>50</v>
      </c>
      <c r="E24" s="381" t="s">
        <v>674</v>
      </c>
      <c r="F24" s="382">
        <v>0</v>
      </c>
    </row>
    <row r="25" spans="2:6">
      <c r="B25" s="101">
        <v>7</v>
      </c>
      <c r="C25" s="101">
        <v>7</v>
      </c>
      <c r="D25" s="383" t="s">
        <v>51</v>
      </c>
      <c r="E25" s="381" t="s">
        <v>674</v>
      </c>
      <c r="F25" s="382">
        <v>0</v>
      </c>
    </row>
    <row r="26" spans="2:6">
      <c r="B26" s="101">
        <v>8</v>
      </c>
      <c r="C26" s="101">
        <v>8</v>
      </c>
      <c r="D26" s="383" t="s">
        <v>52</v>
      </c>
      <c r="E26" s="381" t="s">
        <v>674</v>
      </c>
      <c r="F26" s="382">
        <v>0</v>
      </c>
    </row>
    <row r="27" spans="2:6">
      <c r="B27" s="101">
        <v>9</v>
      </c>
      <c r="C27" s="101">
        <v>9</v>
      </c>
      <c r="D27" s="383" t="s">
        <v>53</v>
      </c>
      <c r="E27" s="381" t="s">
        <v>674</v>
      </c>
      <c r="F27" s="382">
        <v>0</v>
      </c>
    </row>
    <row r="28" spans="2:6">
      <c r="B28" s="101">
        <v>10</v>
      </c>
      <c r="C28" s="101">
        <v>10</v>
      </c>
      <c r="D28" s="383" t="s">
        <v>54</v>
      </c>
      <c r="E28" s="381" t="s">
        <v>674</v>
      </c>
      <c r="F28" s="382">
        <v>0</v>
      </c>
    </row>
    <row r="29" spans="2:6">
      <c r="B29" s="101">
        <v>11</v>
      </c>
      <c r="C29" s="101">
        <v>11</v>
      </c>
      <c r="D29" s="383" t="s">
        <v>55</v>
      </c>
      <c r="E29" s="381" t="s">
        <v>674</v>
      </c>
      <c r="F29" s="382">
        <v>0</v>
      </c>
    </row>
    <row r="30" spans="2:6">
      <c r="B30" s="101">
        <v>12</v>
      </c>
      <c r="C30" s="101">
        <v>12</v>
      </c>
      <c r="D30" s="383" t="s">
        <v>56</v>
      </c>
      <c r="E30" s="381" t="s">
        <v>674</v>
      </c>
      <c r="F30" s="382">
        <v>0</v>
      </c>
    </row>
    <row r="31" spans="2:6">
      <c r="B31" s="101">
        <v>13</v>
      </c>
      <c r="C31" s="101">
        <v>13</v>
      </c>
      <c r="D31" s="383" t="s">
        <v>57</v>
      </c>
      <c r="E31" s="381" t="s">
        <v>674</v>
      </c>
      <c r="F31" s="382">
        <v>0</v>
      </c>
    </row>
    <row r="32" spans="2:6">
      <c r="B32" s="101">
        <v>14</v>
      </c>
      <c r="C32" s="101">
        <v>14</v>
      </c>
      <c r="D32" s="383" t="s">
        <v>58</v>
      </c>
      <c r="E32" s="381" t="s">
        <v>674</v>
      </c>
      <c r="F32" s="382">
        <v>0</v>
      </c>
    </row>
    <row r="33" spans="2:6">
      <c r="B33" s="101">
        <v>15</v>
      </c>
      <c r="C33" s="101">
        <v>15</v>
      </c>
      <c r="D33" s="383" t="s">
        <v>59</v>
      </c>
      <c r="E33" s="381" t="s">
        <v>674</v>
      </c>
      <c r="F33" s="382">
        <v>0</v>
      </c>
    </row>
    <row r="34" spans="2:6">
      <c r="B34" s="101">
        <v>16</v>
      </c>
      <c r="C34" s="101">
        <v>16</v>
      </c>
      <c r="D34" s="383" t="s">
        <v>60</v>
      </c>
      <c r="E34" s="381" t="s">
        <v>674</v>
      </c>
      <c r="F34" s="382">
        <v>0</v>
      </c>
    </row>
    <row r="35" spans="2:6">
      <c r="B35" s="101">
        <v>17</v>
      </c>
      <c r="C35" s="101">
        <v>17</v>
      </c>
      <c r="D35" s="383" t="s">
        <v>61</v>
      </c>
      <c r="E35" s="381" t="s">
        <v>674</v>
      </c>
      <c r="F35" s="382">
        <v>0</v>
      </c>
    </row>
    <row r="36" spans="2:6">
      <c r="B36" s="101">
        <v>18</v>
      </c>
      <c r="C36" s="101">
        <v>18</v>
      </c>
      <c r="D36" s="383" t="s">
        <v>62</v>
      </c>
      <c r="E36" s="381" t="s">
        <v>674</v>
      </c>
      <c r="F36" s="382">
        <v>0</v>
      </c>
    </row>
    <row r="37" spans="2:6">
      <c r="B37" s="101">
        <v>19</v>
      </c>
      <c r="C37" s="101">
        <v>19</v>
      </c>
      <c r="D37" s="383" t="s">
        <v>63</v>
      </c>
      <c r="E37" s="381" t="s">
        <v>674</v>
      </c>
      <c r="F37" s="382">
        <v>0</v>
      </c>
    </row>
    <row r="38" spans="2:6">
      <c r="B38" s="101">
        <v>20</v>
      </c>
      <c r="C38" s="101">
        <v>20</v>
      </c>
      <c r="D38" s="383" t="s">
        <v>64</v>
      </c>
      <c r="E38" s="381" t="s">
        <v>674</v>
      </c>
      <c r="F38" s="382">
        <v>0</v>
      </c>
    </row>
    <row r="39" spans="2:6">
      <c r="B39" s="101">
        <v>21</v>
      </c>
      <c r="C39" s="101">
        <v>21</v>
      </c>
      <c r="D39" s="383" t="s">
        <v>65</v>
      </c>
      <c r="E39" s="381" t="s">
        <v>674</v>
      </c>
      <c r="F39" s="382">
        <v>0</v>
      </c>
    </row>
    <row r="40" spans="2:6">
      <c r="B40" s="101">
        <v>22</v>
      </c>
      <c r="C40" s="101">
        <v>22</v>
      </c>
      <c r="D40" s="383" t="s">
        <v>66</v>
      </c>
      <c r="E40" s="381" t="s">
        <v>674</v>
      </c>
      <c r="F40" s="382">
        <v>0</v>
      </c>
    </row>
    <row r="41" spans="2:6">
      <c r="B41" s="101">
        <v>23</v>
      </c>
      <c r="C41" s="101">
        <v>23</v>
      </c>
      <c r="D41" s="383" t="s">
        <v>67</v>
      </c>
      <c r="E41" s="381" t="s">
        <v>674</v>
      </c>
      <c r="F41" s="382">
        <v>0</v>
      </c>
    </row>
    <row r="42" spans="2:6">
      <c r="B42" s="101">
        <v>24</v>
      </c>
      <c r="C42" s="101">
        <v>24</v>
      </c>
      <c r="D42" s="383" t="s">
        <v>68</v>
      </c>
      <c r="E42" s="381" t="s">
        <v>674</v>
      </c>
      <c r="F42" s="382">
        <v>0</v>
      </c>
    </row>
    <row r="43" spans="2:6">
      <c r="B43" s="101">
        <v>25</v>
      </c>
      <c r="C43" s="101">
        <v>25</v>
      </c>
      <c r="D43" s="383" t="s">
        <v>69</v>
      </c>
      <c r="E43" s="381" t="s">
        <v>674</v>
      </c>
      <c r="F43" s="382">
        <v>0</v>
      </c>
    </row>
    <row r="44" spans="2:6">
      <c r="B44" s="101">
        <v>26</v>
      </c>
      <c r="C44" s="101">
        <v>26</v>
      </c>
      <c r="D44" s="383" t="s">
        <v>70</v>
      </c>
      <c r="E44" s="381" t="s">
        <v>674</v>
      </c>
      <c r="F44" s="382">
        <v>0</v>
      </c>
    </row>
    <row r="45" spans="2:6">
      <c r="B45" s="101">
        <v>27</v>
      </c>
      <c r="C45" s="101">
        <v>27</v>
      </c>
      <c r="D45" s="383" t="s">
        <v>71</v>
      </c>
      <c r="E45" s="381" t="s">
        <v>674</v>
      </c>
      <c r="F45" s="382">
        <v>0</v>
      </c>
    </row>
    <row r="46" spans="2:6">
      <c r="B46" s="101">
        <v>28</v>
      </c>
      <c r="C46" s="101">
        <v>28</v>
      </c>
      <c r="D46" s="383" t="s">
        <v>72</v>
      </c>
      <c r="E46" s="381" t="s">
        <v>674</v>
      </c>
      <c r="F46" s="382">
        <v>0</v>
      </c>
    </row>
    <row r="47" spans="2:6">
      <c r="B47" s="101">
        <v>29</v>
      </c>
      <c r="C47" s="101">
        <v>29</v>
      </c>
      <c r="D47" s="383" t="s">
        <v>73</v>
      </c>
      <c r="E47" s="381" t="s">
        <v>674</v>
      </c>
      <c r="F47" s="382">
        <v>0</v>
      </c>
    </row>
    <row r="48" spans="2:6">
      <c r="B48" s="101">
        <v>30</v>
      </c>
      <c r="C48" s="101">
        <v>30</v>
      </c>
      <c r="D48" s="383" t="s">
        <v>74</v>
      </c>
      <c r="E48" s="381" t="s">
        <v>674</v>
      </c>
      <c r="F48" s="382">
        <v>0</v>
      </c>
    </row>
    <row r="49" spans="2:6">
      <c r="B49" s="101">
        <v>31</v>
      </c>
      <c r="C49" s="101">
        <v>31</v>
      </c>
      <c r="D49" s="383" t="s">
        <v>75</v>
      </c>
      <c r="E49" s="381" t="s">
        <v>674</v>
      </c>
      <c r="F49" s="382">
        <v>0</v>
      </c>
    </row>
    <row r="50" spans="2:6">
      <c r="B50" s="101">
        <v>32</v>
      </c>
      <c r="C50" s="101">
        <v>32</v>
      </c>
      <c r="D50" s="383" t="s">
        <v>76</v>
      </c>
      <c r="E50" s="381" t="s">
        <v>674</v>
      </c>
      <c r="F50" s="382">
        <v>0</v>
      </c>
    </row>
    <row r="51" spans="2:6">
      <c r="B51" s="101">
        <v>33</v>
      </c>
      <c r="C51" s="101">
        <v>33</v>
      </c>
      <c r="D51" s="383" t="s">
        <v>77</v>
      </c>
      <c r="E51" s="381" t="s">
        <v>674</v>
      </c>
      <c r="F51" s="382">
        <v>0</v>
      </c>
    </row>
    <row r="52" spans="2:6">
      <c r="B52" s="101">
        <v>34</v>
      </c>
      <c r="C52" s="101">
        <v>34</v>
      </c>
      <c r="D52" s="383" t="s">
        <v>78</v>
      </c>
      <c r="E52" s="381" t="s">
        <v>674</v>
      </c>
      <c r="F52" s="382">
        <v>0</v>
      </c>
    </row>
    <row r="53" spans="2:6">
      <c r="B53" s="101">
        <v>35</v>
      </c>
      <c r="C53" s="101">
        <v>35</v>
      </c>
      <c r="D53" s="383" t="s">
        <v>79</v>
      </c>
      <c r="E53" s="381" t="s">
        <v>674</v>
      </c>
      <c r="F53" s="382">
        <v>0</v>
      </c>
    </row>
    <row r="54" spans="2:6">
      <c r="B54" s="101">
        <v>36</v>
      </c>
      <c r="C54" s="101">
        <v>36</v>
      </c>
      <c r="D54" s="383" t="s">
        <v>80</v>
      </c>
      <c r="E54" s="381" t="s">
        <v>674</v>
      </c>
      <c r="F54" s="382">
        <v>0</v>
      </c>
    </row>
    <row r="55" spans="2:6">
      <c r="B55" s="101">
        <v>37</v>
      </c>
      <c r="C55" s="101">
        <v>37</v>
      </c>
      <c r="D55" s="383" t="s">
        <v>81</v>
      </c>
      <c r="E55" s="381" t="s">
        <v>674</v>
      </c>
      <c r="F55" s="382">
        <v>0</v>
      </c>
    </row>
    <row r="56" spans="2:6">
      <c r="B56" s="101">
        <v>38</v>
      </c>
      <c r="C56" s="101">
        <v>38</v>
      </c>
      <c r="D56" s="383" t="s">
        <v>82</v>
      </c>
      <c r="E56" s="381" t="s">
        <v>674</v>
      </c>
      <c r="F56" s="382">
        <v>0</v>
      </c>
    </row>
    <row r="57" spans="2:6">
      <c r="B57" s="101">
        <v>39</v>
      </c>
      <c r="C57" s="101">
        <v>39</v>
      </c>
      <c r="D57" s="383" t="s">
        <v>83</v>
      </c>
      <c r="E57" s="381" t="s">
        <v>674</v>
      </c>
      <c r="F57" s="382">
        <v>0</v>
      </c>
    </row>
    <row r="58" spans="2:6">
      <c r="B58" s="101">
        <v>40</v>
      </c>
      <c r="C58" s="101">
        <v>40</v>
      </c>
      <c r="D58" s="383" t="s">
        <v>84</v>
      </c>
      <c r="E58" s="381" t="s">
        <v>674</v>
      </c>
      <c r="F58" s="382">
        <v>0</v>
      </c>
    </row>
    <row r="59" spans="2:6">
      <c r="B59" s="101">
        <v>41</v>
      </c>
      <c r="C59" s="101">
        <v>41</v>
      </c>
      <c r="D59" s="383" t="s">
        <v>85</v>
      </c>
      <c r="E59" s="381" t="s">
        <v>674</v>
      </c>
      <c r="F59" s="382">
        <v>0</v>
      </c>
    </row>
    <row r="60" spans="2:6">
      <c r="B60" s="101">
        <v>42</v>
      </c>
      <c r="C60" s="101">
        <v>42</v>
      </c>
      <c r="D60" s="383" t="s">
        <v>86</v>
      </c>
      <c r="E60" s="381" t="s">
        <v>674</v>
      </c>
      <c r="F60" s="382">
        <v>0</v>
      </c>
    </row>
    <row r="61" spans="2:6">
      <c r="B61" s="101">
        <v>43</v>
      </c>
      <c r="C61" s="101">
        <v>43</v>
      </c>
      <c r="D61" s="383" t="s">
        <v>87</v>
      </c>
      <c r="E61" s="381" t="s">
        <v>674</v>
      </c>
      <c r="F61" s="382">
        <v>0</v>
      </c>
    </row>
    <row r="62" spans="2:6">
      <c r="B62" s="101">
        <v>44</v>
      </c>
      <c r="C62" s="101">
        <v>44</v>
      </c>
      <c r="D62" s="383" t="s">
        <v>88</v>
      </c>
      <c r="E62" s="381" t="s">
        <v>674</v>
      </c>
      <c r="F62" s="382">
        <v>0</v>
      </c>
    </row>
    <row r="63" spans="2:6">
      <c r="B63" s="101">
        <v>45</v>
      </c>
      <c r="C63" s="101">
        <v>45</v>
      </c>
      <c r="D63" s="383" t="s">
        <v>89</v>
      </c>
      <c r="E63" s="381" t="s">
        <v>674</v>
      </c>
      <c r="F63" s="382">
        <v>0</v>
      </c>
    </row>
    <row r="64" spans="2:6">
      <c r="B64" s="101">
        <v>46</v>
      </c>
      <c r="C64" s="101">
        <v>46</v>
      </c>
      <c r="D64" s="383" t="s">
        <v>90</v>
      </c>
      <c r="E64" s="381" t="s">
        <v>674</v>
      </c>
      <c r="F64" s="382">
        <v>0</v>
      </c>
    </row>
    <row r="65" spans="2:6">
      <c r="B65" s="101">
        <v>47</v>
      </c>
      <c r="C65" s="101">
        <v>47</v>
      </c>
      <c r="D65" s="383" t="s">
        <v>91</v>
      </c>
      <c r="E65" s="381" t="s">
        <v>674</v>
      </c>
      <c r="F65" s="382">
        <v>0</v>
      </c>
    </row>
    <row r="66" spans="2:6">
      <c r="B66" s="101">
        <v>48</v>
      </c>
      <c r="C66" s="101">
        <v>48</v>
      </c>
      <c r="D66" s="383" t="s">
        <v>92</v>
      </c>
      <c r="E66" s="381" t="s">
        <v>674</v>
      </c>
      <c r="F66" s="382">
        <v>0</v>
      </c>
    </row>
    <row r="67" spans="2:6">
      <c r="B67" s="101">
        <v>49</v>
      </c>
      <c r="C67" s="101">
        <v>49</v>
      </c>
      <c r="D67" s="383" t="s">
        <v>93</v>
      </c>
      <c r="E67" s="381" t="s">
        <v>674</v>
      </c>
      <c r="F67" s="382">
        <v>0</v>
      </c>
    </row>
    <row r="68" spans="2:6">
      <c r="B68" s="101">
        <v>50</v>
      </c>
      <c r="C68" s="101">
        <v>50</v>
      </c>
      <c r="D68" s="383" t="s">
        <v>94</v>
      </c>
      <c r="E68" s="381" t="s">
        <v>674</v>
      </c>
      <c r="F68" s="382">
        <v>0</v>
      </c>
    </row>
    <row r="69" spans="2:6">
      <c r="B69" s="101">
        <v>51</v>
      </c>
      <c r="C69" s="101">
        <v>51</v>
      </c>
      <c r="D69" s="383" t="s">
        <v>95</v>
      </c>
      <c r="E69" s="381" t="s">
        <v>674</v>
      </c>
      <c r="F69" s="382">
        <v>0</v>
      </c>
    </row>
    <row r="70" spans="2:6">
      <c r="B70" s="101">
        <v>52</v>
      </c>
      <c r="C70" s="101">
        <v>52</v>
      </c>
      <c r="D70" s="383" t="s">
        <v>96</v>
      </c>
      <c r="E70" s="381" t="s">
        <v>674</v>
      </c>
      <c r="F70" s="382">
        <v>0</v>
      </c>
    </row>
    <row r="71" spans="2:6">
      <c r="B71" s="101">
        <v>53</v>
      </c>
      <c r="C71" s="101">
        <v>53</v>
      </c>
      <c r="D71" s="383" t="s">
        <v>97</v>
      </c>
      <c r="E71" s="381" t="s">
        <v>674</v>
      </c>
      <c r="F71" s="382">
        <v>0</v>
      </c>
    </row>
    <row r="72" spans="2:6">
      <c r="B72" s="101">
        <v>54</v>
      </c>
      <c r="C72" s="101">
        <v>54</v>
      </c>
      <c r="D72" s="383" t="s">
        <v>98</v>
      </c>
      <c r="E72" s="381" t="s">
        <v>674</v>
      </c>
      <c r="F72" s="382">
        <v>0</v>
      </c>
    </row>
    <row r="73" spans="2:6">
      <c r="B73" s="101">
        <v>55</v>
      </c>
      <c r="C73" s="101">
        <v>55</v>
      </c>
      <c r="D73" s="383" t="s">
        <v>99</v>
      </c>
      <c r="E73" s="381" t="s">
        <v>674</v>
      </c>
      <c r="F73" s="382">
        <v>0</v>
      </c>
    </row>
    <row r="74" spans="2:6">
      <c r="B74" s="101">
        <v>56</v>
      </c>
      <c r="C74" s="101">
        <v>56</v>
      </c>
      <c r="D74" s="383" t="s">
        <v>100</v>
      </c>
      <c r="E74" s="381" t="s">
        <v>674</v>
      </c>
      <c r="F74" s="382">
        <v>0</v>
      </c>
    </row>
    <row r="75" spans="2:6">
      <c r="B75" s="101">
        <v>57</v>
      </c>
      <c r="C75" s="101">
        <v>57</v>
      </c>
      <c r="D75" s="383" t="s">
        <v>101</v>
      </c>
      <c r="E75" s="381" t="s">
        <v>674</v>
      </c>
      <c r="F75" s="382">
        <v>0</v>
      </c>
    </row>
    <row r="76" spans="2:6">
      <c r="B76" s="101">
        <v>58</v>
      </c>
      <c r="C76" s="101">
        <v>58</v>
      </c>
      <c r="D76" s="383" t="s">
        <v>102</v>
      </c>
      <c r="E76" s="381" t="s">
        <v>674</v>
      </c>
      <c r="F76" s="382">
        <v>0</v>
      </c>
    </row>
    <row r="77" spans="2:6">
      <c r="B77" s="101">
        <v>59</v>
      </c>
      <c r="C77" s="101">
        <v>59</v>
      </c>
      <c r="D77" s="383" t="s">
        <v>103</v>
      </c>
      <c r="E77" s="381" t="s">
        <v>674</v>
      </c>
      <c r="F77" s="382">
        <v>0</v>
      </c>
    </row>
    <row r="78" spans="2:6">
      <c r="B78" s="101">
        <v>60</v>
      </c>
      <c r="C78" s="101">
        <v>60</v>
      </c>
      <c r="D78" s="383" t="s">
        <v>104</v>
      </c>
      <c r="E78" s="381" t="s">
        <v>674</v>
      </c>
      <c r="F78" s="382">
        <v>0</v>
      </c>
    </row>
    <row r="79" spans="2:6">
      <c r="B79" s="101">
        <v>61</v>
      </c>
      <c r="C79" s="101">
        <v>61</v>
      </c>
      <c r="D79" s="383" t="s">
        <v>105</v>
      </c>
      <c r="E79" s="381" t="s">
        <v>674</v>
      </c>
      <c r="F79" s="382">
        <v>0</v>
      </c>
    </row>
    <row r="80" spans="2:6">
      <c r="B80" s="101">
        <v>62</v>
      </c>
      <c r="C80" s="101">
        <v>62</v>
      </c>
      <c r="D80" s="383" t="s">
        <v>106</v>
      </c>
      <c r="E80" s="381" t="s">
        <v>674</v>
      </c>
      <c r="F80" s="382">
        <v>0</v>
      </c>
    </row>
    <row r="81" spans="2:6">
      <c r="B81" s="101">
        <v>63</v>
      </c>
      <c r="C81" s="101">
        <v>63</v>
      </c>
      <c r="D81" s="383" t="s">
        <v>107</v>
      </c>
      <c r="E81" s="381" t="s">
        <v>674</v>
      </c>
      <c r="F81" s="382">
        <v>0</v>
      </c>
    </row>
    <row r="82" spans="2:6">
      <c r="B82" s="101">
        <v>64</v>
      </c>
      <c r="C82" s="101">
        <v>64</v>
      </c>
      <c r="D82" s="383" t="s">
        <v>108</v>
      </c>
      <c r="E82" s="381" t="s">
        <v>674</v>
      </c>
      <c r="F82" s="382">
        <v>0</v>
      </c>
    </row>
    <row r="83" spans="2:6">
      <c r="B83" s="101">
        <v>65</v>
      </c>
      <c r="C83" s="101">
        <v>65</v>
      </c>
      <c r="D83" s="383" t="s">
        <v>109</v>
      </c>
      <c r="E83" s="381" t="s">
        <v>674</v>
      </c>
      <c r="F83" s="382">
        <v>0</v>
      </c>
    </row>
    <row r="84" spans="2:6">
      <c r="B84" s="101">
        <v>66</v>
      </c>
      <c r="C84" s="101">
        <v>66</v>
      </c>
      <c r="D84" s="383" t="s">
        <v>110</v>
      </c>
      <c r="E84" s="381" t="s">
        <v>674</v>
      </c>
      <c r="F84" s="382">
        <v>0</v>
      </c>
    </row>
    <row r="85" spans="2:6">
      <c r="B85" s="101">
        <v>67</v>
      </c>
      <c r="C85" s="101">
        <v>67</v>
      </c>
      <c r="D85" s="383" t="s">
        <v>111</v>
      </c>
      <c r="E85" s="381" t="s">
        <v>674</v>
      </c>
      <c r="F85" s="382">
        <v>0</v>
      </c>
    </row>
    <row r="86" spans="2:6">
      <c r="B86" s="101">
        <v>68</v>
      </c>
      <c r="C86" s="101">
        <v>68</v>
      </c>
      <c r="D86" s="383" t="s">
        <v>112</v>
      </c>
      <c r="E86" s="381" t="s">
        <v>674</v>
      </c>
      <c r="F86" s="382">
        <v>0</v>
      </c>
    </row>
    <row r="87" spans="2:6">
      <c r="B87" s="101">
        <v>69</v>
      </c>
      <c r="C87" s="101">
        <v>69</v>
      </c>
      <c r="D87" s="383" t="s">
        <v>113</v>
      </c>
      <c r="E87" s="381" t="s">
        <v>674</v>
      </c>
      <c r="F87" s="382">
        <v>0</v>
      </c>
    </row>
    <row r="88" spans="2:6">
      <c r="B88" s="101">
        <v>70</v>
      </c>
      <c r="C88" s="101">
        <v>70</v>
      </c>
      <c r="D88" s="383" t="s">
        <v>114</v>
      </c>
      <c r="E88" s="381" t="s">
        <v>674</v>
      </c>
      <c r="F88" s="382">
        <v>0</v>
      </c>
    </row>
    <row r="89" spans="2:6">
      <c r="B89" s="101">
        <v>71</v>
      </c>
      <c r="C89" s="101">
        <v>71</v>
      </c>
      <c r="D89" s="383" t="s">
        <v>115</v>
      </c>
      <c r="E89" s="381" t="s">
        <v>674</v>
      </c>
      <c r="F89" s="382">
        <v>0</v>
      </c>
    </row>
    <row r="90" spans="2:6">
      <c r="B90" s="101">
        <v>72</v>
      </c>
      <c r="C90" s="101">
        <v>72</v>
      </c>
      <c r="D90" s="383" t="s">
        <v>116</v>
      </c>
      <c r="E90" s="381" t="s">
        <v>674</v>
      </c>
      <c r="F90" s="382">
        <v>0</v>
      </c>
    </row>
    <row r="91" spans="2:6">
      <c r="B91" s="101">
        <v>73</v>
      </c>
      <c r="C91" s="101">
        <v>73</v>
      </c>
      <c r="D91" s="383" t="s">
        <v>117</v>
      </c>
      <c r="E91" s="381" t="s">
        <v>674</v>
      </c>
      <c r="F91" s="382">
        <v>0</v>
      </c>
    </row>
    <row r="92" spans="2:6">
      <c r="B92" s="101">
        <v>74</v>
      </c>
      <c r="C92" s="101">
        <v>74</v>
      </c>
      <c r="D92" s="383" t="s">
        <v>118</v>
      </c>
      <c r="E92" s="381" t="s">
        <v>674</v>
      </c>
      <c r="F92" s="382">
        <v>0</v>
      </c>
    </row>
    <row r="93" spans="2:6">
      <c r="B93" s="101">
        <v>75</v>
      </c>
      <c r="C93" s="101">
        <v>75</v>
      </c>
      <c r="D93" s="383" t="s">
        <v>119</v>
      </c>
      <c r="E93" s="381" t="s">
        <v>674</v>
      </c>
      <c r="F93" s="382">
        <v>0</v>
      </c>
    </row>
    <row r="94" spans="2:6">
      <c r="B94" s="101">
        <v>76</v>
      </c>
      <c r="C94" s="101">
        <v>76</v>
      </c>
      <c r="D94" s="383" t="s">
        <v>120</v>
      </c>
      <c r="E94" s="381" t="s">
        <v>674</v>
      </c>
      <c r="F94" s="382">
        <v>0</v>
      </c>
    </row>
    <row r="95" spans="2:6">
      <c r="B95" s="101">
        <v>77</v>
      </c>
      <c r="C95" s="101">
        <v>77</v>
      </c>
      <c r="D95" s="383" t="s">
        <v>121</v>
      </c>
      <c r="E95" s="381" t="s">
        <v>674</v>
      </c>
      <c r="F95" s="382">
        <v>0</v>
      </c>
    </row>
    <row r="96" spans="2:6">
      <c r="B96" s="101">
        <v>78</v>
      </c>
      <c r="C96" s="101">
        <v>78</v>
      </c>
      <c r="D96" s="383" t="s">
        <v>122</v>
      </c>
      <c r="E96" s="381" t="s">
        <v>674</v>
      </c>
      <c r="F96" s="382">
        <v>0</v>
      </c>
    </row>
    <row r="97" spans="2:6">
      <c r="B97" s="101">
        <v>79</v>
      </c>
      <c r="C97" s="101">
        <v>79</v>
      </c>
      <c r="D97" s="383" t="s">
        <v>123</v>
      </c>
      <c r="E97" s="381" t="s">
        <v>674</v>
      </c>
      <c r="F97" s="382">
        <v>0</v>
      </c>
    </row>
    <row r="98" spans="2:6">
      <c r="B98" s="101">
        <v>80</v>
      </c>
      <c r="C98" s="101">
        <v>80</v>
      </c>
      <c r="D98" s="383" t="s">
        <v>124</v>
      </c>
      <c r="E98" s="381" t="s">
        <v>674</v>
      </c>
      <c r="F98" s="382">
        <v>0</v>
      </c>
    </row>
    <row r="99" spans="2:6" ht="3" customHeight="1" thickBot="1">
      <c r="B99" s="331" t="s">
        <v>125</v>
      </c>
      <c r="C99" s="104" t="s">
        <v>125</v>
      </c>
      <c r="D99" s="104"/>
      <c r="E99" s="367"/>
      <c r="F99" s="367"/>
    </row>
    <row r="100" spans="2:6" ht="15" thickTop="1"/>
    <row r="101" spans="2:6"/>
    <row r="102" spans="2:6"/>
    <row r="103" spans="2:6"/>
    <row r="104" spans="2:6"/>
    <row r="105" spans="2:6"/>
    <row r="106" spans="2:6"/>
    <row r="107" spans="2:6"/>
    <row r="108" spans="2:6"/>
    <row r="109" spans="2:6"/>
    <row r="110" spans="2:6"/>
    <row r="111" spans="2:6"/>
    <row r="112" spans="2:6"/>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sheetData>
  <mergeCells count="15">
    <mergeCell ref="C9:G9"/>
    <mergeCell ref="C11:G11"/>
    <mergeCell ref="C13:G13"/>
    <mergeCell ref="C14:F14"/>
    <mergeCell ref="B16:B17"/>
    <mergeCell ref="C16:C17"/>
    <mergeCell ref="D16:D17"/>
    <mergeCell ref="F16:F17"/>
    <mergeCell ref="E16:E17"/>
    <mergeCell ref="C7:G7"/>
    <mergeCell ref="C1:G1"/>
    <mergeCell ref="C2:G2"/>
    <mergeCell ref="C3:G3"/>
    <mergeCell ref="C4:G4"/>
    <mergeCell ref="C6:G6"/>
  </mergeCells>
  <conditionalFormatting sqref="B19:F98">
    <cfRule type="expression" dxfId="30" priority="27" stopIfTrue="1">
      <formula>MOD(ROW(),2)</formula>
    </cfRule>
  </conditionalFormatting>
  <conditionalFormatting sqref="E19:E98">
    <cfRule type="cellIs" dxfId="29" priority="10" operator="equal">
      <formula>"NO"</formula>
    </cfRule>
    <cfRule type="cellIs" dxfId="28" priority="11" operator="equal">
      <formula>"SI"</formula>
    </cfRule>
  </conditionalFormatting>
  <conditionalFormatting sqref="F19:F98">
    <cfRule type="cellIs" dxfId="27" priority="8" operator="equal">
      <formula>0</formula>
    </cfRule>
    <cfRule type="cellIs" dxfId="26" priority="9" operator="equal">
      <formula>-2</formula>
    </cfRule>
  </conditionalFormatting>
  <dataValidations count="1">
    <dataValidation type="list" allowBlank="1" showInputMessage="1" showErrorMessage="1" sqref="F99 E19:E99"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theme="6" tint="0.39997558519241921"/>
    <pageSetUpPr fitToPage="1"/>
  </sheetPr>
  <dimension ref="A1:H646"/>
  <sheetViews>
    <sheetView showGridLines="0" zoomScale="112" zoomScaleNormal="112" workbookViewId="0"/>
  </sheetViews>
  <sheetFormatPr baseColWidth="10" defaultColWidth="0" defaultRowHeight="14.4" zeroHeight="1"/>
  <cols>
    <col min="1" max="1" width="3.88671875" style="97" customWidth="1"/>
    <col min="2" max="2" width="6.6640625" style="97" customWidth="1"/>
    <col min="3" max="3" width="14" style="97" customWidth="1"/>
    <col min="4" max="4" width="61.44140625" style="97" customWidth="1"/>
    <col min="5" max="5" width="16.6640625" style="97" customWidth="1"/>
    <col min="6" max="6" width="14.44140625" style="97" customWidth="1"/>
    <col min="7" max="8" width="11.44140625" style="97" customWidth="1"/>
    <col min="9" max="16384" width="11.44140625" style="97" hidden="1"/>
  </cols>
  <sheetData>
    <row r="1" spans="1:6" s="4" customFormat="1" ht="15" customHeight="1">
      <c r="A1" s="91"/>
      <c r="B1" s="91"/>
      <c r="C1" s="928" t="s">
        <v>0</v>
      </c>
      <c r="D1" s="928"/>
      <c r="E1" s="928"/>
      <c r="F1" s="928"/>
    </row>
    <row r="2" spans="1:6" s="2" customFormat="1" ht="15" customHeight="1">
      <c r="A2" s="93"/>
      <c r="B2" s="93"/>
      <c r="C2" s="928" t="s">
        <v>1</v>
      </c>
      <c r="D2" s="928"/>
      <c r="E2" s="928"/>
      <c r="F2" s="928"/>
    </row>
    <row r="3" spans="1:6" s="2" customFormat="1" ht="15" customHeight="1">
      <c r="A3" s="93"/>
      <c r="B3" s="93"/>
      <c r="C3" s="928" t="s">
        <v>2</v>
      </c>
      <c r="D3" s="928"/>
      <c r="E3" s="928"/>
      <c r="F3" s="928"/>
    </row>
    <row r="4" spans="1:6" s="2" customFormat="1" ht="12.75" customHeight="1">
      <c r="A4" s="93"/>
      <c r="B4" s="93"/>
      <c r="C4" s="928" t="s">
        <v>3</v>
      </c>
      <c r="D4" s="928"/>
      <c r="E4" s="928"/>
      <c r="F4" s="928"/>
    </row>
    <row r="5" spans="1:6" s="2" customFormat="1" ht="13.2">
      <c r="A5" s="93"/>
      <c r="B5" s="92"/>
      <c r="C5" s="92"/>
      <c r="D5" s="3"/>
      <c r="E5" s="38"/>
      <c r="F5" s="38"/>
    </row>
    <row r="6" spans="1:6" s="2" customFormat="1" ht="13.2">
      <c r="A6" s="93"/>
      <c r="B6" s="93"/>
      <c r="C6" s="928" t="s">
        <v>4</v>
      </c>
      <c r="D6" s="928"/>
      <c r="E6" s="928"/>
      <c r="F6" s="928"/>
    </row>
    <row r="7" spans="1:6" s="2" customFormat="1" ht="13.2">
      <c r="A7" s="93"/>
      <c r="B7" s="93"/>
      <c r="C7" s="928" t="s">
        <v>5</v>
      </c>
      <c r="D7" s="928"/>
      <c r="E7" s="928"/>
      <c r="F7" s="928"/>
    </row>
    <row r="8" spans="1:6" s="2" customFormat="1" ht="12.75" customHeight="1">
      <c r="A8" s="93"/>
      <c r="B8" s="92"/>
      <c r="C8" s="92"/>
      <c r="D8" s="3"/>
      <c r="E8" s="38"/>
      <c r="F8" s="38"/>
    </row>
    <row r="9" spans="1:6" s="2" customFormat="1" ht="67.5" customHeight="1">
      <c r="A9" s="93"/>
      <c r="B9" s="93"/>
      <c r="C9" s="928" t="s">
        <v>1402</v>
      </c>
      <c r="D9" s="928"/>
      <c r="E9" s="928"/>
      <c r="F9" s="928"/>
    </row>
    <row r="10" spans="1:6" s="2" customFormat="1" ht="12.75" customHeight="1">
      <c r="A10" s="93"/>
      <c r="B10" s="92"/>
      <c r="C10" s="92"/>
      <c r="D10" s="3"/>
      <c r="E10" s="38"/>
      <c r="F10" s="38"/>
    </row>
    <row r="11" spans="1:6" s="2" customFormat="1" ht="13.2">
      <c r="A11" s="93"/>
      <c r="B11" s="93"/>
      <c r="C11" s="893"/>
      <c r="D11" s="893"/>
      <c r="E11" s="893"/>
      <c r="F11" s="893"/>
    </row>
    <row r="12" spans="1:6" s="2" customFormat="1" ht="15.6">
      <c r="A12" s="93"/>
      <c r="B12" s="94"/>
      <c r="C12" s="94"/>
      <c r="D12" s="95"/>
      <c r="E12" s="38"/>
      <c r="F12" s="38"/>
    </row>
    <row r="13" spans="1:6" s="2" customFormat="1" ht="13.2">
      <c r="A13" s="93"/>
      <c r="B13" s="93"/>
      <c r="C13" s="637" t="s">
        <v>1257</v>
      </c>
      <c r="D13" s="637"/>
      <c r="E13" s="637"/>
      <c r="F13" s="637"/>
    </row>
    <row r="14" spans="1:6">
      <c r="A14" s="96"/>
      <c r="B14" s="96"/>
      <c r="C14" s="637" t="s">
        <v>1258</v>
      </c>
      <c r="D14" s="637"/>
      <c r="E14" s="637"/>
      <c r="F14" s="637"/>
    </row>
    <row r="15" spans="1:6" ht="15" thickBot="1"/>
    <row r="16" spans="1:6" ht="24" customHeight="1" thickTop="1">
      <c r="B16" s="926" t="s">
        <v>39</v>
      </c>
      <c r="C16" s="926" t="s">
        <v>1191</v>
      </c>
      <c r="D16" s="929" t="s">
        <v>130</v>
      </c>
      <c r="E16" s="557" t="s">
        <v>1258</v>
      </c>
    </row>
    <row r="17" spans="2:5" ht="24" customHeight="1" thickBot="1">
      <c r="B17" s="927"/>
      <c r="C17" s="927"/>
      <c r="D17" s="930"/>
      <c r="E17" s="554" t="s">
        <v>1196</v>
      </c>
    </row>
    <row r="18" spans="2:5" ht="4.5" customHeight="1">
      <c r="B18" s="98"/>
      <c r="C18" s="98"/>
      <c r="D18" s="99"/>
      <c r="E18" s="100"/>
    </row>
    <row r="19" spans="2:5">
      <c r="B19" s="101">
        <v>1</v>
      </c>
      <c r="C19" s="101">
        <v>1</v>
      </c>
      <c r="D19" s="102" t="s">
        <v>45</v>
      </c>
      <c r="E19" s="322" t="s">
        <v>1197</v>
      </c>
    </row>
    <row r="20" spans="2:5">
      <c r="B20" s="101">
        <v>2</v>
      </c>
      <c r="C20" s="101">
        <v>2</v>
      </c>
      <c r="D20" s="102" t="s">
        <v>46</v>
      </c>
      <c r="E20" s="322" t="s">
        <v>1197</v>
      </c>
    </row>
    <row r="21" spans="2:5">
      <c r="B21" s="101">
        <v>3</v>
      </c>
      <c r="C21" s="101">
        <v>3</v>
      </c>
      <c r="D21" s="102" t="s">
        <v>47</v>
      </c>
      <c r="E21" s="322" t="s">
        <v>1197</v>
      </c>
    </row>
    <row r="22" spans="2:5">
      <c r="B22" s="101">
        <v>4</v>
      </c>
      <c r="C22" s="101">
        <v>4</v>
      </c>
      <c r="D22" s="102" t="s">
        <v>48</v>
      </c>
      <c r="E22" s="322" t="s">
        <v>1197</v>
      </c>
    </row>
    <row r="23" spans="2:5">
      <c r="B23" s="101">
        <v>5</v>
      </c>
      <c r="C23" s="101">
        <v>5</v>
      </c>
      <c r="D23" s="102" t="s">
        <v>49</v>
      </c>
      <c r="E23" s="322" t="s">
        <v>1197</v>
      </c>
    </row>
    <row r="24" spans="2:5">
      <c r="B24" s="101">
        <v>6</v>
      </c>
      <c r="C24" s="101">
        <v>6</v>
      </c>
      <c r="D24" s="102" t="s">
        <v>50</v>
      </c>
      <c r="E24" s="322" t="s">
        <v>1197</v>
      </c>
    </row>
    <row r="25" spans="2:5">
      <c r="B25" s="101">
        <v>7</v>
      </c>
      <c r="C25" s="101">
        <v>7</v>
      </c>
      <c r="D25" s="102" t="s">
        <v>51</v>
      </c>
      <c r="E25" s="322" t="s">
        <v>1197</v>
      </c>
    </row>
    <row r="26" spans="2:5">
      <c r="B26" s="101">
        <v>8</v>
      </c>
      <c r="C26" s="101">
        <v>8</v>
      </c>
      <c r="D26" s="102" t="s">
        <v>52</v>
      </c>
      <c r="E26" s="322" t="s">
        <v>1197</v>
      </c>
    </row>
    <row r="27" spans="2:5">
      <c r="B27" s="101">
        <v>9</v>
      </c>
      <c r="C27" s="101">
        <v>9</v>
      </c>
      <c r="D27" s="102" t="s">
        <v>53</v>
      </c>
      <c r="E27" s="322" t="s">
        <v>1197</v>
      </c>
    </row>
    <row r="28" spans="2:5">
      <c r="B28" s="101">
        <v>10</v>
      </c>
      <c r="C28" s="101">
        <v>10</v>
      </c>
      <c r="D28" s="102" t="s">
        <v>54</v>
      </c>
      <c r="E28" s="322" t="s">
        <v>1197</v>
      </c>
    </row>
    <row r="29" spans="2:5">
      <c r="B29" s="101">
        <v>11</v>
      </c>
      <c r="C29" s="101">
        <v>11</v>
      </c>
      <c r="D29" s="102" t="s">
        <v>55</v>
      </c>
      <c r="E29" s="322" t="s">
        <v>1197</v>
      </c>
    </row>
    <row r="30" spans="2:5">
      <c r="B30" s="101">
        <v>12</v>
      </c>
      <c r="C30" s="101">
        <v>12</v>
      </c>
      <c r="D30" s="102" t="s">
        <v>56</v>
      </c>
      <c r="E30" s="322" t="s">
        <v>1197</v>
      </c>
    </row>
    <row r="31" spans="2:5">
      <c r="B31" s="101">
        <v>13</v>
      </c>
      <c r="C31" s="101">
        <v>13</v>
      </c>
      <c r="D31" s="102" t="s">
        <v>57</v>
      </c>
      <c r="E31" s="322" t="s">
        <v>1197</v>
      </c>
    </row>
    <row r="32" spans="2:5">
      <c r="B32" s="101">
        <v>14</v>
      </c>
      <c r="C32" s="101">
        <v>14</v>
      </c>
      <c r="D32" s="102" t="s">
        <v>58</v>
      </c>
      <c r="E32" s="322" t="s">
        <v>1197</v>
      </c>
    </row>
    <row r="33" spans="2:5">
      <c r="B33" s="101">
        <v>15</v>
      </c>
      <c r="C33" s="101">
        <v>15</v>
      </c>
      <c r="D33" s="102" t="s">
        <v>59</v>
      </c>
      <c r="E33" s="322" t="s">
        <v>1197</v>
      </c>
    </row>
    <row r="34" spans="2:5">
      <c r="B34" s="101">
        <v>16</v>
      </c>
      <c r="C34" s="101">
        <v>16</v>
      </c>
      <c r="D34" s="102" t="s">
        <v>60</v>
      </c>
      <c r="E34" s="322" t="s">
        <v>1197</v>
      </c>
    </row>
    <row r="35" spans="2:5">
      <c r="B35" s="101">
        <v>17</v>
      </c>
      <c r="C35" s="101">
        <v>17</v>
      </c>
      <c r="D35" s="102" t="s">
        <v>61</v>
      </c>
      <c r="E35" s="322" t="s">
        <v>1197</v>
      </c>
    </row>
    <row r="36" spans="2:5">
      <c r="B36" s="101">
        <v>18</v>
      </c>
      <c r="C36" s="101">
        <v>18</v>
      </c>
      <c r="D36" s="102" t="s">
        <v>62</v>
      </c>
      <c r="E36" s="322" t="s">
        <v>1197</v>
      </c>
    </row>
    <row r="37" spans="2:5">
      <c r="B37" s="101">
        <v>19</v>
      </c>
      <c r="C37" s="101">
        <v>19</v>
      </c>
      <c r="D37" s="102" t="s">
        <v>63</v>
      </c>
      <c r="E37" s="322" t="s">
        <v>1197</v>
      </c>
    </row>
    <row r="38" spans="2:5">
      <c r="B38" s="101">
        <v>20</v>
      </c>
      <c r="C38" s="101">
        <v>20</v>
      </c>
      <c r="D38" s="102" t="s">
        <v>64</v>
      </c>
      <c r="E38" s="322" t="s">
        <v>1197</v>
      </c>
    </row>
    <row r="39" spans="2:5">
      <c r="B39" s="101">
        <v>21</v>
      </c>
      <c r="C39" s="101">
        <v>21</v>
      </c>
      <c r="D39" s="102" t="s">
        <v>65</v>
      </c>
      <c r="E39" s="322" t="s">
        <v>1197</v>
      </c>
    </row>
    <row r="40" spans="2:5">
      <c r="B40" s="101">
        <v>22</v>
      </c>
      <c r="C40" s="101">
        <v>22</v>
      </c>
      <c r="D40" s="102" t="s">
        <v>66</v>
      </c>
      <c r="E40" s="322" t="s">
        <v>1197</v>
      </c>
    </row>
    <row r="41" spans="2:5">
      <c r="B41" s="101">
        <v>23</v>
      </c>
      <c r="C41" s="101">
        <v>23</v>
      </c>
      <c r="D41" s="102" t="s">
        <v>67</v>
      </c>
      <c r="E41" s="322" t="s">
        <v>1197</v>
      </c>
    </row>
    <row r="42" spans="2:5">
      <c r="B42" s="101">
        <v>24</v>
      </c>
      <c r="C42" s="101">
        <v>24</v>
      </c>
      <c r="D42" s="102" t="s">
        <v>68</v>
      </c>
      <c r="E42" s="322" t="s">
        <v>1197</v>
      </c>
    </row>
    <row r="43" spans="2:5">
      <c r="B43" s="101">
        <v>25</v>
      </c>
      <c r="C43" s="101">
        <v>25</v>
      </c>
      <c r="D43" s="102" t="s">
        <v>69</v>
      </c>
      <c r="E43" s="322" t="s">
        <v>1197</v>
      </c>
    </row>
    <row r="44" spans="2:5">
      <c r="B44" s="101">
        <v>26</v>
      </c>
      <c r="C44" s="101">
        <v>26</v>
      </c>
      <c r="D44" s="102" t="s">
        <v>70</v>
      </c>
      <c r="E44" s="322" t="s">
        <v>1197</v>
      </c>
    </row>
    <row r="45" spans="2:5">
      <c r="B45" s="101">
        <v>27</v>
      </c>
      <c r="C45" s="101">
        <v>27</v>
      </c>
      <c r="D45" s="102" t="s">
        <v>71</v>
      </c>
      <c r="E45" s="322" t="s">
        <v>1197</v>
      </c>
    </row>
    <row r="46" spans="2:5">
      <c r="B46" s="101">
        <v>28</v>
      </c>
      <c r="C46" s="101">
        <v>28</v>
      </c>
      <c r="D46" s="102" t="s">
        <v>72</v>
      </c>
      <c r="E46" s="322" t="s">
        <v>1197</v>
      </c>
    </row>
    <row r="47" spans="2:5">
      <c r="B47" s="101">
        <v>29</v>
      </c>
      <c r="C47" s="101">
        <v>29</v>
      </c>
      <c r="D47" s="102" t="s">
        <v>73</v>
      </c>
      <c r="E47" s="322" t="s">
        <v>1197</v>
      </c>
    </row>
    <row r="48" spans="2:5">
      <c r="B48" s="101">
        <v>30</v>
      </c>
      <c r="C48" s="101">
        <v>30</v>
      </c>
      <c r="D48" s="102" t="s">
        <v>74</v>
      </c>
      <c r="E48" s="322" t="s">
        <v>1197</v>
      </c>
    </row>
    <row r="49" spans="2:5">
      <c r="B49" s="101">
        <v>31</v>
      </c>
      <c r="C49" s="101">
        <v>31</v>
      </c>
      <c r="D49" s="102" t="s">
        <v>75</v>
      </c>
      <c r="E49" s="322" t="s">
        <v>1197</v>
      </c>
    </row>
    <row r="50" spans="2:5">
      <c r="B50" s="101">
        <v>32</v>
      </c>
      <c r="C50" s="101">
        <v>32</v>
      </c>
      <c r="D50" s="102" t="s">
        <v>76</v>
      </c>
      <c r="E50" s="322" t="s">
        <v>1197</v>
      </c>
    </row>
    <row r="51" spans="2:5">
      <c r="B51" s="101">
        <v>33</v>
      </c>
      <c r="C51" s="101">
        <v>33</v>
      </c>
      <c r="D51" s="102" t="s">
        <v>77</v>
      </c>
      <c r="E51" s="322" t="s">
        <v>1197</v>
      </c>
    </row>
    <row r="52" spans="2:5">
      <c r="B52" s="101">
        <v>34</v>
      </c>
      <c r="C52" s="101">
        <v>34</v>
      </c>
      <c r="D52" s="102" t="s">
        <v>78</v>
      </c>
      <c r="E52" s="322" t="s">
        <v>1197</v>
      </c>
    </row>
    <row r="53" spans="2:5">
      <c r="B53" s="101">
        <v>35</v>
      </c>
      <c r="C53" s="101">
        <v>35</v>
      </c>
      <c r="D53" s="102" t="s">
        <v>79</v>
      </c>
      <c r="E53" s="322" t="s">
        <v>1197</v>
      </c>
    </row>
    <row r="54" spans="2:5">
      <c r="B54" s="101">
        <v>36</v>
      </c>
      <c r="C54" s="101">
        <v>36</v>
      </c>
      <c r="D54" s="102" t="s">
        <v>80</v>
      </c>
      <c r="E54" s="322" t="s">
        <v>1197</v>
      </c>
    </row>
    <row r="55" spans="2:5">
      <c r="B55" s="101">
        <v>37</v>
      </c>
      <c r="C55" s="101">
        <v>37</v>
      </c>
      <c r="D55" s="102" t="s">
        <v>81</v>
      </c>
      <c r="E55" s="322" t="s">
        <v>1197</v>
      </c>
    </row>
    <row r="56" spans="2:5">
      <c r="B56" s="101">
        <v>38</v>
      </c>
      <c r="C56" s="101">
        <v>38</v>
      </c>
      <c r="D56" s="102" t="s">
        <v>82</v>
      </c>
      <c r="E56" s="322" t="s">
        <v>1197</v>
      </c>
    </row>
    <row r="57" spans="2:5">
      <c r="B57" s="101">
        <v>39</v>
      </c>
      <c r="C57" s="101">
        <v>39</v>
      </c>
      <c r="D57" s="102" t="s">
        <v>83</v>
      </c>
      <c r="E57" s="322" t="s">
        <v>1197</v>
      </c>
    </row>
    <row r="58" spans="2:5">
      <c r="B58" s="101">
        <v>40</v>
      </c>
      <c r="C58" s="101">
        <v>40</v>
      </c>
      <c r="D58" s="102" t="s">
        <v>84</v>
      </c>
      <c r="E58" s="322" t="s">
        <v>1197</v>
      </c>
    </row>
    <row r="59" spans="2:5">
      <c r="B59" s="101">
        <v>41</v>
      </c>
      <c r="C59" s="101">
        <v>41</v>
      </c>
      <c r="D59" s="102" t="s">
        <v>85</v>
      </c>
      <c r="E59" s="322" t="s">
        <v>1197</v>
      </c>
    </row>
    <row r="60" spans="2:5">
      <c r="B60" s="101">
        <v>42</v>
      </c>
      <c r="C60" s="101">
        <v>42</v>
      </c>
      <c r="D60" s="102" t="s">
        <v>86</v>
      </c>
      <c r="E60" s="322" t="s">
        <v>1197</v>
      </c>
    </row>
    <row r="61" spans="2:5">
      <c r="B61" s="101">
        <v>43</v>
      </c>
      <c r="C61" s="101">
        <v>43</v>
      </c>
      <c r="D61" s="102" t="s">
        <v>87</v>
      </c>
      <c r="E61" s="322" t="s">
        <v>1197</v>
      </c>
    </row>
    <row r="62" spans="2:5">
      <c r="B62" s="101">
        <v>44</v>
      </c>
      <c r="C62" s="101">
        <v>44</v>
      </c>
      <c r="D62" s="102" t="s">
        <v>88</v>
      </c>
      <c r="E62" s="322" t="s">
        <v>1197</v>
      </c>
    </row>
    <row r="63" spans="2:5">
      <c r="B63" s="101">
        <v>45</v>
      </c>
      <c r="C63" s="101">
        <v>45</v>
      </c>
      <c r="D63" s="102" t="s">
        <v>89</v>
      </c>
      <c r="E63" s="322" t="s">
        <v>1197</v>
      </c>
    </row>
    <row r="64" spans="2:5">
      <c r="B64" s="101">
        <v>46</v>
      </c>
      <c r="C64" s="101">
        <v>46</v>
      </c>
      <c r="D64" s="102" t="s">
        <v>90</v>
      </c>
      <c r="E64" s="322" t="s">
        <v>1197</v>
      </c>
    </row>
    <row r="65" spans="2:5">
      <c r="B65" s="101">
        <v>47</v>
      </c>
      <c r="C65" s="101">
        <v>47</v>
      </c>
      <c r="D65" s="102" t="s">
        <v>91</v>
      </c>
      <c r="E65" s="322" t="s">
        <v>1197</v>
      </c>
    </row>
    <row r="66" spans="2:5">
      <c r="B66" s="101">
        <v>48</v>
      </c>
      <c r="C66" s="101">
        <v>48</v>
      </c>
      <c r="D66" s="102" t="s">
        <v>92</v>
      </c>
      <c r="E66" s="322" t="s">
        <v>1197</v>
      </c>
    </row>
    <row r="67" spans="2:5">
      <c r="B67" s="101">
        <v>49</v>
      </c>
      <c r="C67" s="101">
        <v>49</v>
      </c>
      <c r="D67" s="102" t="s">
        <v>93</v>
      </c>
      <c r="E67" s="322" t="s">
        <v>1197</v>
      </c>
    </row>
    <row r="68" spans="2:5">
      <c r="B68" s="101">
        <v>50</v>
      </c>
      <c r="C68" s="101">
        <v>50</v>
      </c>
      <c r="D68" s="102" t="s">
        <v>94</v>
      </c>
      <c r="E68" s="322" t="s">
        <v>1197</v>
      </c>
    </row>
    <row r="69" spans="2:5">
      <c r="B69" s="101">
        <v>51</v>
      </c>
      <c r="C69" s="101">
        <v>51</v>
      </c>
      <c r="D69" s="102" t="s">
        <v>95</v>
      </c>
      <c r="E69" s="322" t="s">
        <v>1197</v>
      </c>
    </row>
    <row r="70" spans="2:5">
      <c r="B70" s="101">
        <v>52</v>
      </c>
      <c r="C70" s="101">
        <v>52</v>
      </c>
      <c r="D70" s="102" t="s">
        <v>96</v>
      </c>
      <c r="E70" s="322" t="s">
        <v>1197</v>
      </c>
    </row>
    <row r="71" spans="2:5">
      <c r="B71" s="101">
        <v>53</v>
      </c>
      <c r="C71" s="101">
        <v>53</v>
      </c>
      <c r="D71" s="102" t="s">
        <v>97</v>
      </c>
      <c r="E71" s="322" t="s">
        <v>1197</v>
      </c>
    </row>
    <row r="72" spans="2:5">
      <c r="B72" s="101">
        <v>54</v>
      </c>
      <c r="C72" s="101">
        <v>54</v>
      </c>
      <c r="D72" s="102" t="s">
        <v>98</v>
      </c>
      <c r="E72" s="322" t="s">
        <v>1197</v>
      </c>
    </row>
    <row r="73" spans="2:5">
      <c r="B73" s="101">
        <v>55</v>
      </c>
      <c r="C73" s="101">
        <v>55</v>
      </c>
      <c r="D73" s="102" t="s">
        <v>99</v>
      </c>
      <c r="E73" s="322" t="s">
        <v>1197</v>
      </c>
    </row>
    <row r="74" spans="2:5">
      <c r="B74" s="101">
        <v>56</v>
      </c>
      <c r="C74" s="101">
        <v>56</v>
      </c>
      <c r="D74" s="102" t="s">
        <v>100</v>
      </c>
      <c r="E74" s="322" t="s">
        <v>1197</v>
      </c>
    </row>
    <row r="75" spans="2:5">
      <c r="B75" s="101">
        <v>57</v>
      </c>
      <c r="C75" s="101">
        <v>57</v>
      </c>
      <c r="D75" s="102" t="s">
        <v>101</v>
      </c>
      <c r="E75" s="322" t="s">
        <v>1197</v>
      </c>
    </row>
    <row r="76" spans="2:5">
      <c r="B76" s="101">
        <v>58</v>
      </c>
      <c r="C76" s="101">
        <v>58</v>
      </c>
      <c r="D76" s="102" t="s">
        <v>102</v>
      </c>
      <c r="E76" s="322" t="s">
        <v>1197</v>
      </c>
    </row>
    <row r="77" spans="2:5">
      <c r="B77" s="101">
        <v>59</v>
      </c>
      <c r="C77" s="101">
        <v>59</v>
      </c>
      <c r="D77" s="102" t="s">
        <v>103</v>
      </c>
      <c r="E77" s="322" t="s">
        <v>1197</v>
      </c>
    </row>
    <row r="78" spans="2:5">
      <c r="B78" s="101">
        <v>60</v>
      </c>
      <c r="C78" s="101">
        <v>60</v>
      </c>
      <c r="D78" s="102" t="s">
        <v>104</v>
      </c>
      <c r="E78" s="322" t="s">
        <v>1197</v>
      </c>
    </row>
    <row r="79" spans="2:5">
      <c r="B79" s="101">
        <v>61</v>
      </c>
      <c r="C79" s="101">
        <v>61</v>
      </c>
      <c r="D79" s="102" t="s">
        <v>105</v>
      </c>
      <c r="E79" s="322" t="s">
        <v>1197</v>
      </c>
    </row>
    <row r="80" spans="2:5">
      <c r="B80" s="101">
        <v>62</v>
      </c>
      <c r="C80" s="101">
        <v>62</v>
      </c>
      <c r="D80" s="102" t="s">
        <v>106</v>
      </c>
      <c r="E80" s="322" t="s">
        <v>1197</v>
      </c>
    </row>
    <row r="81" spans="2:5">
      <c r="B81" s="101">
        <v>63</v>
      </c>
      <c r="C81" s="101">
        <v>63</v>
      </c>
      <c r="D81" s="102" t="s">
        <v>107</v>
      </c>
      <c r="E81" s="322" t="s">
        <v>1197</v>
      </c>
    </row>
    <row r="82" spans="2:5">
      <c r="B82" s="101">
        <v>64</v>
      </c>
      <c r="C82" s="101">
        <v>64</v>
      </c>
      <c r="D82" s="102" t="s">
        <v>108</v>
      </c>
      <c r="E82" s="322" t="s">
        <v>1197</v>
      </c>
    </row>
    <row r="83" spans="2:5">
      <c r="B83" s="101">
        <v>65</v>
      </c>
      <c r="C83" s="101">
        <v>65</v>
      </c>
      <c r="D83" s="102" t="s">
        <v>109</v>
      </c>
      <c r="E83" s="322" t="s">
        <v>1197</v>
      </c>
    </row>
    <row r="84" spans="2:5">
      <c r="B84" s="101">
        <v>66</v>
      </c>
      <c r="C84" s="101">
        <v>66</v>
      </c>
      <c r="D84" s="102" t="s">
        <v>110</v>
      </c>
      <c r="E84" s="322" t="s">
        <v>1197</v>
      </c>
    </row>
    <row r="85" spans="2:5">
      <c r="B85" s="101">
        <v>67</v>
      </c>
      <c r="C85" s="101">
        <v>67</v>
      </c>
      <c r="D85" s="102" t="s">
        <v>111</v>
      </c>
      <c r="E85" s="322" t="s">
        <v>1197</v>
      </c>
    </row>
    <row r="86" spans="2:5">
      <c r="B86" s="101">
        <v>68</v>
      </c>
      <c r="C86" s="101">
        <v>68</v>
      </c>
      <c r="D86" s="102" t="s">
        <v>112</v>
      </c>
      <c r="E86" s="322" t="s">
        <v>1197</v>
      </c>
    </row>
    <row r="87" spans="2:5">
      <c r="B87" s="101">
        <v>69</v>
      </c>
      <c r="C87" s="101">
        <v>69</v>
      </c>
      <c r="D87" s="102" t="s">
        <v>113</v>
      </c>
      <c r="E87" s="322" t="s">
        <v>1197</v>
      </c>
    </row>
    <row r="88" spans="2:5">
      <c r="B88" s="101">
        <v>70</v>
      </c>
      <c r="C88" s="101">
        <v>70</v>
      </c>
      <c r="D88" s="102" t="s">
        <v>114</v>
      </c>
      <c r="E88" s="322" t="s">
        <v>1197</v>
      </c>
    </row>
    <row r="89" spans="2:5">
      <c r="B89" s="101">
        <v>71</v>
      </c>
      <c r="C89" s="101">
        <v>71</v>
      </c>
      <c r="D89" s="102" t="s">
        <v>115</v>
      </c>
      <c r="E89" s="322" t="s">
        <v>1197</v>
      </c>
    </row>
    <row r="90" spans="2:5">
      <c r="B90" s="101">
        <v>72</v>
      </c>
      <c r="C90" s="101">
        <v>72</v>
      </c>
      <c r="D90" s="102" t="s">
        <v>116</v>
      </c>
      <c r="E90" s="322" t="s">
        <v>1197</v>
      </c>
    </row>
    <row r="91" spans="2:5">
      <c r="B91" s="101">
        <v>73</v>
      </c>
      <c r="C91" s="101">
        <v>73</v>
      </c>
      <c r="D91" s="102" t="s">
        <v>117</v>
      </c>
      <c r="E91" s="322" t="s">
        <v>1197</v>
      </c>
    </row>
    <row r="92" spans="2:5">
      <c r="B92" s="101">
        <v>74</v>
      </c>
      <c r="C92" s="101">
        <v>74</v>
      </c>
      <c r="D92" s="102" t="s">
        <v>118</v>
      </c>
      <c r="E92" s="322" t="s">
        <v>1197</v>
      </c>
    </row>
    <row r="93" spans="2:5">
      <c r="B93" s="101">
        <v>75</v>
      </c>
      <c r="C93" s="101">
        <v>75</v>
      </c>
      <c r="D93" s="102" t="s">
        <v>119</v>
      </c>
      <c r="E93" s="322" t="s">
        <v>1197</v>
      </c>
    </row>
    <row r="94" spans="2:5">
      <c r="B94" s="101">
        <v>76</v>
      </c>
      <c r="C94" s="101">
        <v>76</v>
      </c>
      <c r="D94" s="102" t="s">
        <v>120</v>
      </c>
      <c r="E94" s="322" t="s">
        <v>1197</v>
      </c>
    </row>
    <row r="95" spans="2:5">
      <c r="B95" s="101">
        <v>77</v>
      </c>
      <c r="C95" s="101">
        <v>77</v>
      </c>
      <c r="D95" s="102" t="s">
        <v>121</v>
      </c>
      <c r="E95" s="322" t="s">
        <v>1197</v>
      </c>
    </row>
    <row r="96" spans="2:5">
      <c r="B96" s="101">
        <v>78</v>
      </c>
      <c r="C96" s="101">
        <v>78</v>
      </c>
      <c r="D96" s="102" t="s">
        <v>122</v>
      </c>
      <c r="E96" s="322" t="s">
        <v>1197</v>
      </c>
    </row>
    <row r="97" spans="2:5">
      <c r="B97" s="101">
        <v>79</v>
      </c>
      <c r="C97" s="101">
        <v>79</v>
      </c>
      <c r="D97" s="102" t="s">
        <v>123</v>
      </c>
      <c r="E97" s="322" t="s">
        <v>1197</v>
      </c>
    </row>
    <row r="98" spans="2:5">
      <c r="B98" s="101">
        <v>80</v>
      </c>
      <c r="C98" s="101">
        <v>80</v>
      </c>
      <c r="D98" s="102" t="s">
        <v>124</v>
      </c>
      <c r="E98" s="322" t="s">
        <v>1197</v>
      </c>
    </row>
    <row r="99" spans="2:5" ht="3" customHeight="1" thickBot="1">
      <c r="B99" s="331" t="s">
        <v>125</v>
      </c>
      <c r="C99" s="331" t="s">
        <v>125</v>
      </c>
      <c r="D99" s="104"/>
      <c r="E99" s="104"/>
    </row>
    <row r="100" spans="2:5" ht="15" thickTop="1"/>
    <row r="101" spans="2:5"/>
    <row r="102" spans="2:5"/>
    <row r="103" spans="2:5"/>
    <row r="104" spans="2:5"/>
    <row r="105" spans="2:5"/>
    <row r="106" spans="2:5"/>
    <row r="107" spans="2:5"/>
    <row r="108" spans="2:5"/>
    <row r="109" spans="2:5"/>
    <row r="110" spans="2:5"/>
    <row r="111" spans="2:5"/>
    <row r="112" spans="2:5"/>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D98">
    <cfRule type="expression" dxfId="25" priority="19" stopIfTrue="1">
      <formula>MOD(ROW(),2)</formula>
    </cfRule>
  </conditionalFormatting>
  <conditionalFormatting sqref="E19:E98">
    <cfRule type="cellIs" dxfId="24" priority="16" operator="equal">
      <formula>"NO CUMPLE-2"</formula>
    </cfRule>
    <cfRule type="cellIs" dxfId="23" priority="17" operator="equal">
      <formula>"NO CUMPLE-1"</formula>
    </cfRule>
    <cfRule type="cellIs" dxfId="22" priority="18" operator="equal">
      <formula>"CUMPLE"</formula>
    </cfRule>
  </conditionalFormatting>
  <dataValidations count="2">
    <dataValidation type="list" allowBlank="1" showInputMessage="1" showErrorMessage="1" sqref="E99" xr:uid="{00000000-0002-0000-1000-000000000000}">
      <formula1>CUMPLIMIENTO</formula1>
    </dataValidation>
    <dataValidation type="list" allowBlank="1" showInputMessage="1" showErrorMessage="1" sqref="E19:E98"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rgb="FF7030A0"/>
    <pageSetUpPr fitToPage="1"/>
  </sheetPr>
  <dimension ref="A1:P516"/>
  <sheetViews>
    <sheetView showGridLines="0" zoomScaleNormal="100" zoomScaleSheetLayoutView="90" workbookViewId="0"/>
  </sheetViews>
  <sheetFormatPr baseColWidth="10" defaultColWidth="0" defaultRowHeight="13.2" zeroHeight="1"/>
  <cols>
    <col min="1" max="1" width="1.33203125" style="39" customWidth="1"/>
    <col min="2" max="2" width="7.6640625" style="39" customWidth="1"/>
    <col min="3" max="3" width="11.5546875" style="39" customWidth="1"/>
    <col min="4" max="4" width="32.33203125" style="39" customWidth="1"/>
    <col min="5" max="5" width="15.6640625" style="39" bestFit="1" customWidth="1"/>
    <col min="6" max="9" width="16.109375" style="39" customWidth="1"/>
    <col min="10" max="10" width="18.33203125" style="39" customWidth="1"/>
    <col min="11" max="12" width="14.6640625" style="39" customWidth="1"/>
    <col min="13" max="13" width="11.44140625" style="39" customWidth="1"/>
    <col min="14" max="14" width="11.44140625" style="199" customWidth="1"/>
    <col min="15" max="16" width="11.44140625" style="39" customWidth="1"/>
    <col min="17" max="16384" width="11.44140625" style="39" hidden="1"/>
  </cols>
  <sheetData>
    <row r="1" spans="1:14" s="2" customFormat="1" ht="18">
      <c r="A1" s="36"/>
      <c r="B1" s="780" t="s">
        <v>0</v>
      </c>
      <c r="C1" s="780"/>
      <c r="D1" s="780"/>
      <c r="E1" s="780"/>
      <c r="F1" s="780"/>
      <c r="G1" s="780"/>
      <c r="H1" s="780"/>
      <c r="I1" s="780"/>
      <c r="J1" s="780"/>
      <c r="K1" s="780"/>
      <c r="L1" s="780"/>
      <c r="N1" s="200"/>
    </row>
    <row r="2" spans="1:14" s="2" customFormat="1" ht="18">
      <c r="A2" s="36"/>
      <c r="B2" s="780" t="s">
        <v>1</v>
      </c>
      <c r="C2" s="780"/>
      <c r="D2" s="780"/>
      <c r="E2" s="780"/>
      <c r="F2" s="780"/>
      <c r="G2" s="780"/>
      <c r="H2" s="780"/>
      <c r="I2" s="780"/>
      <c r="J2" s="780"/>
      <c r="K2" s="780"/>
      <c r="L2" s="780"/>
      <c r="N2" s="200"/>
    </row>
    <row r="3" spans="1:14" s="2" customFormat="1" ht="15.6">
      <c r="A3" s="36"/>
      <c r="B3" s="971" t="s">
        <v>2</v>
      </c>
      <c r="C3" s="971"/>
      <c r="D3" s="971"/>
      <c r="E3" s="971"/>
      <c r="F3" s="971"/>
      <c r="G3" s="971"/>
      <c r="H3" s="971"/>
      <c r="I3" s="971"/>
      <c r="J3" s="971"/>
      <c r="K3" s="971"/>
      <c r="L3" s="971"/>
      <c r="N3" s="200"/>
    </row>
    <row r="4" spans="1:14" s="2" customFormat="1" ht="15.6">
      <c r="A4" s="36"/>
      <c r="B4" s="971" t="s">
        <v>3</v>
      </c>
      <c r="C4" s="971"/>
      <c r="D4" s="971"/>
      <c r="E4" s="971"/>
      <c r="F4" s="971"/>
      <c r="G4" s="971"/>
      <c r="H4" s="971"/>
      <c r="I4" s="971"/>
      <c r="J4" s="971"/>
      <c r="K4" s="971"/>
      <c r="L4" s="971"/>
      <c r="N4" s="200"/>
    </row>
    <row r="5" spans="1:14" s="2" customFormat="1" ht="15.6">
      <c r="A5" s="36"/>
      <c r="B5" s="60"/>
      <c r="C5" s="37"/>
      <c r="D5" s="38"/>
      <c r="E5" s="3"/>
      <c r="F5" s="3"/>
      <c r="G5" s="3"/>
      <c r="H5" s="3"/>
      <c r="I5" s="3"/>
      <c r="N5" s="200"/>
    </row>
    <row r="6" spans="1:14" s="2" customFormat="1" ht="15.6">
      <c r="A6" s="36"/>
      <c r="B6" s="971" t="s">
        <v>4</v>
      </c>
      <c r="C6" s="971"/>
      <c r="D6" s="971"/>
      <c r="E6" s="971"/>
      <c r="F6" s="971"/>
      <c r="G6" s="971"/>
      <c r="H6" s="971"/>
      <c r="I6" s="971"/>
      <c r="J6" s="971"/>
      <c r="K6" s="971"/>
      <c r="L6" s="971"/>
      <c r="N6" s="200"/>
    </row>
    <row r="7" spans="1:14" s="2" customFormat="1" ht="15.6">
      <c r="A7" s="36"/>
      <c r="B7" s="971" t="s">
        <v>5</v>
      </c>
      <c r="C7" s="971"/>
      <c r="D7" s="971"/>
      <c r="E7" s="971"/>
      <c r="F7" s="971"/>
      <c r="G7" s="971"/>
      <c r="H7" s="971"/>
      <c r="I7" s="971"/>
      <c r="J7" s="971"/>
      <c r="K7" s="971"/>
      <c r="L7" s="971"/>
      <c r="N7" s="200"/>
    </row>
    <row r="8" spans="1:14" ht="15.6">
      <c r="B8" s="60"/>
      <c r="C8" s="37"/>
      <c r="D8" s="40"/>
      <c r="E8" s="40"/>
      <c r="F8" s="40"/>
      <c r="G8" s="40"/>
      <c r="H8" s="40"/>
      <c r="I8" s="40"/>
    </row>
    <row r="9" spans="1:14" ht="48.75" customHeight="1">
      <c r="B9" s="971" t="s">
        <v>1402</v>
      </c>
      <c r="C9" s="971"/>
      <c r="D9" s="971"/>
      <c r="E9" s="971"/>
      <c r="F9" s="971"/>
      <c r="G9" s="971"/>
      <c r="H9" s="971"/>
      <c r="I9" s="971"/>
      <c r="J9" s="971"/>
      <c r="K9" s="971"/>
      <c r="L9" s="971"/>
    </row>
    <row r="10" spans="1:14" ht="15.6">
      <c r="B10" s="60"/>
      <c r="C10" s="37"/>
      <c r="D10" s="40"/>
      <c r="E10" s="40"/>
      <c r="F10" s="40"/>
      <c r="G10" s="40"/>
      <c r="H10" s="40"/>
      <c r="I10" s="40"/>
    </row>
    <row r="11" spans="1:14" ht="15.6">
      <c r="B11" s="972" t="s">
        <v>1259</v>
      </c>
      <c r="C11" s="972"/>
      <c r="D11" s="972"/>
      <c r="E11" s="972"/>
      <c r="F11" s="972"/>
      <c r="G11" s="972"/>
      <c r="H11" s="972"/>
      <c r="I11" s="972"/>
      <c r="J11" s="972"/>
      <c r="K11" s="972"/>
      <c r="L11" s="972"/>
    </row>
    <row r="12" spans="1:14" ht="18">
      <c r="B12" s="973">
        <v>1</v>
      </c>
      <c r="C12" s="973"/>
      <c r="D12" s="973"/>
      <c r="E12" s="973"/>
      <c r="F12" s="973"/>
      <c r="G12" s="973"/>
      <c r="H12" s="973"/>
      <c r="I12" s="973"/>
      <c r="J12" s="973"/>
      <c r="K12" s="973"/>
      <c r="L12" s="973"/>
    </row>
    <row r="13" spans="1:14" s="371" customFormat="1" ht="13.8" thickBot="1">
      <c r="B13" s="199">
        <v>2</v>
      </c>
      <c r="C13" s="199">
        <v>3</v>
      </c>
      <c r="D13" s="199">
        <v>4</v>
      </c>
      <c r="E13" s="199">
        <v>5</v>
      </c>
      <c r="F13" s="199">
        <v>6</v>
      </c>
      <c r="G13" s="199">
        <v>7</v>
      </c>
      <c r="H13" s="199">
        <v>8</v>
      </c>
      <c r="I13" s="199">
        <v>9</v>
      </c>
      <c r="J13" s="199">
        <v>10</v>
      </c>
      <c r="K13" s="199">
        <v>11</v>
      </c>
      <c r="L13" s="199">
        <v>12</v>
      </c>
      <c r="N13" s="199"/>
    </row>
    <row r="14" spans="1:14" ht="24" customHeight="1" thickBot="1">
      <c r="B14" s="974" t="s">
        <v>1260</v>
      </c>
      <c r="C14" s="975"/>
      <c r="D14" s="975"/>
      <c r="E14" s="975"/>
      <c r="F14" s="975"/>
      <c r="G14" s="975"/>
      <c r="H14" s="975"/>
      <c r="I14" s="975"/>
      <c r="J14" s="975"/>
      <c r="K14" s="975"/>
      <c r="L14" s="976"/>
    </row>
    <row r="15" spans="1:14" ht="15" customHeight="1" thickBot="1">
      <c r="B15" s="977" t="s">
        <v>39</v>
      </c>
      <c r="C15" s="979" t="s">
        <v>1261</v>
      </c>
      <c r="D15" s="981" t="s">
        <v>130</v>
      </c>
      <c r="E15" s="983" t="s">
        <v>1262</v>
      </c>
      <c r="F15" s="984" t="s">
        <v>1263</v>
      </c>
      <c r="G15" s="983" t="s">
        <v>1264</v>
      </c>
      <c r="H15" s="987" t="s">
        <v>1265</v>
      </c>
      <c r="I15" s="987" t="s">
        <v>1258</v>
      </c>
      <c r="J15" s="984" t="s">
        <v>1266</v>
      </c>
      <c r="K15" s="990"/>
      <c r="L15" s="985" t="s">
        <v>1267</v>
      </c>
    </row>
    <row r="16" spans="1:14" ht="29.25" customHeight="1" thickBot="1">
      <c r="B16" s="977"/>
      <c r="C16" s="979"/>
      <c r="D16" s="981"/>
      <c r="E16" s="981"/>
      <c r="F16" s="979"/>
      <c r="G16" s="981"/>
      <c r="H16" s="988"/>
      <c r="I16" s="988"/>
      <c r="J16" s="558" t="s">
        <v>1268</v>
      </c>
      <c r="K16" s="559" t="s">
        <v>1269</v>
      </c>
      <c r="L16" s="986"/>
    </row>
    <row r="17" spans="2:12" ht="18.75" customHeight="1" thickBot="1">
      <c r="B17" s="978"/>
      <c r="C17" s="980"/>
      <c r="D17" s="982"/>
      <c r="E17" s="982"/>
      <c r="F17" s="980"/>
      <c r="G17" s="982"/>
      <c r="H17" s="989"/>
      <c r="I17" s="989"/>
      <c r="J17" s="560" t="s">
        <v>1169</v>
      </c>
      <c r="K17" s="561" t="s">
        <v>1169</v>
      </c>
      <c r="L17" s="562" t="s">
        <v>1169</v>
      </c>
    </row>
    <row r="18" spans="2:12" ht="3" customHeight="1">
      <c r="B18" s="89"/>
      <c r="C18" s="41"/>
      <c r="D18" s="42"/>
      <c r="E18" s="88"/>
      <c r="F18" s="90"/>
      <c r="G18" s="90"/>
      <c r="H18" s="90"/>
      <c r="I18" s="90"/>
      <c r="J18" s="159"/>
      <c r="K18" s="385"/>
      <c r="L18" s="386"/>
    </row>
    <row r="19" spans="2:12" ht="24">
      <c r="B19" s="84">
        <v>1</v>
      </c>
      <c r="C19" s="43">
        <v>1</v>
      </c>
      <c r="D19" s="44" t="s">
        <v>45</v>
      </c>
      <c r="E19" s="46" t="s">
        <v>1236</v>
      </c>
      <c r="F19" s="46" t="s">
        <v>1236</v>
      </c>
      <c r="G19" s="46" t="s">
        <v>1236</v>
      </c>
      <c r="H19" s="46" t="s">
        <v>1236</v>
      </c>
      <c r="I19" s="46" t="s">
        <v>1236</v>
      </c>
      <c r="J19" s="46" t="s">
        <v>1236</v>
      </c>
      <c r="K19" s="46" t="s">
        <v>1236</v>
      </c>
      <c r="L19" s="46" t="s">
        <v>1236</v>
      </c>
    </row>
    <row r="20" spans="2:12">
      <c r="B20" s="84">
        <v>2</v>
      </c>
      <c r="C20" s="43">
        <v>2</v>
      </c>
      <c r="D20" s="44" t="s">
        <v>46</v>
      </c>
      <c r="E20" s="46" t="s">
        <v>1236</v>
      </c>
      <c r="F20" s="46" t="s">
        <v>1236</v>
      </c>
      <c r="G20" s="46" t="s">
        <v>1236</v>
      </c>
      <c r="H20" s="46" t="s">
        <v>1236</v>
      </c>
      <c r="I20" s="46" t="s">
        <v>1236</v>
      </c>
      <c r="J20" s="46" t="s">
        <v>1236</v>
      </c>
      <c r="K20" s="46" t="s">
        <v>1236</v>
      </c>
      <c r="L20" s="46" t="s">
        <v>1236</v>
      </c>
    </row>
    <row r="21" spans="2:12">
      <c r="B21" s="84">
        <v>3</v>
      </c>
      <c r="C21" s="43">
        <v>3</v>
      </c>
      <c r="D21" s="44" t="s">
        <v>47</v>
      </c>
      <c r="E21" s="46" t="s">
        <v>1236</v>
      </c>
      <c r="F21" s="46" t="s">
        <v>1236</v>
      </c>
      <c r="G21" s="46" t="s">
        <v>1236</v>
      </c>
      <c r="H21" s="46" t="s">
        <v>1236</v>
      </c>
      <c r="I21" s="46" t="s">
        <v>1236</v>
      </c>
      <c r="J21" s="46" t="s">
        <v>1236</v>
      </c>
      <c r="K21" s="46" t="s">
        <v>1236</v>
      </c>
      <c r="L21" s="46" t="s">
        <v>1236</v>
      </c>
    </row>
    <row r="22" spans="2:12">
      <c r="B22" s="84">
        <v>4</v>
      </c>
      <c r="C22" s="43">
        <v>4</v>
      </c>
      <c r="D22" s="44" t="s">
        <v>48</v>
      </c>
      <c r="E22" s="46" t="s">
        <v>1236</v>
      </c>
      <c r="F22" s="46" t="s">
        <v>1236</v>
      </c>
      <c r="G22" s="46" t="s">
        <v>1236</v>
      </c>
      <c r="H22" s="46" t="s">
        <v>1236</v>
      </c>
      <c r="I22" s="46" t="s">
        <v>1236</v>
      </c>
      <c r="J22" s="46" t="s">
        <v>1236</v>
      </c>
      <c r="K22" s="46" t="s">
        <v>1236</v>
      </c>
      <c r="L22" s="46" t="s">
        <v>1236</v>
      </c>
    </row>
    <row r="23" spans="2:12" ht="24">
      <c r="B23" s="84">
        <v>5</v>
      </c>
      <c r="C23" s="43">
        <v>5</v>
      </c>
      <c r="D23" s="44" t="s">
        <v>49</v>
      </c>
      <c r="E23" s="46" t="s">
        <v>1236</v>
      </c>
      <c r="F23" s="46" t="s">
        <v>1236</v>
      </c>
      <c r="G23" s="46" t="s">
        <v>1236</v>
      </c>
      <c r="H23" s="46" t="s">
        <v>1236</v>
      </c>
      <c r="I23" s="46" t="s">
        <v>1236</v>
      </c>
      <c r="J23" s="46" t="s">
        <v>1236</v>
      </c>
      <c r="K23" s="46" t="s">
        <v>1236</v>
      </c>
      <c r="L23" s="46" t="s">
        <v>1236</v>
      </c>
    </row>
    <row r="24" spans="2:12">
      <c r="B24" s="84">
        <v>6</v>
      </c>
      <c r="C24" s="43">
        <v>6</v>
      </c>
      <c r="D24" s="44" t="s">
        <v>50</v>
      </c>
      <c r="E24" s="46" t="s">
        <v>1236</v>
      </c>
      <c r="F24" s="46" t="s">
        <v>1236</v>
      </c>
      <c r="G24" s="46" t="s">
        <v>1236</v>
      </c>
      <c r="H24" s="46" t="s">
        <v>1236</v>
      </c>
      <c r="I24" s="46" t="s">
        <v>1236</v>
      </c>
      <c r="J24" s="46" t="s">
        <v>1236</v>
      </c>
      <c r="K24" s="46" t="s">
        <v>1236</v>
      </c>
      <c r="L24" s="46" t="s">
        <v>1236</v>
      </c>
    </row>
    <row r="25" spans="2:12">
      <c r="B25" s="84">
        <v>7</v>
      </c>
      <c r="C25" s="43">
        <v>7</v>
      </c>
      <c r="D25" s="44" t="s">
        <v>51</v>
      </c>
      <c r="E25" s="46" t="s">
        <v>1236</v>
      </c>
      <c r="F25" s="46" t="s">
        <v>1236</v>
      </c>
      <c r="G25" s="46" t="s">
        <v>1236</v>
      </c>
      <c r="H25" s="46" t="s">
        <v>1236</v>
      </c>
      <c r="I25" s="46" t="s">
        <v>1236</v>
      </c>
      <c r="J25" s="46" t="s">
        <v>1236</v>
      </c>
      <c r="K25" s="46" t="s">
        <v>1236</v>
      </c>
      <c r="L25" s="46" t="s">
        <v>1236</v>
      </c>
    </row>
    <row r="26" spans="2:12" ht="24">
      <c r="B26" s="84">
        <v>8</v>
      </c>
      <c r="C26" s="43">
        <v>8</v>
      </c>
      <c r="D26" s="44" t="s">
        <v>52</v>
      </c>
      <c r="E26" s="46" t="s">
        <v>1236</v>
      </c>
      <c r="F26" s="46" t="s">
        <v>1236</v>
      </c>
      <c r="G26" s="46" t="s">
        <v>1236</v>
      </c>
      <c r="H26" s="46" t="s">
        <v>1236</v>
      </c>
      <c r="I26" s="46" t="s">
        <v>1236</v>
      </c>
      <c r="J26" s="46" t="s">
        <v>1236</v>
      </c>
      <c r="K26" s="46" t="s">
        <v>1236</v>
      </c>
      <c r="L26" s="46" t="s">
        <v>1236</v>
      </c>
    </row>
    <row r="27" spans="2:12">
      <c r="B27" s="84">
        <v>9</v>
      </c>
      <c r="C27" s="43">
        <v>9</v>
      </c>
      <c r="D27" s="44" t="s">
        <v>53</v>
      </c>
      <c r="E27" s="46" t="s">
        <v>1236</v>
      </c>
      <c r="F27" s="46" t="s">
        <v>1236</v>
      </c>
      <c r="G27" s="46" t="s">
        <v>1236</v>
      </c>
      <c r="H27" s="46" t="s">
        <v>1236</v>
      </c>
      <c r="I27" s="46" t="s">
        <v>1236</v>
      </c>
      <c r="J27" s="46" t="s">
        <v>1236</v>
      </c>
      <c r="K27" s="46" t="s">
        <v>1236</v>
      </c>
      <c r="L27" s="46" t="s">
        <v>1236</v>
      </c>
    </row>
    <row r="28" spans="2:12">
      <c r="B28" s="84">
        <v>10</v>
      </c>
      <c r="C28" s="43">
        <v>10</v>
      </c>
      <c r="D28" s="44" t="s">
        <v>54</v>
      </c>
      <c r="E28" s="46" t="s">
        <v>1236</v>
      </c>
      <c r="F28" s="46" t="s">
        <v>1236</v>
      </c>
      <c r="G28" s="46" t="s">
        <v>1236</v>
      </c>
      <c r="H28" s="46" t="s">
        <v>1236</v>
      </c>
      <c r="I28" s="46" t="s">
        <v>1236</v>
      </c>
      <c r="J28" s="46" t="s">
        <v>1236</v>
      </c>
      <c r="K28" s="46" t="s">
        <v>1236</v>
      </c>
      <c r="L28" s="46" t="s">
        <v>1236</v>
      </c>
    </row>
    <row r="29" spans="2:12">
      <c r="B29" s="84">
        <v>11</v>
      </c>
      <c r="C29" s="43">
        <v>11</v>
      </c>
      <c r="D29" s="44" t="s">
        <v>55</v>
      </c>
      <c r="E29" s="46" t="s">
        <v>1236</v>
      </c>
      <c r="F29" s="46" t="s">
        <v>1236</v>
      </c>
      <c r="G29" s="46" t="s">
        <v>1236</v>
      </c>
      <c r="H29" s="46" t="s">
        <v>1236</v>
      </c>
      <c r="I29" s="46" t="s">
        <v>1236</v>
      </c>
      <c r="J29" s="46" t="s">
        <v>1236</v>
      </c>
      <c r="K29" s="46" t="s">
        <v>1236</v>
      </c>
      <c r="L29" s="46" t="s">
        <v>1236</v>
      </c>
    </row>
    <row r="30" spans="2:12" ht="24">
      <c r="B30" s="84">
        <v>12</v>
      </c>
      <c r="C30" s="43">
        <v>12</v>
      </c>
      <c r="D30" s="44" t="s">
        <v>56</v>
      </c>
      <c r="E30" s="46" t="s">
        <v>1236</v>
      </c>
      <c r="F30" s="46" t="s">
        <v>1236</v>
      </c>
      <c r="G30" s="46" t="s">
        <v>1236</v>
      </c>
      <c r="H30" s="46" t="s">
        <v>1236</v>
      </c>
      <c r="I30" s="46" t="s">
        <v>1236</v>
      </c>
      <c r="J30" s="46" t="s">
        <v>1236</v>
      </c>
      <c r="K30" s="46" t="s">
        <v>1236</v>
      </c>
      <c r="L30" s="46" t="s">
        <v>1236</v>
      </c>
    </row>
    <row r="31" spans="2:12">
      <c r="B31" s="84">
        <v>13</v>
      </c>
      <c r="C31" s="43">
        <v>13</v>
      </c>
      <c r="D31" s="44" t="s">
        <v>57</v>
      </c>
      <c r="E31" s="46" t="s">
        <v>677</v>
      </c>
      <c r="F31" s="46" t="s">
        <v>1236</v>
      </c>
      <c r="G31" s="46" t="s">
        <v>1236</v>
      </c>
      <c r="H31" s="46" t="s">
        <v>1236</v>
      </c>
      <c r="I31" s="46" t="s">
        <v>1236</v>
      </c>
      <c r="J31" s="46" t="s">
        <v>1236</v>
      </c>
      <c r="K31" s="46" t="s">
        <v>1236</v>
      </c>
      <c r="L31" s="46" t="s">
        <v>677</v>
      </c>
    </row>
    <row r="32" spans="2:12" ht="36">
      <c r="B32" s="84">
        <v>14</v>
      </c>
      <c r="C32" s="43">
        <v>14</v>
      </c>
      <c r="D32" s="44" t="s">
        <v>58</v>
      </c>
      <c r="E32" s="46" t="s">
        <v>1236</v>
      </c>
      <c r="F32" s="46" t="s">
        <v>1236</v>
      </c>
      <c r="G32" s="46" t="s">
        <v>1236</v>
      </c>
      <c r="H32" s="46" t="s">
        <v>1236</v>
      </c>
      <c r="I32" s="46" t="s">
        <v>1236</v>
      </c>
      <c r="J32" s="46" t="s">
        <v>1236</v>
      </c>
      <c r="K32" s="46" t="s">
        <v>1236</v>
      </c>
      <c r="L32" s="46" t="s">
        <v>1236</v>
      </c>
    </row>
    <row r="33" spans="2:12" ht="24">
      <c r="B33" s="84">
        <v>15</v>
      </c>
      <c r="C33" s="43">
        <v>15</v>
      </c>
      <c r="D33" s="44" t="s">
        <v>59</v>
      </c>
      <c r="E33" s="46" t="s">
        <v>1236</v>
      </c>
      <c r="F33" s="46" t="s">
        <v>1236</v>
      </c>
      <c r="G33" s="46" t="s">
        <v>1236</v>
      </c>
      <c r="H33" s="46" t="s">
        <v>1236</v>
      </c>
      <c r="I33" s="46" t="s">
        <v>1236</v>
      </c>
      <c r="J33" s="46" t="s">
        <v>1236</v>
      </c>
      <c r="K33" s="46" t="s">
        <v>1236</v>
      </c>
      <c r="L33" s="46" t="s">
        <v>1236</v>
      </c>
    </row>
    <row r="34" spans="2:12">
      <c r="B34" s="84">
        <v>16</v>
      </c>
      <c r="C34" s="43">
        <v>16</v>
      </c>
      <c r="D34" s="44" t="s">
        <v>60</v>
      </c>
      <c r="E34" s="46" t="s">
        <v>1236</v>
      </c>
      <c r="F34" s="46" t="s">
        <v>1236</v>
      </c>
      <c r="G34" s="46" t="s">
        <v>1236</v>
      </c>
      <c r="H34" s="46" t="s">
        <v>1236</v>
      </c>
      <c r="I34" s="46" t="s">
        <v>1236</v>
      </c>
      <c r="J34" s="46" t="s">
        <v>1236</v>
      </c>
      <c r="K34" s="46" t="s">
        <v>1236</v>
      </c>
      <c r="L34" s="46" t="s">
        <v>1236</v>
      </c>
    </row>
    <row r="35" spans="2:12">
      <c r="B35" s="84">
        <v>17</v>
      </c>
      <c r="C35" s="43">
        <v>17</v>
      </c>
      <c r="D35" s="44" t="s">
        <v>61</v>
      </c>
      <c r="E35" s="46" t="s">
        <v>1236</v>
      </c>
      <c r="F35" s="46" t="s">
        <v>1236</v>
      </c>
      <c r="G35" s="46" t="s">
        <v>1236</v>
      </c>
      <c r="H35" s="46" t="s">
        <v>1236</v>
      </c>
      <c r="I35" s="46" t="s">
        <v>1236</v>
      </c>
      <c r="J35" s="46" t="s">
        <v>1236</v>
      </c>
      <c r="K35" s="46" t="s">
        <v>1236</v>
      </c>
      <c r="L35" s="46" t="s">
        <v>1236</v>
      </c>
    </row>
    <row r="36" spans="2:12">
      <c r="B36" s="84">
        <v>18</v>
      </c>
      <c r="C36" s="43">
        <v>18</v>
      </c>
      <c r="D36" s="44" t="s">
        <v>62</v>
      </c>
      <c r="E36" s="46" t="s">
        <v>1236</v>
      </c>
      <c r="F36" s="46" t="s">
        <v>1236</v>
      </c>
      <c r="G36" s="46" t="s">
        <v>1236</v>
      </c>
      <c r="H36" s="46" t="s">
        <v>1236</v>
      </c>
      <c r="I36" s="46" t="s">
        <v>1236</v>
      </c>
      <c r="J36" s="46" t="s">
        <v>1236</v>
      </c>
      <c r="K36" s="46" t="s">
        <v>1236</v>
      </c>
      <c r="L36" s="46" t="s">
        <v>1236</v>
      </c>
    </row>
    <row r="37" spans="2:12">
      <c r="B37" s="84">
        <v>19</v>
      </c>
      <c r="C37" s="43">
        <v>19</v>
      </c>
      <c r="D37" s="44" t="s">
        <v>63</v>
      </c>
      <c r="E37" s="46" t="s">
        <v>1236</v>
      </c>
      <c r="F37" s="46" t="s">
        <v>1236</v>
      </c>
      <c r="G37" s="46" t="s">
        <v>1236</v>
      </c>
      <c r="H37" s="46" t="s">
        <v>1236</v>
      </c>
      <c r="I37" s="46" t="s">
        <v>1236</v>
      </c>
      <c r="J37" s="46" t="s">
        <v>1236</v>
      </c>
      <c r="K37" s="46" t="s">
        <v>1236</v>
      </c>
      <c r="L37" s="46" t="s">
        <v>1236</v>
      </c>
    </row>
    <row r="38" spans="2:12">
      <c r="B38" s="84">
        <v>20</v>
      </c>
      <c r="C38" s="43">
        <v>20</v>
      </c>
      <c r="D38" s="44" t="s">
        <v>64</v>
      </c>
      <c r="E38" s="46" t="s">
        <v>1236</v>
      </c>
      <c r="F38" s="46" t="s">
        <v>1236</v>
      </c>
      <c r="G38" s="46" t="s">
        <v>1236</v>
      </c>
      <c r="H38" s="46" t="s">
        <v>1236</v>
      </c>
      <c r="I38" s="46" t="s">
        <v>1236</v>
      </c>
      <c r="J38" s="46" t="s">
        <v>1236</v>
      </c>
      <c r="K38" s="46" t="s">
        <v>1236</v>
      </c>
      <c r="L38" s="46" t="s">
        <v>1236</v>
      </c>
    </row>
    <row r="39" spans="2:12">
      <c r="B39" s="84">
        <v>21</v>
      </c>
      <c r="C39" s="43">
        <v>21</v>
      </c>
      <c r="D39" s="44" t="s">
        <v>65</v>
      </c>
      <c r="E39" s="46" t="s">
        <v>1236</v>
      </c>
      <c r="F39" s="46" t="s">
        <v>1236</v>
      </c>
      <c r="G39" s="46" t="s">
        <v>1236</v>
      </c>
      <c r="H39" s="46" t="s">
        <v>1236</v>
      </c>
      <c r="I39" s="46" t="s">
        <v>1236</v>
      </c>
      <c r="J39" s="46" t="s">
        <v>1236</v>
      </c>
      <c r="K39" s="46" t="s">
        <v>1236</v>
      </c>
      <c r="L39" s="46" t="s">
        <v>1236</v>
      </c>
    </row>
    <row r="40" spans="2:12">
      <c r="B40" s="84">
        <v>22</v>
      </c>
      <c r="C40" s="43">
        <v>22</v>
      </c>
      <c r="D40" s="44" t="s">
        <v>66</v>
      </c>
      <c r="E40" s="46" t="s">
        <v>1236</v>
      </c>
      <c r="F40" s="46" t="s">
        <v>1236</v>
      </c>
      <c r="G40" s="46" t="s">
        <v>1236</v>
      </c>
      <c r="H40" s="46" t="s">
        <v>1236</v>
      </c>
      <c r="I40" s="46" t="s">
        <v>1236</v>
      </c>
      <c r="J40" s="46" t="s">
        <v>1236</v>
      </c>
      <c r="K40" s="46" t="s">
        <v>1236</v>
      </c>
      <c r="L40" s="46" t="s">
        <v>1236</v>
      </c>
    </row>
    <row r="41" spans="2:12">
      <c r="B41" s="84">
        <v>23</v>
      </c>
      <c r="C41" s="43">
        <v>23</v>
      </c>
      <c r="D41" s="44" t="s">
        <v>67</v>
      </c>
      <c r="E41" s="46" t="s">
        <v>1236</v>
      </c>
      <c r="F41" s="46" t="s">
        <v>1236</v>
      </c>
      <c r="G41" s="46" t="s">
        <v>1236</v>
      </c>
      <c r="H41" s="46" t="s">
        <v>1236</v>
      </c>
      <c r="I41" s="46" t="s">
        <v>1236</v>
      </c>
      <c r="J41" s="46" t="s">
        <v>1236</v>
      </c>
      <c r="K41" s="46" t="s">
        <v>1236</v>
      </c>
      <c r="L41" s="46" t="s">
        <v>1236</v>
      </c>
    </row>
    <row r="42" spans="2:12">
      <c r="B42" s="84">
        <v>24</v>
      </c>
      <c r="C42" s="43">
        <v>24</v>
      </c>
      <c r="D42" s="44" t="s">
        <v>68</v>
      </c>
      <c r="E42" s="46" t="s">
        <v>1236</v>
      </c>
      <c r="F42" s="46" t="s">
        <v>1236</v>
      </c>
      <c r="G42" s="46" t="s">
        <v>1236</v>
      </c>
      <c r="H42" s="46" t="s">
        <v>1236</v>
      </c>
      <c r="I42" s="46" t="s">
        <v>1236</v>
      </c>
      <c r="J42" s="46" t="s">
        <v>1236</v>
      </c>
      <c r="K42" s="46" t="s">
        <v>1236</v>
      </c>
      <c r="L42" s="46" t="s">
        <v>1236</v>
      </c>
    </row>
    <row r="43" spans="2:12">
      <c r="B43" s="84">
        <v>25</v>
      </c>
      <c r="C43" s="43">
        <v>25</v>
      </c>
      <c r="D43" s="44" t="s">
        <v>69</v>
      </c>
      <c r="E43" s="46" t="s">
        <v>1236</v>
      </c>
      <c r="F43" s="46" t="s">
        <v>1236</v>
      </c>
      <c r="G43" s="46" t="s">
        <v>1236</v>
      </c>
      <c r="H43" s="46" t="s">
        <v>1236</v>
      </c>
      <c r="I43" s="46" t="s">
        <v>1236</v>
      </c>
      <c r="J43" s="46" t="s">
        <v>1236</v>
      </c>
      <c r="K43" s="46" t="s">
        <v>1236</v>
      </c>
      <c r="L43" s="46" t="s">
        <v>1236</v>
      </c>
    </row>
    <row r="44" spans="2:12">
      <c r="B44" s="84">
        <v>26</v>
      </c>
      <c r="C44" s="43">
        <v>26</v>
      </c>
      <c r="D44" s="44" t="s">
        <v>70</v>
      </c>
      <c r="E44" s="46" t="s">
        <v>1236</v>
      </c>
      <c r="F44" s="46" t="s">
        <v>1236</v>
      </c>
      <c r="G44" s="46" t="s">
        <v>1236</v>
      </c>
      <c r="H44" s="46" t="s">
        <v>1236</v>
      </c>
      <c r="I44" s="46" t="s">
        <v>1236</v>
      </c>
      <c r="J44" s="46" t="s">
        <v>1236</v>
      </c>
      <c r="K44" s="46" t="s">
        <v>1236</v>
      </c>
      <c r="L44" s="46" t="s">
        <v>1236</v>
      </c>
    </row>
    <row r="45" spans="2:12">
      <c r="B45" s="84">
        <v>27</v>
      </c>
      <c r="C45" s="43">
        <v>27</v>
      </c>
      <c r="D45" s="44" t="s">
        <v>71</v>
      </c>
      <c r="E45" s="46" t="s">
        <v>1236</v>
      </c>
      <c r="F45" s="46" t="s">
        <v>1236</v>
      </c>
      <c r="G45" s="46" t="s">
        <v>1236</v>
      </c>
      <c r="H45" s="46" t="s">
        <v>1236</v>
      </c>
      <c r="I45" s="46" t="s">
        <v>1236</v>
      </c>
      <c r="J45" s="46" t="s">
        <v>1236</v>
      </c>
      <c r="K45" s="46" t="s">
        <v>1236</v>
      </c>
      <c r="L45" s="46" t="s">
        <v>1236</v>
      </c>
    </row>
    <row r="46" spans="2:12" ht="24">
      <c r="B46" s="84">
        <v>28</v>
      </c>
      <c r="C46" s="43">
        <v>28</v>
      </c>
      <c r="D46" s="44" t="s">
        <v>72</v>
      </c>
      <c r="E46" s="46" t="s">
        <v>1236</v>
      </c>
      <c r="F46" s="46" t="s">
        <v>1236</v>
      </c>
      <c r="G46" s="46" t="s">
        <v>1236</v>
      </c>
      <c r="H46" s="46" t="s">
        <v>1236</v>
      </c>
      <c r="I46" s="46" t="s">
        <v>1236</v>
      </c>
      <c r="J46" s="46" t="s">
        <v>1236</v>
      </c>
      <c r="K46" s="46" t="s">
        <v>1236</v>
      </c>
      <c r="L46" s="46" t="s">
        <v>1236</v>
      </c>
    </row>
    <row r="47" spans="2:12">
      <c r="B47" s="84">
        <v>29</v>
      </c>
      <c r="C47" s="43">
        <v>29</v>
      </c>
      <c r="D47" s="44" t="s">
        <v>73</v>
      </c>
      <c r="E47" s="46" t="s">
        <v>1236</v>
      </c>
      <c r="F47" s="46" t="s">
        <v>1236</v>
      </c>
      <c r="G47" s="46" t="s">
        <v>1236</v>
      </c>
      <c r="H47" s="46" t="s">
        <v>1236</v>
      </c>
      <c r="I47" s="46" t="s">
        <v>1236</v>
      </c>
      <c r="J47" s="46" t="s">
        <v>1236</v>
      </c>
      <c r="K47" s="46" t="s">
        <v>1236</v>
      </c>
      <c r="L47" s="46" t="s">
        <v>1236</v>
      </c>
    </row>
    <row r="48" spans="2:12" ht="24">
      <c r="B48" s="84">
        <v>30</v>
      </c>
      <c r="C48" s="43">
        <v>30</v>
      </c>
      <c r="D48" s="44" t="s">
        <v>74</v>
      </c>
      <c r="E48" s="46" t="s">
        <v>677</v>
      </c>
      <c r="F48" s="46" t="s">
        <v>1236</v>
      </c>
      <c r="G48" s="46" t="s">
        <v>1236</v>
      </c>
      <c r="H48" s="46" t="s">
        <v>1236</v>
      </c>
      <c r="I48" s="46" t="s">
        <v>1236</v>
      </c>
      <c r="J48" s="46" t="s">
        <v>1236</v>
      </c>
      <c r="K48" s="46" t="s">
        <v>1236</v>
      </c>
      <c r="L48" s="46" t="s">
        <v>677</v>
      </c>
    </row>
    <row r="49" spans="2:12">
      <c r="B49" s="84">
        <v>31</v>
      </c>
      <c r="C49" s="43">
        <v>31</v>
      </c>
      <c r="D49" s="44" t="s">
        <v>75</v>
      </c>
      <c r="E49" s="46" t="s">
        <v>1236</v>
      </c>
      <c r="F49" s="46" t="s">
        <v>1236</v>
      </c>
      <c r="G49" s="46" t="s">
        <v>1236</v>
      </c>
      <c r="H49" s="46" t="s">
        <v>1236</v>
      </c>
      <c r="I49" s="46" t="s">
        <v>1236</v>
      </c>
      <c r="J49" s="46" t="s">
        <v>1236</v>
      </c>
      <c r="K49" s="46" t="s">
        <v>1236</v>
      </c>
      <c r="L49" s="46" t="s">
        <v>1236</v>
      </c>
    </row>
    <row r="50" spans="2:12">
      <c r="B50" s="84">
        <v>32</v>
      </c>
      <c r="C50" s="43">
        <v>32</v>
      </c>
      <c r="D50" s="44" t="s">
        <v>76</v>
      </c>
      <c r="E50" s="46" t="s">
        <v>1236</v>
      </c>
      <c r="F50" s="46" t="s">
        <v>1236</v>
      </c>
      <c r="G50" s="46" t="s">
        <v>1236</v>
      </c>
      <c r="H50" s="46" t="s">
        <v>1236</v>
      </c>
      <c r="I50" s="46" t="s">
        <v>1236</v>
      </c>
      <c r="J50" s="46" t="s">
        <v>1236</v>
      </c>
      <c r="K50" s="46" t="s">
        <v>1236</v>
      </c>
      <c r="L50" s="46" t="s">
        <v>1236</v>
      </c>
    </row>
    <row r="51" spans="2:12" ht="24">
      <c r="B51" s="84">
        <v>33</v>
      </c>
      <c r="C51" s="43">
        <v>33</v>
      </c>
      <c r="D51" s="44" t="s">
        <v>77</v>
      </c>
      <c r="E51" s="46" t="s">
        <v>1236</v>
      </c>
      <c r="F51" s="46" t="s">
        <v>1236</v>
      </c>
      <c r="G51" s="46" t="s">
        <v>1236</v>
      </c>
      <c r="H51" s="46" t="s">
        <v>1236</v>
      </c>
      <c r="I51" s="46" t="s">
        <v>1236</v>
      </c>
      <c r="J51" s="46" t="s">
        <v>1236</v>
      </c>
      <c r="K51" s="46" t="s">
        <v>1236</v>
      </c>
      <c r="L51" s="46" t="s">
        <v>1236</v>
      </c>
    </row>
    <row r="52" spans="2:12">
      <c r="B52" s="84">
        <v>34</v>
      </c>
      <c r="C52" s="43">
        <v>34</v>
      </c>
      <c r="D52" s="44" t="s">
        <v>78</v>
      </c>
      <c r="E52" s="46" t="s">
        <v>1236</v>
      </c>
      <c r="F52" s="46" t="s">
        <v>1236</v>
      </c>
      <c r="G52" s="46" t="s">
        <v>1236</v>
      </c>
      <c r="H52" s="46" t="s">
        <v>1236</v>
      </c>
      <c r="I52" s="46" t="s">
        <v>1236</v>
      </c>
      <c r="J52" s="46" t="s">
        <v>1236</v>
      </c>
      <c r="K52" s="46" t="s">
        <v>1236</v>
      </c>
      <c r="L52" s="46" t="s">
        <v>1236</v>
      </c>
    </row>
    <row r="53" spans="2:12">
      <c r="B53" s="84">
        <v>35</v>
      </c>
      <c r="C53" s="43">
        <v>35</v>
      </c>
      <c r="D53" s="44" t="s">
        <v>79</v>
      </c>
      <c r="E53" s="46" t="s">
        <v>1236</v>
      </c>
      <c r="F53" s="46" t="s">
        <v>1236</v>
      </c>
      <c r="G53" s="46" t="s">
        <v>1236</v>
      </c>
      <c r="H53" s="46" t="s">
        <v>1236</v>
      </c>
      <c r="I53" s="46" t="s">
        <v>1236</v>
      </c>
      <c r="J53" s="46" t="s">
        <v>677</v>
      </c>
      <c r="K53" s="46" t="s">
        <v>677</v>
      </c>
      <c r="L53" s="46" t="s">
        <v>677</v>
      </c>
    </row>
    <row r="54" spans="2:12">
      <c r="B54" s="84">
        <v>36</v>
      </c>
      <c r="C54" s="43">
        <v>36</v>
      </c>
      <c r="D54" s="44" t="s">
        <v>80</v>
      </c>
      <c r="E54" s="46" t="s">
        <v>1236</v>
      </c>
      <c r="F54" s="46" t="s">
        <v>1236</v>
      </c>
      <c r="G54" s="46" t="s">
        <v>1236</v>
      </c>
      <c r="H54" s="46" t="s">
        <v>1236</v>
      </c>
      <c r="I54" s="46" t="s">
        <v>1236</v>
      </c>
      <c r="J54" s="46" t="s">
        <v>1236</v>
      </c>
      <c r="K54" s="46" t="s">
        <v>1236</v>
      </c>
      <c r="L54" s="46" t="s">
        <v>1236</v>
      </c>
    </row>
    <row r="55" spans="2:12">
      <c r="B55" s="84">
        <v>37</v>
      </c>
      <c r="C55" s="43">
        <v>37</v>
      </c>
      <c r="D55" s="44" t="s">
        <v>81</v>
      </c>
      <c r="E55" s="46" t="s">
        <v>1236</v>
      </c>
      <c r="F55" s="46" t="s">
        <v>1236</v>
      </c>
      <c r="G55" s="46" t="s">
        <v>1236</v>
      </c>
      <c r="H55" s="46" t="s">
        <v>1236</v>
      </c>
      <c r="I55" s="46" t="s">
        <v>1236</v>
      </c>
      <c r="J55" s="46" t="s">
        <v>1236</v>
      </c>
      <c r="K55" s="46" t="s">
        <v>1236</v>
      </c>
      <c r="L55" s="46" t="s">
        <v>1236</v>
      </c>
    </row>
    <row r="56" spans="2:12">
      <c r="B56" s="84">
        <v>38</v>
      </c>
      <c r="C56" s="43">
        <v>38</v>
      </c>
      <c r="D56" s="44" t="s">
        <v>82</v>
      </c>
      <c r="E56" s="46" t="s">
        <v>1236</v>
      </c>
      <c r="F56" s="46" t="s">
        <v>1236</v>
      </c>
      <c r="G56" s="46" t="s">
        <v>1236</v>
      </c>
      <c r="H56" s="46" t="s">
        <v>1236</v>
      </c>
      <c r="I56" s="46" t="s">
        <v>1236</v>
      </c>
      <c r="J56" s="46" t="s">
        <v>1236</v>
      </c>
      <c r="K56" s="46" t="s">
        <v>1236</v>
      </c>
      <c r="L56" s="46" t="s">
        <v>1236</v>
      </c>
    </row>
    <row r="57" spans="2:12">
      <c r="B57" s="84">
        <v>39</v>
      </c>
      <c r="C57" s="43">
        <v>39</v>
      </c>
      <c r="D57" s="44" t="s">
        <v>83</v>
      </c>
      <c r="E57" s="46" t="s">
        <v>1236</v>
      </c>
      <c r="F57" s="46" t="s">
        <v>1236</v>
      </c>
      <c r="G57" s="46" t="s">
        <v>1236</v>
      </c>
      <c r="H57" s="46" t="s">
        <v>1236</v>
      </c>
      <c r="I57" s="46" t="s">
        <v>1236</v>
      </c>
      <c r="J57" s="46" t="s">
        <v>1236</v>
      </c>
      <c r="K57" s="46" t="s">
        <v>1236</v>
      </c>
      <c r="L57" s="46" t="s">
        <v>1236</v>
      </c>
    </row>
    <row r="58" spans="2:12" ht="24">
      <c r="B58" s="84">
        <v>40</v>
      </c>
      <c r="C58" s="43">
        <v>40</v>
      </c>
      <c r="D58" s="44" t="s">
        <v>84</v>
      </c>
      <c r="E58" s="46" t="s">
        <v>1236</v>
      </c>
      <c r="F58" s="46" t="s">
        <v>1236</v>
      </c>
      <c r="G58" s="46" t="s">
        <v>1236</v>
      </c>
      <c r="H58" s="46" t="s">
        <v>1236</v>
      </c>
      <c r="I58" s="46" t="s">
        <v>1236</v>
      </c>
      <c r="J58" s="46" t="s">
        <v>1236</v>
      </c>
      <c r="K58" s="46" t="s">
        <v>1236</v>
      </c>
      <c r="L58" s="46" t="s">
        <v>1236</v>
      </c>
    </row>
    <row r="59" spans="2:12" ht="24">
      <c r="B59" s="84">
        <v>41</v>
      </c>
      <c r="C59" s="43">
        <v>41</v>
      </c>
      <c r="D59" s="44" t="s">
        <v>85</v>
      </c>
      <c r="E59" s="46" t="s">
        <v>1236</v>
      </c>
      <c r="F59" s="46" t="s">
        <v>1236</v>
      </c>
      <c r="G59" s="46" t="s">
        <v>1236</v>
      </c>
      <c r="H59" s="46" t="s">
        <v>1236</v>
      </c>
      <c r="I59" s="46" t="s">
        <v>1236</v>
      </c>
      <c r="J59" s="46" t="s">
        <v>677</v>
      </c>
      <c r="K59" s="46" t="s">
        <v>677</v>
      </c>
      <c r="L59" s="46" t="s">
        <v>677</v>
      </c>
    </row>
    <row r="60" spans="2:12">
      <c r="B60" s="84">
        <v>42</v>
      </c>
      <c r="C60" s="43">
        <v>42</v>
      </c>
      <c r="D60" s="44" t="s">
        <v>86</v>
      </c>
      <c r="E60" s="46" t="s">
        <v>1236</v>
      </c>
      <c r="F60" s="46" t="s">
        <v>1236</v>
      </c>
      <c r="G60" s="46" t="s">
        <v>1236</v>
      </c>
      <c r="H60" s="46" t="s">
        <v>1236</v>
      </c>
      <c r="I60" s="46" t="s">
        <v>1236</v>
      </c>
      <c r="J60" s="46" t="s">
        <v>1236</v>
      </c>
      <c r="K60" s="46" t="s">
        <v>1236</v>
      </c>
      <c r="L60" s="46" t="s">
        <v>1236</v>
      </c>
    </row>
    <row r="61" spans="2:12" ht="24">
      <c r="B61" s="84">
        <v>43</v>
      </c>
      <c r="C61" s="43">
        <v>43</v>
      </c>
      <c r="D61" s="44" t="s">
        <v>87</v>
      </c>
      <c r="E61" s="46" t="s">
        <v>1236</v>
      </c>
      <c r="F61" s="46" t="s">
        <v>1236</v>
      </c>
      <c r="G61" s="46" t="s">
        <v>1236</v>
      </c>
      <c r="H61" s="46" t="s">
        <v>1236</v>
      </c>
      <c r="I61" s="46" t="s">
        <v>1236</v>
      </c>
      <c r="J61" s="46" t="s">
        <v>677</v>
      </c>
      <c r="K61" s="46" t="s">
        <v>677</v>
      </c>
      <c r="L61" s="46" t="s">
        <v>677</v>
      </c>
    </row>
    <row r="62" spans="2:12">
      <c r="B62" s="84">
        <v>44</v>
      </c>
      <c r="C62" s="43">
        <v>44</v>
      </c>
      <c r="D62" s="44" t="s">
        <v>88</v>
      </c>
      <c r="E62" s="46" t="s">
        <v>1236</v>
      </c>
      <c r="F62" s="46" t="s">
        <v>1236</v>
      </c>
      <c r="G62" s="46" t="s">
        <v>1236</v>
      </c>
      <c r="H62" s="46" t="s">
        <v>1236</v>
      </c>
      <c r="I62" s="46" t="s">
        <v>1236</v>
      </c>
      <c r="J62" s="46" t="s">
        <v>677</v>
      </c>
      <c r="K62" s="46" t="s">
        <v>677</v>
      </c>
      <c r="L62" s="46" t="s">
        <v>677</v>
      </c>
    </row>
    <row r="63" spans="2:12">
      <c r="B63" s="84">
        <v>45</v>
      </c>
      <c r="C63" s="43">
        <v>45</v>
      </c>
      <c r="D63" s="44" t="s">
        <v>89</v>
      </c>
      <c r="E63" s="46" t="s">
        <v>1236</v>
      </c>
      <c r="F63" s="46" t="s">
        <v>1236</v>
      </c>
      <c r="G63" s="46" t="s">
        <v>1236</v>
      </c>
      <c r="H63" s="46" t="s">
        <v>1236</v>
      </c>
      <c r="I63" s="46" t="s">
        <v>1236</v>
      </c>
      <c r="J63" s="46" t="s">
        <v>677</v>
      </c>
      <c r="K63" s="46" t="s">
        <v>677</v>
      </c>
      <c r="L63" s="46" t="s">
        <v>677</v>
      </c>
    </row>
    <row r="64" spans="2:12" ht="24">
      <c r="B64" s="84">
        <v>46</v>
      </c>
      <c r="C64" s="43">
        <v>46</v>
      </c>
      <c r="D64" s="44" t="s">
        <v>90</v>
      </c>
      <c r="E64" s="46" t="s">
        <v>1236</v>
      </c>
      <c r="F64" s="46" t="s">
        <v>1236</v>
      </c>
      <c r="G64" s="46" t="s">
        <v>1236</v>
      </c>
      <c r="H64" s="46" t="s">
        <v>1236</v>
      </c>
      <c r="I64" s="46" t="s">
        <v>1236</v>
      </c>
      <c r="J64" s="46" t="s">
        <v>1236</v>
      </c>
      <c r="K64" s="46" t="s">
        <v>1236</v>
      </c>
      <c r="L64" s="46" t="s">
        <v>1236</v>
      </c>
    </row>
    <row r="65" spans="2:12">
      <c r="B65" s="84">
        <v>47</v>
      </c>
      <c r="C65" s="43">
        <v>47</v>
      </c>
      <c r="D65" s="44" t="s">
        <v>91</v>
      </c>
      <c r="E65" s="46" t="s">
        <v>1236</v>
      </c>
      <c r="F65" s="46" t="s">
        <v>1236</v>
      </c>
      <c r="G65" s="46" t="s">
        <v>1236</v>
      </c>
      <c r="H65" s="46" t="s">
        <v>1236</v>
      </c>
      <c r="I65" s="46" t="s">
        <v>1236</v>
      </c>
      <c r="J65" s="46" t="s">
        <v>1236</v>
      </c>
      <c r="K65" s="46" t="s">
        <v>1236</v>
      </c>
      <c r="L65" s="46" t="s">
        <v>1236</v>
      </c>
    </row>
    <row r="66" spans="2:12">
      <c r="B66" s="84">
        <v>48</v>
      </c>
      <c r="C66" s="43">
        <v>48</v>
      </c>
      <c r="D66" s="44" t="s">
        <v>92</v>
      </c>
      <c r="E66" s="46" t="s">
        <v>1236</v>
      </c>
      <c r="F66" s="46" t="s">
        <v>1236</v>
      </c>
      <c r="G66" s="46" t="s">
        <v>1236</v>
      </c>
      <c r="H66" s="46" t="s">
        <v>1236</v>
      </c>
      <c r="I66" s="46" t="s">
        <v>1236</v>
      </c>
      <c r="J66" s="46" t="s">
        <v>1236</v>
      </c>
      <c r="K66" s="46" t="s">
        <v>1236</v>
      </c>
      <c r="L66" s="46" t="s">
        <v>1236</v>
      </c>
    </row>
    <row r="67" spans="2:12">
      <c r="B67" s="84">
        <v>49</v>
      </c>
      <c r="C67" s="43">
        <v>49</v>
      </c>
      <c r="D67" s="44" t="s">
        <v>93</v>
      </c>
      <c r="E67" s="46" t="s">
        <v>677</v>
      </c>
      <c r="F67" s="46" t="s">
        <v>1236</v>
      </c>
      <c r="G67" s="46" t="s">
        <v>1236</v>
      </c>
      <c r="H67" s="46" t="s">
        <v>1236</v>
      </c>
      <c r="I67" s="46" t="s">
        <v>1236</v>
      </c>
      <c r="J67" s="46" t="s">
        <v>1236</v>
      </c>
      <c r="K67" s="46" t="s">
        <v>1236</v>
      </c>
      <c r="L67" s="46" t="s">
        <v>677</v>
      </c>
    </row>
    <row r="68" spans="2:12">
      <c r="B68" s="84">
        <v>50</v>
      </c>
      <c r="C68" s="43">
        <v>50</v>
      </c>
      <c r="D68" s="44" t="s">
        <v>94</v>
      </c>
      <c r="E68" s="46" t="s">
        <v>1236</v>
      </c>
      <c r="F68" s="46" t="s">
        <v>1236</v>
      </c>
      <c r="G68" s="46" t="s">
        <v>1236</v>
      </c>
      <c r="H68" s="46" t="s">
        <v>1236</v>
      </c>
      <c r="I68" s="46" t="s">
        <v>1236</v>
      </c>
      <c r="J68" s="46" t="s">
        <v>1236</v>
      </c>
      <c r="K68" s="46" t="s">
        <v>1236</v>
      </c>
      <c r="L68" s="46" t="s">
        <v>1236</v>
      </c>
    </row>
    <row r="69" spans="2:12" ht="24">
      <c r="B69" s="84">
        <v>51</v>
      </c>
      <c r="C69" s="43">
        <v>51</v>
      </c>
      <c r="D69" s="44" t="s">
        <v>95</v>
      </c>
      <c r="E69" s="46" t="s">
        <v>1236</v>
      </c>
      <c r="F69" s="46" t="s">
        <v>1236</v>
      </c>
      <c r="G69" s="46" t="s">
        <v>1236</v>
      </c>
      <c r="H69" s="46" t="s">
        <v>1236</v>
      </c>
      <c r="I69" s="46" t="s">
        <v>1236</v>
      </c>
      <c r="J69" s="46" t="s">
        <v>1236</v>
      </c>
      <c r="K69" s="46" t="s">
        <v>1236</v>
      </c>
      <c r="L69" s="46" t="s">
        <v>1236</v>
      </c>
    </row>
    <row r="70" spans="2:12">
      <c r="B70" s="84">
        <v>52</v>
      </c>
      <c r="C70" s="43">
        <v>52</v>
      </c>
      <c r="D70" s="44" t="s">
        <v>96</v>
      </c>
      <c r="E70" s="46" t="s">
        <v>1236</v>
      </c>
      <c r="F70" s="46" t="s">
        <v>1236</v>
      </c>
      <c r="G70" s="46" t="s">
        <v>1236</v>
      </c>
      <c r="H70" s="46" t="s">
        <v>1236</v>
      </c>
      <c r="I70" s="46" t="s">
        <v>1236</v>
      </c>
      <c r="J70" s="46" t="s">
        <v>1236</v>
      </c>
      <c r="K70" s="46" t="s">
        <v>1236</v>
      </c>
      <c r="L70" s="46" t="s">
        <v>1236</v>
      </c>
    </row>
    <row r="71" spans="2:12">
      <c r="B71" s="84">
        <v>53</v>
      </c>
      <c r="C71" s="43">
        <v>53</v>
      </c>
      <c r="D71" s="44" t="s">
        <v>97</v>
      </c>
      <c r="E71" s="46" t="s">
        <v>1236</v>
      </c>
      <c r="F71" s="46" t="s">
        <v>1236</v>
      </c>
      <c r="G71" s="46" t="s">
        <v>1236</v>
      </c>
      <c r="H71" s="46" t="s">
        <v>1236</v>
      </c>
      <c r="I71" s="46" t="s">
        <v>1236</v>
      </c>
      <c r="J71" s="46" t="s">
        <v>1236</v>
      </c>
      <c r="K71" s="46" t="s">
        <v>1236</v>
      </c>
      <c r="L71" s="46" t="s">
        <v>1236</v>
      </c>
    </row>
    <row r="72" spans="2:12" ht="24">
      <c r="B72" s="84">
        <v>54</v>
      </c>
      <c r="C72" s="43">
        <v>54</v>
      </c>
      <c r="D72" s="44" t="s">
        <v>98</v>
      </c>
      <c r="E72" s="46" t="s">
        <v>1236</v>
      </c>
      <c r="F72" s="46" t="s">
        <v>1236</v>
      </c>
      <c r="G72" s="46" t="s">
        <v>1236</v>
      </c>
      <c r="H72" s="46" t="s">
        <v>1236</v>
      </c>
      <c r="I72" s="46" t="s">
        <v>1236</v>
      </c>
      <c r="J72" s="46" t="s">
        <v>1236</v>
      </c>
      <c r="K72" s="46" t="s">
        <v>1236</v>
      </c>
      <c r="L72" s="46" t="s">
        <v>1236</v>
      </c>
    </row>
    <row r="73" spans="2:12">
      <c r="B73" s="84">
        <v>55</v>
      </c>
      <c r="C73" s="43">
        <v>55</v>
      </c>
      <c r="D73" s="44" t="s">
        <v>99</v>
      </c>
      <c r="E73" s="46" t="s">
        <v>1236</v>
      </c>
      <c r="F73" s="46" t="s">
        <v>1236</v>
      </c>
      <c r="G73" s="46" t="s">
        <v>1236</v>
      </c>
      <c r="H73" s="46" t="s">
        <v>1236</v>
      </c>
      <c r="I73" s="46" t="s">
        <v>1236</v>
      </c>
      <c r="J73" s="46" t="s">
        <v>1236</v>
      </c>
      <c r="K73" s="46" t="s">
        <v>1236</v>
      </c>
      <c r="L73" s="46" t="s">
        <v>1236</v>
      </c>
    </row>
    <row r="74" spans="2:12" ht="24">
      <c r="B74" s="84">
        <v>56</v>
      </c>
      <c r="C74" s="43">
        <v>56</v>
      </c>
      <c r="D74" s="44" t="s">
        <v>100</v>
      </c>
      <c r="E74" s="46" t="s">
        <v>1236</v>
      </c>
      <c r="F74" s="46" t="s">
        <v>1236</v>
      </c>
      <c r="G74" s="46" t="s">
        <v>1236</v>
      </c>
      <c r="H74" s="46" t="s">
        <v>1236</v>
      </c>
      <c r="I74" s="46" t="s">
        <v>1236</v>
      </c>
      <c r="J74" s="46" t="s">
        <v>1236</v>
      </c>
      <c r="K74" s="46" t="s">
        <v>1236</v>
      </c>
      <c r="L74" s="46" t="s">
        <v>1236</v>
      </c>
    </row>
    <row r="75" spans="2:12" ht="24">
      <c r="B75" s="84">
        <v>57</v>
      </c>
      <c r="C75" s="43">
        <v>57</v>
      </c>
      <c r="D75" s="44" t="s">
        <v>101</v>
      </c>
      <c r="E75" s="46" t="s">
        <v>1236</v>
      </c>
      <c r="F75" s="46" t="s">
        <v>1236</v>
      </c>
      <c r="G75" s="46" t="s">
        <v>1236</v>
      </c>
      <c r="H75" s="46" t="s">
        <v>1236</v>
      </c>
      <c r="I75" s="46" t="s">
        <v>1236</v>
      </c>
      <c r="J75" s="46" t="s">
        <v>1236</v>
      </c>
      <c r="K75" s="46" t="s">
        <v>1236</v>
      </c>
      <c r="L75" s="46" t="s">
        <v>1236</v>
      </c>
    </row>
    <row r="76" spans="2:12">
      <c r="B76" s="84">
        <v>58</v>
      </c>
      <c r="C76" s="43">
        <v>58</v>
      </c>
      <c r="D76" s="44" t="s">
        <v>102</v>
      </c>
      <c r="E76" s="46" t="s">
        <v>1236</v>
      </c>
      <c r="F76" s="46" t="s">
        <v>1236</v>
      </c>
      <c r="G76" s="46" t="s">
        <v>1236</v>
      </c>
      <c r="H76" s="46" t="s">
        <v>1236</v>
      </c>
      <c r="I76" s="46" t="s">
        <v>1236</v>
      </c>
      <c r="J76" s="46" t="s">
        <v>1236</v>
      </c>
      <c r="K76" s="46" t="s">
        <v>1236</v>
      </c>
      <c r="L76" s="46" t="s">
        <v>1236</v>
      </c>
    </row>
    <row r="77" spans="2:12">
      <c r="B77" s="84">
        <v>59</v>
      </c>
      <c r="C77" s="43">
        <v>59</v>
      </c>
      <c r="D77" s="44" t="s">
        <v>103</v>
      </c>
      <c r="E77" s="46" t="s">
        <v>1236</v>
      </c>
      <c r="F77" s="46" t="s">
        <v>1236</v>
      </c>
      <c r="G77" s="46" t="s">
        <v>1236</v>
      </c>
      <c r="H77" s="46" t="s">
        <v>1236</v>
      </c>
      <c r="I77" s="46" t="s">
        <v>1236</v>
      </c>
      <c r="J77" s="46" t="s">
        <v>1236</v>
      </c>
      <c r="K77" s="46" t="s">
        <v>1236</v>
      </c>
      <c r="L77" s="46" t="s">
        <v>1236</v>
      </c>
    </row>
    <row r="78" spans="2:12">
      <c r="B78" s="84">
        <v>60</v>
      </c>
      <c r="C78" s="43">
        <v>60</v>
      </c>
      <c r="D78" s="44" t="s">
        <v>104</v>
      </c>
      <c r="E78" s="46" t="s">
        <v>1236</v>
      </c>
      <c r="F78" s="46" t="s">
        <v>1236</v>
      </c>
      <c r="G78" s="46" t="s">
        <v>1236</v>
      </c>
      <c r="H78" s="46" t="s">
        <v>1236</v>
      </c>
      <c r="I78" s="46" t="s">
        <v>1236</v>
      </c>
      <c r="J78" s="46" t="s">
        <v>1236</v>
      </c>
      <c r="K78" s="46" t="s">
        <v>1236</v>
      </c>
      <c r="L78" s="46" t="s">
        <v>1236</v>
      </c>
    </row>
    <row r="79" spans="2:12">
      <c r="B79" s="84">
        <v>61</v>
      </c>
      <c r="C79" s="43">
        <v>61</v>
      </c>
      <c r="D79" s="44" t="s">
        <v>105</v>
      </c>
      <c r="E79" s="46" t="s">
        <v>1236</v>
      </c>
      <c r="F79" s="46" t="s">
        <v>1236</v>
      </c>
      <c r="G79" s="46" t="s">
        <v>1236</v>
      </c>
      <c r="H79" s="46" t="s">
        <v>1236</v>
      </c>
      <c r="I79" s="46" t="s">
        <v>1236</v>
      </c>
      <c r="J79" s="46" t="s">
        <v>1236</v>
      </c>
      <c r="K79" s="46" t="s">
        <v>1236</v>
      </c>
      <c r="L79" s="46" t="s">
        <v>1236</v>
      </c>
    </row>
    <row r="80" spans="2:12">
      <c r="B80" s="84">
        <v>62</v>
      </c>
      <c r="C80" s="43">
        <v>62</v>
      </c>
      <c r="D80" s="44" t="s">
        <v>106</v>
      </c>
      <c r="E80" s="46" t="s">
        <v>1236</v>
      </c>
      <c r="F80" s="46" t="s">
        <v>1236</v>
      </c>
      <c r="G80" s="46" t="s">
        <v>1236</v>
      </c>
      <c r="H80" s="46" t="s">
        <v>1236</v>
      </c>
      <c r="I80" s="46" t="s">
        <v>1236</v>
      </c>
      <c r="J80" s="46" t="s">
        <v>1236</v>
      </c>
      <c r="K80" s="46" t="s">
        <v>1236</v>
      </c>
      <c r="L80" s="46" t="s">
        <v>1236</v>
      </c>
    </row>
    <row r="81" spans="2:12">
      <c r="B81" s="84">
        <v>63</v>
      </c>
      <c r="C81" s="43">
        <v>63</v>
      </c>
      <c r="D81" s="44" t="s">
        <v>107</v>
      </c>
      <c r="E81" s="46" t="s">
        <v>677</v>
      </c>
      <c r="F81" s="46" t="s">
        <v>1236</v>
      </c>
      <c r="G81" s="46" t="s">
        <v>1236</v>
      </c>
      <c r="H81" s="46" t="s">
        <v>1236</v>
      </c>
      <c r="I81" s="46" t="s">
        <v>1236</v>
      </c>
      <c r="J81" s="46" t="s">
        <v>1236</v>
      </c>
      <c r="K81" s="46" t="s">
        <v>1236</v>
      </c>
      <c r="L81" s="46" t="s">
        <v>677</v>
      </c>
    </row>
    <row r="82" spans="2:12">
      <c r="B82" s="84">
        <v>64</v>
      </c>
      <c r="C82" s="43">
        <v>64</v>
      </c>
      <c r="D82" s="44" t="s">
        <v>108</v>
      </c>
      <c r="E82" s="46" t="s">
        <v>1236</v>
      </c>
      <c r="F82" s="46" t="s">
        <v>1236</v>
      </c>
      <c r="G82" s="46" t="s">
        <v>1236</v>
      </c>
      <c r="H82" s="46" t="s">
        <v>1236</v>
      </c>
      <c r="I82" s="46" t="s">
        <v>1236</v>
      </c>
      <c r="J82" s="46" t="s">
        <v>1236</v>
      </c>
      <c r="K82" s="46" t="s">
        <v>1236</v>
      </c>
      <c r="L82" s="46" t="s">
        <v>1236</v>
      </c>
    </row>
    <row r="83" spans="2:12">
      <c r="B83" s="84">
        <v>65</v>
      </c>
      <c r="C83" s="43">
        <v>65</v>
      </c>
      <c r="D83" s="44" t="s">
        <v>109</v>
      </c>
      <c r="E83" s="46" t="s">
        <v>1236</v>
      </c>
      <c r="F83" s="46" t="s">
        <v>1236</v>
      </c>
      <c r="G83" s="46" t="s">
        <v>1236</v>
      </c>
      <c r="H83" s="46" t="s">
        <v>1236</v>
      </c>
      <c r="I83" s="46" t="s">
        <v>1236</v>
      </c>
      <c r="J83" s="46" t="s">
        <v>1236</v>
      </c>
      <c r="K83" s="46" t="s">
        <v>1236</v>
      </c>
      <c r="L83" s="46" t="s">
        <v>1236</v>
      </c>
    </row>
    <row r="84" spans="2:12">
      <c r="B84" s="84">
        <v>66</v>
      </c>
      <c r="C84" s="43">
        <v>66</v>
      </c>
      <c r="D84" s="44" t="s">
        <v>110</v>
      </c>
      <c r="E84" s="46" t="s">
        <v>1236</v>
      </c>
      <c r="F84" s="46" t="s">
        <v>1236</v>
      </c>
      <c r="G84" s="46" t="s">
        <v>1236</v>
      </c>
      <c r="H84" s="46" t="s">
        <v>1236</v>
      </c>
      <c r="I84" s="46" t="s">
        <v>1236</v>
      </c>
      <c r="J84" s="46" t="s">
        <v>1236</v>
      </c>
      <c r="K84" s="46" t="s">
        <v>1236</v>
      </c>
      <c r="L84" s="46" t="s">
        <v>1236</v>
      </c>
    </row>
    <row r="85" spans="2:12">
      <c r="B85" s="84">
        <v>67</v>
      </c>
      <c r="C85" s="43">
        <v>67</v>
      </c>
      <c r="D85" s="44" t="s">
        <v>111</v>
      </c>
      <c r="E85" s="46" t="s">
        <v>677</v>
      </c>
      <c r="F85" s="46" t="s">
        <v>1236</v>
      </c>
      <c r="G85" s="46" t="s">
        <v>1236</v>
      </c>
      <c r="H85" s="46" t="s">
        <v>1236</v>
      </c>
      <c r="I85" s="46" t="s">
        <v>1236</v>
      </c>
      <c r="J85" s="46" t="s">
        <v>1236</v>
      </c>
      <c r="K85" s="46" t="s">
        <v>1236</v>
      </c>
      <c r="L85" s="46" t="s">
        <v>677</v>
      </c>
    </row>
    <row r="86" spans="2:12">
      <c r="B86" s="84">
        <v>68</v>
      </c>
      <c r="C86" s="43">
        <v>68</v>
      </c>
      <c r="D86" s="44" t="s">
        <v>112</v>
      </c>
      <c r="E86" s="46" t="s">
        <v>1236</v>
      </c>
      <c r="F86" s="46" t="s">
        <v>1236</v>
      </c>
      <c r="G86" s="46" t="s">
        <v>1236</v>
      </c>
      <c r="H86" s="46" t="s">
        <v>1236</v>
      </c>
      <c r="I86" s="46" t="s">
        <v>1236</v>
      </c>
      <c r="J86" s="46" t="s">
        <v>1236</v>
      </c>
      <c r="K86" s="46" t="s">
        <v>1236</v>
      </c>
      <c r="L86" s="46" t="s">
        <v>1236</v>
      </c>
    </row>
    <row r="87" spans="2:12">
      <c r="B87" s="84">
        <v>69</v>
      </c>
      <c r="C87" s="43">
        <v>69</v>
      </c>
      <c r="D87" s="44" t="s">
        <v>113</v>
      </c>
      <c r="E87" s="46" t="s">
        <v>1236</v>
      </c>
      <c r="F87" s="46" t="s">
        <v>1236</v>
      </c>
      <c r="G87" s="46" t="s">
        <v>1236</v>
      </c>
      <c r="H87" s="46" t="s">
        <v>1236</v>
      </c>
      <c r="I87" s="46" t="s">
        <v>1236</v>
      </c>
      <c r="J87" s="46" t="s">
        <v>1236</v>
      </c>
      <c r="K87" s="46" t="s">
        <v>1236</v>
      </c>
      <c r="L87" s="46" t="s">
        <v>1236</v>
      </c>
    </row>
    <row r="88" spans="2:12" ht="24">
      <c r="B88" s="84">
        <v>70</v>
      </c>
      <c r="C88" s="43">
        <v>70</v>
      </c>
      <c r="D88" s="44" t="s">
        <v>114</v>
      </c>
      <c r="E88" s="46" t="s">
        <v>677</v>
      </c>
      <c r="F88" s="46" t="s">
        <v>1236</v>
      </c>
      <c r="G88" s="46" t="s">
        <v>1236</v>
      </c>
      <c r="H88" s="46" t="s">
        <v>1236</v>
      </c>
      <c r="I88" s="46" t="s">
        <v>1236</v>
      </c>
      <c r="J88" s="46" t="s">
        <v>1236</v>
      </c>
      <c r="K88" s="46" t="s">
        <v>1236</v>
      </c>
      <c r="L88" s="46" t="s">
        <v>677</v>
      </c>
    </row>
    <row r="89" spans="2:12">
      <c r="B89" s="84">
        <v>71</v>
      </c>
      <c r="C89" s="43">
        <v>71</v>
      </c>
      <c r="D89" s="44" t="s">
        <v>115</v>
      </c>
      <c r="E89" s="46" t="s">
        <v>677</v>
      </c>
      <c r="F89" s="46" t="s">
        <v>1236</v>
      </c>
      <c r="G89" s="46" t="s">
        <v>1236</v>
      </c>
      <c r="H89" s="46" t="s">
        <v>1236</v>
      </c>
      <c r="I89" s="46" t="s">
        <v>1236</v>
      </c>
      <c r="J89" s="46" t="s">
        <v>1236</v>
      </c>
      <c r="K89" s="46" t="s">
        <v>1236</v>
      </c>
      <c r="L89" s="46" t="s">
        <v>677</v>
      </c>
    </row>
    <row r="90" spans="2:12" ht="24">
      <c r="B90" s="84">
        <v>72</v>
      </c>
      <c r="C90" s="43">
        <v>72</v>
      </c>
      <c r="D90" s="44" t="s">
        <v>116</v>
      </c>
      <c r="E90" s="46" t="s">
        <v>1236</v>
      </c>
      <c r="F90" s="46" t="s">
        <v>1236</v>
      </c>
      <c r="G90" s="46" t="s">
        <v>1236</v>
      </c>
      <c r="H90" s="46" t="s">
        <v>1236</v>
      </c>
      <c r="I90" s="46" t="s">
        <v>1236</v>
      </c>
      <c r="J90" s="46" t="s">
        <v>1236</v>
      </c>
      <c r="K90" s="46" t="s">
        <v>1236</v>
      </c>
      <c r="L90" s="46" t="s">
        <v>1236</v>
      </c>
    </row>
    <row r="91" spans="2:12">
      <c r="B91" s="84">
        <v>73</v>
      </c>
      <c r="C91" s="43">
        <v>73</v>
      </c>
      <c r="D91" s="44" t="s">
        <v>117</v>
      </c>
      <c r="E91" s="46" t="s">
        <v>677</v>
      </c>
      <c r="F91" s="46" t="s">
        <v>1236</v>
      </c>
      <c r="G91" s="46" t="s">
        <v>1236</v>
      </c>
      <c r="H91" s="46" t="s">
        <v>1236</v>
      </c>
      <c r="I91" s="46" t="s">
        <v>1236</v>
      </c>
      <c r="J91" s="46" t="s">
        <v>1236</v>
      </c>
      <c r="K91" s="46" t="s">
        <v>1236</v>
      </c>
      <c r="L91" s="46" t="s">
        <v>677</v>
      </c>
    </row>
    <row r="92" spans="2:12" ht="24">
      <c r="B92" s="84">
        <v>74</v>
      </c>
      <c r="C92" s="43">
        <v>74</v>
      </c>
      <c r="D92" s="44" t="s">
        <v>118</v>
      </c>
      <c r="E92" s="46" t="s">
        <v>1236</v>
      </c>
      <c r="F92" s="46" t="s">
        <v>1236</v>
      </c>
      <c r="G92" s="46" t="s">
        <v>1236</v>
      </c>
      <c r="H92" s="46" t="s">
        <v>1236</v>
      </c>
      <c r="I92" s="46" t="s">
        <v>1236</v>
      </c>
      <c r="J92" s="46" t="s">
        <v>1236</v>
      </c>
      <c r="K92" s="46" t="s">
        <v>1236</v>
      </c>
      <c r="L92" s="46" t="s">
        <v>1236</v>
      </c>
    </row>
    <row r="93" spans="2:12" ht="24">
      <c r="B93" s="84">
        <v>75</v>
      </c>
      <c r="C93" s="43">
        <v>75</v>
      </c>
      <c r="D93" s="44" t="s">
        <v>119</v>
      </c>
      <c r="E93" s="46" t="s">
        <v>1236</v>
      </c>
      <c r="F93" s="46" t="s">
        <v>1236</v>
      </c>
      <c r="G93" s="46" t="s">
        <v>1236</v>
      </c>
      <c r="H93" s="46" t="s">
        <v>1236</v>
      </c>
      <c r="I93" s="46" t="s">
        <v>1236</v>
      </c>
      <c r="J93" s="46" t="s">
        <v>1236</v>
      </c>
      <c r="K93" s="46" t="s">
        <v>1236</v>
      </c>
      <c r="L93" s="46" t="s">
        <v>1236</v>
      </c>
    </row>
    <row r="94" spans="2:12">
      <c r="B94" s="84">
        <v>76</v>
      </c>
      <c r="C94" s="43">
        <v>76</v>
      </c>
      <c r="D94" s="44" t="s">
        <v>120</v>
      </c>
      <c r="E94" s="46" t="s">
        <v>677</v>
      </c>
      <c r="F94" s="46" t="s">
        <v>1236</v>
      </c>
      <c r="G94" s="46" t="s">
        <v>1236</v>
      </c>
      <c r="H94" s="46" t="s">
        <v>1236</v>
      </c>
      <c r="I94" s="46" t="s">
        <v>1236</v>
      </c>
      <c r="J94" s="46" t="s">
        <v>1236</v>
      </c>
      <c r="K94" s="46" t="s">
        <v>1236</v>
      </c>
      <c r="L94" s="46" t="s">
        <v>677</v>
      </c>
    </row>
    <row r="95" spans="2:12">
      <c r="B95" s="84">
        <v>77</v>
      </c>
      <c r="C95" s="43">
        <v>77</v>
      </c>
      <c r="D95" s="44" t="s">
        <v>121</v>
      </c>
      <c r="E95" s="46" t="s">
        <v>1236</v>
      </c>
      <c r="F95" s="46" t="s">
        <v>1236</v>
      </c>
      <c r="G95" s="46" t="s">
        <v>1236</v>
      </c>
      <c r="H95" s="46" t="s">
        <v>1236</v>
      </c>
      <c r="I95" s="46" t="s">
        <v>1236</v>
      </c>
      <c r="J95" s="46" t="s">
        <v>1236</v>
      </c>
      <c r="K95" s="46" t="s">
        <v>1236</v>
      </c>
      <c r="L95" s="46" t="s">
        <v>1236</v>
      </c>
    </row>
    <row r="96" spans="2:12" ht="24">
      <c r="B96" s="84">
        <v>78</v>
      </c>
      <c r="C96" s="43">
        <v>78</v>
      </c>
      <c r="D96" s="44" t="s">
        <v>122</v>
      </c>
      <c r="E96" s="46" t="s">
        <v>1236</v>
      </c>
      <c r="F96" s="46" t="s">
        <v>1236</v>
      </c>
      <c r="G96" s="46" t="s">
        <v>1236</v>
      </c>
      <c r="H96" s="46" t="s">
        <v>1236</v>
      </c>
      <c r="I96" s="46" t="s">
        <v>1236</v>
      </c>
      <c r="J96" s="46" t="s">
        <v>1236</v>
      </c>
      <c r="K96" s="46" t="s">
        <v>1236</v>
      </c>
      <c r="L96" s="46" t="s">
        <v>1236</v>
      </c>
    </row>
    <row r="97" spans="2:12">
      <c r="B97" s="84">
        <v>79</v>
      </c>
      <c r="C97" s="43">
        <v>79</v>
      </c>
      <c r="D97" s="44" t="s">
        <v>123</v>
      </c>
      <c r="E97" s="46" t="s">
        <v>677</v>
      </c>
      <c r="F97" s="46" t="s">
        <v>1236</v>
      </c>
      <c r="G97" s="46" t="s">
        <v>1236</v>
      </c>
      <c r="H97" s="46" t="s">
        <v>1236</v>
      </c>
      <c r="I97" s="46" t="s">
        <v>1236</v>
      </c>
      <c r="J97" s="46" t="s">
        <v>1236</v>
      </c>
      <c r="K97" s="46" t="s">
        <v>1236</v>
      </c>
      <c r="L97" s="46" t="s">
        <v>677</v>
      </c>
    </row>
    <row r="98" spans="2:12">
      <c r="B98" s="84">
        <v>80</v>
      </c>
      <c r="C98" s="43">
        <v>80</v>
      </c>
      <c r="D98" s="44" t="s">
        <v>124</v>
      </c>
      <c r="E98" s="46" t="s">
        <v>1236</v>
      </c>
      <c r="F98" s="46" t="s">
        <v>1236</v>
      </c>
      <c r="G98" s="46" t="s">
        <v>1236</v>
      </c>
      <c r="H98" s="46" t="s">
        <v>1236</v>
      </c>
      <c r="I98" s="46" t="s">
        <v>1236</v>
      </c>
      <c r="J98" s="46" t="s">
        <v>1236</v>
      </c>
      <c r="K98" s="46" t="s">
        <v>1236</v>
      </c>
      <c r="L98" s="46" t="s">
        <v>1236</v>
      </c>
    </row>
    <row r="99" spans="2:12" ht="3.9" customHeight="1" thickBot="1">
      <c r="B99" s="204" t="s">
        <v>125</v>
      </c>
      <c r="C99" s="85"/>
      <c r="D99" s="86"/>
      <c r="E99" s="87"/>
      <c r="F99" s="87"/>
      <c r="G99" s="87"/>
      <c r="H99" s="87"/>
      <c r="I99" s="87"/>
      <c r="J99" s="343"/>
      <c r="K99" s="344"/>
      <c r="L99" s="387"/>
    </row>
    <row r="100" spans="2:12" ht="18" customHeight="1">
      <c r="B100" s="45"/>
      <c r="C100" s="45"/>
      <c r="D100" s="40"/>
    </row>
    <row r="101" spans="2:12"/>
    <row r="102" spans="2:12"/>
    <row r="103" spans="2:12"/>
    <row r="104" spans="2:12"/>
    <row r="105" spans="2:12"/>
    <row r="106" spans="2:12"/>
    <row r="107" spans="2:12"/>
    <row r="108" spans="2:12"/>
    <row r="109" spans="2:12"/>
    <row r="110" spans="2:12"/>
    <row r="111" spans="2:12"/>
    <row r="112" spans="2: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sheetData>
  <sheetProtection insertRows="0" deleteRows="0" selectLockedCells="1"/>
  <autoFilter ref="A18:P99" xr:uid="{00000000-0001-0000-1100-000000000000}"/>
  <mergeCells count="20">
    <mergeCell ref="B14:L14"/>
    <mergeCell ref="B15:B17"/>
    <mergeCell ref="C15:C17"/>
    <mergeCell ref="D15:D17"/>
    <mergeCell ref="E15:E17"/>
    <mergeCell ref="F15:F17"/>
    <mergeCell ref="L15:L16"/>
    <mergeCell ref="G15:G17"/>
    <mergeCell ref="H15:H17"/>
    <mergeCell ref="J15:K15"/>
    <mergeCell ref="I15:I17"/>
    <mergeCell ref="B9:L9"/>
    <mergeCell ref="B11:L11"/>
    <mergeCell ref="B12:L12"/>
    <mergeCell ref="B1:L1"/>
    <mergeCell ref="B2:L2"/>
    <mergeCell ref="B3:L3"/>
    <mergeCell ref="B4:L4"/>
    <mergeCell ref="B6:L6"/>
    <mergeCell ref="B7:L7"/>
  </mergeCells>
  <conditionalFormatting sqref="B19:D98 J20:L98 K19:L19">
    <cfRule type="expression" dxfId="21" priority="389" stopIfTrue="1">
      <formula>MOD(ROW(),2)</formula>
    </cfRule>
  </conditionalFormatting>
  <conditionalFormatting sqref="E19:I98">
    <cfRule type="cellIs" dxfId="20" priority="370" stopIfTrue="1" operator="equal">
      <formula>"RECHAZO"</formula>
    </cfRule>
    <cfRule type="cellIs" dxfId="19" priority="371" stopIfTrue="1" operator="equal">
      <formula>"CUMPLE"</formula>
    </cfRule>
    <cfRule type="cellIs" dxfId="18" priority="372" stopIfTrue="1" operator="equal">
      <formula>"NO CUMPLE"</formula>
    </cfRule>
    <cfRule type="cellIs" dxfId="17" priority="373" stopIfTrue="1" operator="equal">
      <formula>"HÁBIL"</formula>
    </cfRule>
    <cfRule type="cellIs" dxfId="16" priority="374" stopIfTrue="1" operator="equal">
      <formula>"NO HÁBIL"</formula>
    </cfRule>
    <cfRule type="cellIs" dxfId="15" priority="375" stopIfTrue="1" operator="equal">
      <formula>"NO APLICA"</formula>
    </cfRule>
  </conditionalFormatting>
  <conditionalFormatting sqref="J19:L98">
    <cfRule type="cellIs" dxfId="14" priority="1" stopIfTrue="1" operator="equal">
      <formula>"RECHAZO"</formula>
    </cfRule>
    <cfRule type="cellIs" dxfId="13" priority="2" stopIfTrue="1" operator="equal">
      <formula>"CUMPLE"</formula>
    </cfRule>
    <cfRule type="cellIs" dxfId="12" priority="3" stopIfTrue="1" operator="equal">
      <formula>"NO CUMPLE"</formula>
    </cfRule>
    <cfRule type="cellIs" dxfId="11" priority="4" stopIfTrue="1" operator="equal">
      <formula>"HÁBIL"</formula>
    </cfRule>
    <cfRule type="cellIs" dxfId="10" priority="5" stopIfTrue="1" operator="equal">
      <formula>"NO HÁBIL"</formula>
    </cfRule>
    <cfRule type="cellIs" dxfId="9" priority="6" stopIfTrue="1" operator="equal">
      <formula>"NO APLICA"</formula>
    </cfRule>
  </conditionalFormatting>
  <dataValidations count="1">
    <dataValidation type="list" allowBlank="1" showInputMessage="1" showErrorMessage="1" sqref="E19:G98" xr:uid="{00000000-0002-0000-1100-000000000000}">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U102"/>
  <sheetViews>
    <sheetView showGridLines="0" zoomScale="76" zoomScaleNormal="76" workbookViewId="0"/>
  </sheetViews>
  <sheetFormatPr baseColWidth="10" defaultColWidth="0" defaultRowHeight="14.4"/>
  <cols>
    <col min="1" max="1" width="1.44140625" style="97" customWidth="1"/>
    <col min="2" max="2" width="7.6640625" style="97" customWidth="1"/>
    <col min="3" max="3" width="15.44140625" style="97" customWidth="1"/>
    <col min="4" max="4" width="45.6640625" style="97" customWidth="1"/>
    <col min="5" max="5" width="16" style="97" customWidth="1"/>
    <col min="6" max="6" width="18.33203125" style="97" customWidth="1"/>
    <col min="7" max="8" width="15.33203125" style="97" customWidth="1"/>
    <col min="9" max="9" width="16.109375" style="97" customWidth="1"/>
    <col min="10" max="12" width="18.88671875" style="97" customWidth="1"/>
    <col min="13" max="13" width="15.33203125" style="97" customWidth="1"/>
    <col min="14" max="15" width="16.6640625" style="97" customWidth="1"/>
    <col min="16" max="16" width="41.33203125" style="97" customWidth="1"/>
    <col min="17" max="19" width="11.44140625" style="97" customWidth="1"/>
    <col min="20" max="21" width="0" style="97" hidden="1" customWidth="1"/>
    <col min="22" max="16384" width="11.44140625" style="97" hidden="1"/>
  </cols>
  <sheetData>
    <row r="1" spans="1:16" s="4" customFormat="1" ht="15" customHeight="1">
      <c r="A1" s="91"/>
      <c r="B1" s="928" t="s">
        <v>0</v>
      </c>
      <c r="C1" s="928"/>
      <c r="D1" s="928"/>
      <c r="E1" s="928"/>
      <c r="F1" s="928"/>
      <c r="G1" s="928"/>
      <c r="H1" s="928"/>
      <c r="I1" s="928"/>
      <c r="J1" s="928"/>
      <c r="K1" s="928"/>
      <c r="L1" s="928"/>
      <c r="M1" s="928"/>
      <c r="N1" s="928"/>
      <c r="O1" s="928"/>
      <c r="P1" s="928"/>
    </row>
    <row r="2" spans="1:16" s="2" customFormat="1" ht="15" customHeight="1">
      <c r="A2" s="93"/>
      <c r="B2" s="928" t="s">
        <v>1</v>
      </c>
      <c r="C2" s="928"/>
      <c r="D2" s="928"/>
      <c r="E2" s="928"/>
      <c r="F2" s="928"/>
      <c r="G2" s="928"/>
      <c r="H2" s="928"/>
      <c r="I2" s="928"/>
      <c r="J2" s="928"/>
      <c r="K2" s="928"/>
      <c r="L2" s="928"/>
      <c r="M2" s="928"/>
      <c r="N2" s="928"/>
      <c r="O2" s="928"/>
      <c r="P2" s="928"/>
    </row>
    <row r="3" spans="1:16" s="2" customFormat="1" ht="15" customHeight="1">
      <c r="A3" s="93"/>
      <c r="B3" s="928" t="s">
        <v>2</v>
      </c>
      <c r="C3" s="928"/>
      <c r="D3" s="928"/>
      <c r="E3" s="928"/>
      <c r="F3" s="928"/>
      <c r="G3" s="928"/>
      <c r="H3" s="928"/>
      <c r="I3" s="928"/>
      <c r="J3" s="928"/>
      <c r="K3" s="928"/>
      <c r="L3" s="928"/>
      <c r="M3" s="928"/>
      <c r="N3" s="928"/>
      <c r="O3" s="928"/>
      <c r="P3" s="928"/>
    </row>
    <row r="4" spans="1:16" s="2" customFormat="1" ht="12.75" customHeight="1">
      <c r="A4" s="93"/>
      <c r="B4" s="928" t="s">
        <v>3</v>
      </c>
      <c r="C4" s="928"/>
      <c r="D4" s="928"/>
      <c r="E4" s="928"/>
      <c r="F4" s="928"/>
      <c r="G4" s="928"/>
      <c r="H4" s="928"/>
      <c r="I4" s="928"/>
      <c r="J4" s="928"/>
      <c r="K4" s="928"/>
      <c r="L4" s="928"/>
      <c r="M4" s="928"/>
      <c r="N4" s="928"/>
      <c r="O4" s="928"/>
      <c r="P4" s="928"/>
    </row>
    <row r="5" spans="1:16" s="2" customFormat="1" ht="13.2" hidden="1">
      <c r="A5" s="93"/>
      <c r="B5" s="92"/>
      <c r="C5" s="3"/>
      <c r="D5" s="38"/>
      <c r="E5" s="38"/>
      <c r="F5" s="38"/>
      <c r="G5" s="38"/>
      <c r="H5" s="38"/>
      <c r="I5" s="38"/>
      <c r="J5" s="38"/>
      <c r="K5" s="38"/>
      <c r="L5" s="38"/>
      <c r="M5" s="38"/>
      <c r="N5" s="38"/>
      <c r="O5" s="38"/>
      <c r="P5" s="38"/>
    </row>
    <row r="6" spans="1:16" s="2" customFormat="1" ht="13.2" hidden="1">
      <c r="A6" s="93"/>
      <c r="B6" s="928" t="s">
        <v>4</v>
      </c>
      <c r="C6" s="928"/>
      <c r="D6" s="928"/>
      <c r="E6" s="928"/>
      <c r="F6" s="928"/>
      <c r="G6" s="928"/>
      <c r="H6" s="928"/>
      <c r="I6" s="928"/>
      <c r="J6" s="928"/>
      <c r="K6" s="928"/>
      <c r="L6" s="928"/>
      <c r="M6" s="928"/>
      <c r="N6" s="928"/>
      <c r="O6" s="928"/>
      <c r="P6" s="928"/>
    </row>
    <row r="7" spans="1:16" s="2" customFormat="1" ht="12.75" customHeight="1">
      <c r="A7" s="93"/>
      <c r="B7" s="928" t="s">
        <v>5</v>
      </c>
      <c r="C7" s="928"/>
      <c r="D7" s="928"/>
      <c r="E7" s="928"/>
      <c r="F7" s="928"/>
      <c r="G7" s="928"/>
      <c r="H7" s="928"/>
      <c r="I7" s="928"/>
      <c r="J7" s="928"/>
      <c r="K7" s="928"/>
      <c r="L7" s="928"/>
      <c r="M7" s="928"/>
      <c r="N7" s="928"/>
      <c r="O7" s="928"/>
      <c r="P7" s="928"/>
    </row>
    <row r="8" spans="1:16" s="2" customFormat="1" ht="15.6" hidden="1">
      <c r="A8" s="93"/>
      <c r="B8" s="92"/>
      <c r="C8" s="95"/>
      <c r="D8" s="38"/>
      <c r="E8" s="38"/>
      <c r="F8" s="38"/>
      <c r="G8" s="38"/>
      <c r="H8" s="38"/>
      <c r="I8" s="38"/>
      <c r="J8" s="38"/>
      <c r="K8" s="38"/>
      <c r="L8" s="38"/>
      <c r="M8" s="38"/>
      <c r="N8" s="38"/>
      <c r="O8" s="38"/>
      <c r="P8" s="38"/>
    </row>
    <row r="9" spans="1:16" s="2" customFormat="1" ht="36" customHeight="1">
      <c r="A9" s="93"/>
      <c r="B9" s="928" t="s">
        <v>1402</v>
      </c>
      <c r="C9" s="928"/>
      <c r="D9" s="928"/>
      <c r="E9" s="928"/>
      <c r="F9" s="928"/>
      <c r="G9" s="928"/>
      <c r="H9" s="928"/>
      <c r="I9" s="928"/>
      <c r="J9" s="928"/>
      <c r="K9" s="928"/>
      <c r="L9" s="928"/>
      <c r="M9" s="928"/>
      <c r="N9" s="928"/>
      <c r="O9" s="928"/>
      <c r="P9" s="928"/>
    </row>
    <row r="10" spans="1:16" s="2" customFormat="1" ht="20.100000000000001" customHeight="1">
      <c r="A10" s="93"/>
      <c r="B10" s="92"/>
      <c r="C10" s="95"/>
      <c r="D10" s="38"/>
      <c r="E10" s="38"/>
      <c r="F10" s="38"/>
      <c r="G10" s="38"/>
      <c r="H10" s="38"/>
      <c r="I10" s="38"/>
      <c r="J10" s="38"/>
      <c r="K10" s="38"/>
      <c r="L10" s="38"/>
      <c r="M10" s="38"/>
      <c r="N10" s="38"/>
      <c r="O10" s="38"/>
      <c r="P10" s="38"/>
    </row>
    <row r="11" spans="1:16" s="2" customFormat="1" ht="20.100000000000001" customHeight="1">
      <c r="A11" s="93"/>
      <c r="B11" s="928"/>
      <c r="C11" s="928"/>
      <c r="D11" s="928"/>
      <c r="E11" s="928"/>
      <c r="F11" s="928"/>
      <c r="G11" s="928"/>
      <c r="H11" s="928"/>
      <c r="I11" s="928"/>
      <c r="J11" s="928"/>
      <c r="K11" s="928"/>
      <c r="L11" s="928"/>
      <c r="M11" s="928"/>
      <c r="N11" s="928"/>
      <c r="O11" s="928"/>
      <c r="P11" s="928"/>
    </row>
    <row r="12" spans="1:16" s="2" customFormat="1" ht="20.100000000000001" customHeight="1">
      <c r="A12" s="93"/>
      <c r="B12" s="92"/>
      <c r="C12" s="95"/>
      <c r="D12" s="38"/>
      <c r="E12" s="38"/>
      <c r="F12" s="38"/>
      <c r="G12" s="38"/>
      <c r="H12" s="38"/>
      <c r="I12" s="38"/>
      <c r="J12" s="38"/>
      <c r="K12" s="38"/>
      <c r="L12" s="38"/>
      <c r="M12" s="38"/>
      <c r="N12" s="38"/>
      <c r="O12" s="38"/>
      <c r="P12" s="38"/>
    </row>
    <row r="13" spans="1:16" s="2" customFormat="1" ht="20.100000000000001" customHeight="1">
      <c r="A13" s="93"/>
      <c r="B13" s="637" t="s">
        <v>1270</v>
      </c>
      <c r="C13" s="637"/>
      <c r="D13" s="637"/>
      <c r="E13" s="637"/>
      <c r="F13" s="637"/>
      <c r="G13" s="637"/>
      <c r="H13" s="637"/>
      <c r="I13" s="637"/>
      <c r="J13" s="637"/>
      <c r="K13" s="637"/>
      <c r="L13" s="637"/>
      <c r="M13" s="637"/>
      <c r="N13" s="637"/>
      <c r="O13" s="637"/>
      <c r="P13" s="637"/>
    </row>
    <row r="14" spans="1:16" ht="20.100000000000001" customHeight="1">
      <c r="A14" s="96"/>
      <c r="B14" s="637" t="s">
        <v>1271</v>
      </c>
      <c r="C14" s="637"/>
      <c r="D14" s="637"/>
      <c r="E14" s="637"/>
      <c r="F14" s="637"/>
      <c r="G14" s="637"/>
      <c r="H14" s="637"/>
      <c r="I14" s="637"/>
      <c r="J14" s="637"/>
      <c r="K14" s="637"/>
      <c r="L14" s="637"/>
      <c r="M14" s="637"/>
      <c r="N14" s="637"/>
      <c r="O14" s="637"/>
      <c r="P14" s="637"/>
    </row>
    <row r="15" spans="1:16" ht="20.100000000000001" customHeight="1" thickBot="1">
      <c r="N15" s="368">
        <v>12</v>
      </c>
    </row>
    <row r="16" spans="1:16" s="124" customFormat="1" ht="20.100000000000001" customHeight="1" thickTop="1">
      <c r="B16" s="997" t="s">
        <v>39</v>
      </c>
      <c r="C16" s="1000" t="s">
        <v>129</v>
      </c>
      <c r="D16" s="1000" t="s">
        <v>130</v>
      </c>
      <c r="E16" s="1003" t="s">
        <v>1218</v>
      </c>
      <c r="F16" s="1005" t="s">
        <v>1215</v>
      </c>
      <c r="G16" s="1006"/>
      <c r="H16" s="1006"/>
      <c r="I16" s="1006"/>
      <c r="J16" s="1006"/>
      <c r="K16" s="1006"/>
      <c r="L16" s="1006"/>
      <c r="M16" s="563"/>
      <c r="N16" s="1007" t="s">
        <v>1272</v>
      </c>
      <c r="O16" s="1007" t="s">
        <v>1216</v>
      </c>
      <c r="P16" s="993" t="s">
        <v>1217</v>
      </c>
    </row>
    <row r="17" spans="2:17" s="124" customFormat="1" ht="20.100000000000001" customHeight="1">
      <c r="B17" s="998"/>
      <c r="C17" s="1001"/>
      <c r="D17" s="1001"/>
      <c r="E17" s="992"/>
      <c r="F17" s="991" t="s">
        <v>1219</v>
      </c>
      <c r="G17" s="991" t="s">
        <v>28</v>
      </c>
      <c r="H17" s="991" t="s">
        <v>1273</v>
      </c>
      <c r="I17" s="991" t="s">
        <v>32</v>
      </c>
      <c r="J17" s="991" t="s">
        <v>1220</v>
      </c>
      <c r="K17" s="991" t="s">
        <v>34</v>
      </c>
      <c r="L17" s="991" t="s">
        <v>36</v>
      </c>
      <c r="M17" s="991" t="s">
        <v>1274</v>
      </c>
      <c r="N17" s="1008"/>
      <c r="O17" s="1008"/>
      <c r="P17" s="994"/>
    </row>
    <row r="18" spans="2:17" s="124" customFormat="1" ht="70.5" customHeight="1">
      <c r="B18" s="998"/>
      <c r="C18" s="991"/>
      <c r="D18" s="991"/>
      <c r="E18" s="992"/>
      <c r="F18" s="992"/>
      <c r="G18" s="992"/>
      <c r="H18" s="992"/>
      <c r="I18" s="992"/>
      <c r="J18" s="992"/>
      <c r="K18" s="992"/>
      <c r="L18" s="992"/>
      <c r="M18" s="992"/>
      <c r="N18" s="1008"/>
      <c r="O18" s="1008"/>
      <c r="P18" s="995"/>
    </row>
    <row r="19" spans="2:17" s="124" customFormat="1" ht="34.5" customHeight="1" thickBot="1">
      <c r="B19" s="999"/>
      <c r="C19" s="1002"/>
      <c r="D19" s="1002"/>
      <c r="E19" s="1004"/>
      <c r="F19" s="564">
        <v>67.5</v>
      </c>
      <c r="G19" s="565">
        <v>20</v>
      </c>
      <c r="H19" s="565">
        <v>10</v>
      </c>
      <c r="I19" s="565">
        <v>1</v>
      </c>
      <c r="J19" s="565">
        <v>1</v>
      </c>
      <c r="K19" s="564">
        <v>0.25</v>
      </c>
      <c r="L19" s="564">
        <v>0.25</v>
      </c>
      <c r="M19" s="565" t="s">
        <v>1275</v>
      </c>
      <c r="N19" s="566" t="s">
        <v>1276</v>
      </c>
      <c r="O19" s="567">
        <v>100</v>
      </c>
      <c r="P19" s="996"/>
    </row>
    <row r="20" spans="2:17" s="125" customFormat="1" ht="8.25" customHeight="1">
      <c r="B20" s="126"/>
      <c r="C20" s="127"/>
      <c r="D20" s="128"/>
      <c r="E20" s="128"/>
      <c r="F20" s="128"/>
      <c r="G20" s="129"/>
      <c r="H20" s="129"/>
      <c r="I20" s="129"/>
      <c r="J20" s="128"/>
      <c r="K20" s="128"/>
      <c r="L20" s="128"/>
      <c r="M20" s="129"/>
      <c r="N20" s="129"/>
      <c r="O20" s="129"/>
      <c r="P20" s="130"/>
    </row>
    <row r="21" spans="2:17" s="125" customFormat="1" ht="13.8">
      <c r="B21" s="131">
        <v>1</v>
      </c>
      <c r="C21" s="132">
        <v>1</v>
      </c>
      <c r="D21" s="133" t="s">
        <v>45</v>
      </c>
      <c r="E21" s="46" t="s">
        <v>1236</v>
      </c>
      <c r="F21" s="201">
        <v>54.841187974823633</v>
      </c>
      <c r="G21" s="165">
        <v>20</v>
      </c>
      <c r="H21" s="165">
        <v>10</v>
      </c>
      <c r="I21" s="165">
        <v>1</v>
      </c>
      <c r="J21" s="166">
        <v>1</v>
      </c>
      <c r="K21" s="166">
        <v>0.25</v>
      </c>
      <c r="L21" s="166">
        <v>0.25</v>
      </c>
      <c r="M21" s="165">
        <v>0</v>
      </c>
      <c r="N21" s="388">
        <v>0</v>
      </c>
      <c r="O21" s="390">
        <v>87.34118797482364</v>
      </c>
      <c r="P21" s="389"/>
      <c r="Q21" s="179">
        <v>1</v>
      </c>
    </row>
    <row r="22" spans="2:17" s="125" customFormat="1" ht="13.8">
      <c r="B22" s="131">
        <v>2</v>
      </c>
      <c r="C22" s="132">
        <v>2</v>
      </c>
      <c r="D22" s="133" t="s">
        <v>46</v>
      </c>
      <c r="E22" s="46" t="s">
        <v>1236</v>
      </c>
      <c r="F22" s="201">
        <v>35.361417175235466</v>
      </c>
      <c r="G22" s="165">
        <v>20</v>
      </c>
      <c r="H22" s="165">
        <v>10</v>
      </c>
      <c r="I22" s="165">
        <v>1</v>
      </c>
      <c r="J22" s="166">
        <v>1</v>
      </c>
      <c r="K22" s="166">
        <v>0.25</v>
      </c>
      <c r="L22" s="166">
        <v>0.25</v>
      </c>
      <c r="M22" s="165">
        <v>0</v>
      </c>
      <c r="N22" s="388">
        <v>0</v>
      </c>
      <c r="O22" s="390">
        <v>67.861417175235459</v>
      </c>
      <c r="P22" s="389"/>
      <c r="Q22" s="179">
        <v>2</v>
      </c>
    </row>
    <row r="23" spans="2:17" s="125" customFormat="1" ht="13.8">
      <c r="B23" s="131">
        <v>3</v>
      </c>
      <c r="C23" s="132">
        <v>3</v>
      </c>
      <c r="D23" s="133" t="s">
        <v>47</v>
      </c>
      <c r="E23" s="46" t="s">
        <v>1236</v>
      </c>
      <c r="F23" s="201">
        <v>49.330026924738178</v>
      </c>
      <c r="G23" s="165">
        <v>20</v>
      </c>
      <c r="H23" s="165">
        <v>10</v>
      </c>
      <c r="I23" s="165">
        <v>1</v>
      </c>
      <c r="J23" s="166">
        <v>1</v>
      </c>
      <c r="K23" s="166">
        <v>0.25</v>
      </c>
      <c r="L23" s="166">
        <v>0.25</v>
      </c>
      <c r="M23" s="165">
        <v>0</v>
      </c>
      <c r="N23" s="388">
        <v>0</v>
      </c>
      <c r="O23" s="390">
        <v>81.830026924738178</v>
      </c>
      <c r="P23" s="389"/>
      <c r="Q23" s="179">
        <v>3</v>
      </c>
    </row>
    <row r="24" spans="2:17" s="125" customFormat="1" ht="13.8">
      <c r="B24" s="131">
        <v>4</v>
      </c>
      <c r="C24" s="132">
        <v>4</v>
      </c>
      <c r="D24" s="133" t="s">
        <v>48</v>
      </c>
      <c r="E24" s="46" t="s">
        <v>1236</v>
      </c>
      <c r="F24" s="201">
        <v>64.676234649065194</v>
      </c>
      <c r="G24" s="165">
        <v>20</v>
      </c>
      <c r="H24" s="165">
        <v>10</v>
      </c>
      <c r="I24" s="165">
        <v>1</v>
      </c>
      <c r="J24" s="166">
        <v>1</v>
      </c>
      <c r="K24" s="166">
        <v>0.25</v>
      </c>
      <c r="L24" s="166">
        <v>0.25</v>
      </c>
      <c r="M24" s="165">
        <v>0</v>
      </c>
      <c r="N24" s="388">
        <v>0</v>
      </c>
      <c r="O24" s="390">
        <v>97.176234649065194</v>
      </c>
      <c r="P24" s="389"/>
      <c r="Q24" s="179">
        <v>4</v>
      </c>
    </row>
    <row r="25" spans="2:17" s="125" customFormat="1" ht="13.8">
      <c r="B25" s="131">
        <v>5</v>
      </c>
      <c r="C25" s="132">
        <v>5</v>
      </c>
      <c r="D25" s="133" t="s">
        <v>49</v>
      </c>
      <c r="E25" s="46" t="s">
        <v>1236</v>
      </c>
      <c r="F25" s="201">
        <v>46.007757731595042</v>
      </c>
      <c r="G25" s="165">
        <v>20</v>
      </c>
      <c r="H25" s="165">
        <v>10</v>
      </c>
      <c r="I25" s="165">
        <v>1</v>
      </c>
      <c r="J25" s="166">
        <v>1</v>
      </c>
      <c r="K25" s="166">
        <v>0.25</v>
      </c>
      <c r="L25" s="166">
        <v>0.25</v>
      </c>
      <c r="M25" s="165">
        <v>0</v>
      </c>
      <c r="N25" s="388">
        <v>0</v>
      </c>
      <c r="O25" s="390">
        <v>78.507757731595035</v>
      </c>
      <c r="P25" s="389"/>
      <c r="Q25" s="179">
        <v>5</v>
      </c>
    </row>
    <row r="26" spans="2:17" s="125" customFormat="1" ht="13.8">
      <c r="B26" s="131">
        <v>6</v>
      </c>
      <c r="C26" s="132">
        <v>6</v>
      </c>
      <c r="D26" s="133" t="s">
        <v>50</v>
      </c>
      <c r="E26" s="46" t="s">
        <v>1236</v>
      </c>
      <c r="F26" s="201">
        <v>56.170247194932053</v>
      </c>
      <c r="G26" s="165">
        <v>20</v>
      </c>
      <c r="H26" s="165">
        <v>10</v>
      </c>
      <c r="I26" s="165">
        <v>1</v>
      </c>
      <c r="J26" s="166">
        <v>1</v>
      </c>
      <c r="K26" s="166">
        <v>0.25</v>
      </c>
      <c r="L26" s="166">
        <v>0.25</v>
      </c>
      <c r="M26" s="165">
        <v>0</v>
      </c>
      <c r="N26" s="388">
        <v>0</v>
      </c>
      <c r="O26" s="390">
        <v>88.670247194932045</v>
      </c>
      <c r="P26" s="389"/>
      <c r="Q26" s="179">
        <v>6</v>
      </c>
    </row>
    <row r="27" spans="2:17" s="125" customFormat="1" ht="13.8">
      <c r="B27" s="131">
        <v>7</v>
      </c>
      <c r="C27" s="132">
        <v>7</v>
      </c>
      <c r="D27" s="133" t="s">
        <v>51</v>
      </c>
      <c r="E27" s="46" t="s">
        <v>1236</v>
      </c>
      <c r="F27" s="201">
        <v>44.653509548953224</v>
      </c>
      <c r="G27" s="165">
        <v>20</v>
      </c>
      <c r="H27" s="165">
        <v>10</v>
      </c>
      <c r="I27" s="165">
        <v>1</v>
      </c>
      <c r="J27" s="166">
        <v>1</v>
      </c>
      <c r="K27" s="166">
        <v>0.25</v>
      </c>
      <c r="L27" s="166">
        <v>0.25</v>
      </c>
      <c r="M27" s="165">
        <v>0</v>
      </c>
      <c r="N27" s="388">
        <v>0</v>
      </c>
      <c r="O27" s="390">
        <v>77.153509548953224</v>
      </c>
      <c r="P27" s="389"/>
      <c r="Q27" s="179">
        <v>7</v>
      </c>
    </row>
    <row r="28" spans="2:17" s="125" customFormat="1" ht="13.8">
      <c r="B28" s="131">
        <v>8</v>
      </c>
      <c r="C28" s="132">
        <v>8</v>
      </c>
      <c r="D28" s="133" t="s">
        <v>52</v>
      </c>
      <c r="E28" s="46" t="s">
        <v>1236</v>
      </c>
      <c r="F28" s="201">
        <v>65.579184416088864</v>
      </c>
      <c r="G28" s="165">
        <v>20</v>
      </c>
      <c r="H28" s="165">
        <v>10</v>
      </c>
      <c r="I28" s="165">
        <v>1</v>
      </c>
      <c r="J28" s="166">
        <v>1</v>
      </c>
      <c r="K28" s="166">
        <v>0.25</v>
      </c>
      <c r="L28" s="166">
        <v>0.25</v>
      </c>
      <c r="M28" s="165">
        <v>0</v>
      </c>
      <c r="N28" s="388">
        <v>0</v>
      </c>
      <c r="O28" s="390">
        <v>98.079184416088864</v>
      </c>
      <c r="P28" s="389"/>
      <c r="Q28" s="179">
        <v>8</v>
      </c>
    </row>
    <row r="29" spans="2:17" s="125" customFormat="1" ht="13.8">
      <c r="B29" s="131">
        <v>9</v>
      </c>
      <c r="C29" s="132">
        <v>9</v>
      </c>
      <c r="D29" s="133" t="s">
        <v>53</v>
      </c>
      <c r="E29" s="46" t="s">
        <v>1236</v>
      </c>
      <c r="F29" s="201">
        <v>63.997264047118989</v>
      </c>
      <c r="G29" s="165">
        <v>20</v>
      </c>
      <c r="H29" s="165">
        <v>10</v>
      </c>
      <c r="I29" s="165">
        <v>1</v>
      </c>
      <c r="J29" s="166">
        <v>1</v>
      </c>
      <c r="K29" s="166">
        <v>0.25</v>
      </c>
      <c r="L29" s="166">
        <v>0.25</v>
      </c>
      <c r="M29" s="165">
        <v>0</v>
      </c>
      <c r="N29" s="388">
        <v>0</v>
      </c>
      <c r="O29" s="390">
        <v>96.497264047118989</v>
      </c>
      <c r="P29" s="389"/>
      <c r="Q29" s="179">
        <v>9</v>
      </c>
    </row>
    <row r="30" spans="2:17" s="125" customFormat="1" ht="13.8">
      <c r="B30" s="131">
        <v>10</v>
      </c>
      <c r="C30" s="132">
        <v>10</v>
      </c>
      <c r="D30" s="133" t="s">
        <v>54</v>
      </c>
      <c r="E30" s="46" t="s">
        <v>1236</v>
      </c>
      <c r="F30" s="201">
        <v>66.362678379733296</v>
      </c>
      <c r="G30" s="165">
        <v>20</v>
      </c>
      <c r="H30" s="165">
        <v>10</v>
      </c>
      <c r="I30" s="165">
        <v>1</v>
      </c>
      <c r="J30" s="166">
        <v>1</v>
      </c>
      <c r="K30" s="166">
        <v>0.25</v>
      </c>
      <c r="L30" s="166">
        <v>0.25</v>
      </c>
      <c r="M30" s="165">
        <v>0</v>
      </c>
      <c r="N30" s="388">
        <v>0</v>
      </c>
      <c r="O30" s="390">
        <v>98.862678379733296</v>
      </c>
      <c r="P30" s="389"/>
      <c r="Q30" s="179">
        <v>10</v>
      </c>
    </row>
    <row r="31" spans="2:17" s="125" customFormat="1" ht="13.8">
      <c r="B31" s="131">
        <v>11</v>
      </c>
      <c r="C31" s="132">
        <v>11</v>
      </c>
      <c r="D31" s="133" t="s">
        <v>55</v>
      </c>
      <c r="E31" s="46" t="s">
        <v>1236</v>
      </c>
      <c r="F31" s="201">
        <v>46.854065525254413</v>
      </c>
      <c r="G31" s="165">
        <v>20</v>
      </c>
      <c r="H31" s="165">
        <v>10</v>
      </c>
      <c r="I31" s="165">
        <v>1</v>
      </c>
      <c r="J31" s="166">
        <v>1</v>
      </c>
      <c r="K31" s="166">
        <v>0.25</v>
      </c>
      <c r="L31" s="166">
        <v>0.25</v>
      </c>
      <c r="M31" s="165">
        <v>0</v>
      </c>
      <c r="N31" s="388">
        <v>0</v>
      </c>
      <c r="O31" s="390">
        <v>79.354065525254413</v>
      </c>
      <c r="P31" s="389"/>
      <c r="Q31" s="179">
        <v>11</v>
      </c>
    </row>
    <row r="32" spans="2:17" s="125" customFormat="1" ht="27.6">
      <c r="B32" s="131">
        <v>12</v>
      </c>
      <c r="C32" s="132">
        <v>12</v>
      </c>
      <c r="D32" s="133" t="s">
        <v>56</v>
      </c>
      <c r="E32" s="46" t="s">
        <v>1236</v>
      </c>
      <c r="F32" s="201">
        <v>53.797866645022715</v>
      </c>
      <c r="G32" s="165">
        <v>20</v>
      </c>
      <c r="H32" s="165">
        <v>10</v>
      </c>
      <c r="I32" s="165">
        <v>1</v>
      </c>
      <c r="J32" s="166">
        <v>1</v>
      </c>
      <c r="K32" s="166">
        <v>0.25</v>
      </c>
      <c r="L32" s="166">
        <v>0.25</v>
      </c>
      <c r="M32" s="165">
        <v>0</v>
      </c>
      <c r="N32" s="388">
        <v>0</v>
      </c>
      <c r="O32" s="390">
        <v>86.297866645022708</v>
      </c>
      <c r="P32" s="389"/>
      <c r="Q32" s="179">
        <v>12</v>
      </c>
    </row>
    <row r="33" spans="2:17" s="125" customFormat="1" ht="13.8">
      <c r="B33" s="131">
        <v>13</v>
      </c>
      <c r="C33" s="132">
        <v>13</v>
      </c>
      <c r="D33" s="133" t="s">
        <v>57</v>
      </c>
      <c r="E33" s="46" t="s">
        <v>677</v>
      </c>
      <c r="F33" s="201">
        <v>0</v>
      </c>
      <c r="G33" s="165">
        <v>20</v>
      </c>
      <c r="H33" s="165">
        <v>10</v>
      </c>
      <c r="I33" s="165">
        <v>1</v>
      </c>
      <c r="J33" s="166">
        <v>1</v>
      </c>
      <c r="K33" s="166">
        <v>0.25</v>
      </c>
      <c r="L33" s="166">
        <v>0.25</v>
      </c>
      <c r="M33" s="165">
        <v>0</v>
      </c>
      <c r="N33" s="388">
        <v>0</v>
      </c>
      <c r="O33" s="390">
        <v>0</v>
      </c>
      <c r="P33" s="389"/>
      <c r="Q33" s="179">
        <v>13</v>
      </c>
    </row>
    <row r="34" spans="2:17" s="125" customFormat="1" ht="27.6">
      <c r="B34" s="131">
        <v>14</v>
      </c>
      <c r="C34" s="132">
        <v>14</v>
      </c>
      <c r="D34" s="133" t="s">
        <v>58</v>
      </c>
      <c r="E34" s="46" t="s">
        <v>1236</v>
      </c>
      <c r="F34" s="201">
        <v>22.199306351048019</v>
      </c>
      <c r="G34" s="165">
        <v>20</v>
      </c>
      <c r="H34" s="165">
        <v>10</v>
      </c>
      <c r="I34" s="165">
        <v>1</v>
      </c>
      <c r="J34" s="166">
        <v>1</v>
      </c>
      <c r="K34" s="166">
        <v>0.25</v>
      </c>
      <c r="L34" s="166">
        <v>0.25</v>
      </c>
      <c r="M34" s="165">
        <v>0</v>
      </c>
      <c r="N34" s="388">
        <v>0</v>
      </c>
      <c r="O34" s="390">
        <v>54.699306351048023</v>
      </c>
      <c r="P34" s="389"/>
      <c r="Q34" s="179">
        <v>14</v>
      </c>
    </row>
    <row r="35" spans="2:17" s="125" customFormat="1" ht="13.8">
      <c r="B35" s="131">
        <v>15</v>
      </c>
      <c r="C35" s="132">
        <v>15</v>
      </c>
      <c r="D35" s="133" t="s">
        <v>59</v>
      </c>
      <c r="E35" s="46" t="s">
        <v>1236</v>
      </c>
      <c r="F35" s="201">
        <v>59.386926403684292</v>
      </c>
      <c r="G35" s="165">
        <v>20</v>
      </c>
      <c r="H35" s="165">
        <v>10</v>
      </c>
      <c r="I35" s="165">
        <v>1</v>
      </c>
      <c r="J35" s="166">
        <v>1</v>
      </c>
      <c r="K35" s="166">
        <v>0.25</v>
      </c>
      <c r="L35" s="166">
        <v>0.25</v>
      </c>
      <c r="M35" s="165">
        <v>0</v>
      </c>
      <c r="N35" s="388">
        <v>0</v>
      </c>
      <c r="O35" s="390">
        <v>91.886926403684299</v>
      </c>
      <c r="P35" s="389"/>
      <c r="Q35" s="179">
        <v>15</v>
      </c>
    </row>
    <row r="36" spans="2:17" s="125" customFormat="1" ht="13.8">
      <c r="B36" s="131">
        <v>16</v>
      </c>
      <c r="C36" s="132">
        <v>16</v>
      </c>
      <c r="D36" s="133" t="s">
        <v>60</v>
      </c>
      <c r="E36" s="46" t="s">
        <v>1236</v>
      </c>
      <c r="F36" s="201">
        <v>54.375554486098231</v>
      </c>
      <c r="G36" s="165">
        <v>20</v>
      </c>
      <c r="H36" s="165">
        <v>10</v>
      </c>
      <c r="I36" s="165">
        <v>1</v>
      </c>
      <c r="J36" s="166">
        <v>1</v>
      </c>
      <c r="K36" s="166">
        <v>0.25</v>
      </c>
      <c r="L36" s="166">
        <v>0.25</v>
      </c>
      <c r="M36" s="165">
        <v>0</v>
      </c>
      <c r="N36" s="388">
        <v>0</v>
      </c>
      <c r="O36" s="390">
        <v>86.875554486098224</v>
      </c>
      <c r="P36" s="389"/>
      <c r="Q36" s="179">
        <v>16</v>
      </c>
    </row>
    <row r="37" spans="2:17" s="125" customFormat="1" ht="13.8">
      <c r="B37" s="131">
        <v>17</v>
      </c>
      <c r="C37" s="132">
        <v>17</v>
      </c>
      <c r="D37" s="133" t="s">
        <v>61</v>
      </c>
      <c r="E37" s="46" t="s">
        <v>1236</v>
      </c>
      <c r="F37" s="201">
        <v>64.041308634997165</v>
      </c>
      <c r="G37" s="165">
        <v>20</v>
      </c>
      <c r="H37" s="165">
        <v>10</v>
      </c>
      <c r="I37" s="165">
        <v>1</v>
      </c>
      <c r="J37" s="166">
        <v>1</v>
      </c>
      <c r="K37" s="166">
        <v>0.25</v>
      </c>
      <c r="L37" s="166">
        <v>0.25</v>
      </c>
      <c r="M37" s="165">
        <v>0</v>
      </c>
      <c r="N37" s="388">
        <v>0</v>
      </c>
      <c r="O37" s="390">
        <v>96.541308634997165</v>
      </c>
      <c r="P37" s="389"/>
      <c r="Q37" s="179">
        <v>17</v>
      </c>
    </row>
    <row r="38" spans="2:17" s="125" customFormat="1" ht="13.8">
      <c r="B38" s="131">
        <v>18</v>
      </c>
      <c r="C38" s="132">
        <v>18</v>
      </c>
      <c r="D38" s="133" t="s">
        <v>62</v>
      </c>
      <c r="E38" s="46" t="s">
        <v>1236</v>
      </c>
      <c r="F38" s="201">
        <v>67.447662205179157</v>
      </c>
      <c r="G38" s="165">
        <v>20</v>
      </c>
      <c r="H38" s="165">
        <v>10</v>
      </c>
      <c r="I38" s="165">
        <v>1</v>
      </c>
      <c r="J38" s="166">
        <v>1</v>
      </c>
      <c r="K38" s="166">
        <v>0.25</v>
      </c>
      <c r="L38" s="166">
        <v>0.25</v>
      </c>
      <c r="M38" s="165">
        <v>0</v>
      </c>
      <c r="N38" s="388">
        <v>0</v>
      </c>
      <c r="O38" s="390">
        <v>99.947662205179157</v>
      </c>
      <c r="P38" s="389"/>
      <c r="Q38" s="179">
        <v>18</v>
      </c>
    </row>
    <row r="39" spans="2:17" s="125" customFormat="1" ht="13.8">
      <c r="B39" s="131">
        <v>19</v>
      </c>
      <c r="C39" s="132">
        <v>19</v>
      </c>
      <c r="D39" s="133" t="s">
        <v>63</v>
      </c>
      <c r="E39" s="46" t="s">
        <v>1236</v>
      </c>
      <c r="F39" s="201">
        <v>45.713525287751736</v>
      </c>
      <c r="G39" s="165">
        <v>20</v>
      </c>
      <c r="H39" s="165">
        <v>10</v>
      </c>
      <c r="I39" s="165">
        <v>1</v>
      </c>
      <c r="J39" s="166">
        <v>1</v>
      </c>
      <c r="K39" s="166">
        <v>0.25</v>
      </c>
      <c r="L39" s="166">
        <v>0.25</v>
      </c>
      <c r="M39" s="165">
        <v>0</v>
      </c>
      <c r="N39" s="388">
        <v>0</v>
      </c>
      <c r="O39" s="390">
        <v>78.213525287751736</v>
      </c>
      <c r="P39" s="389"/>
      <c r="Q39" s="179">
        <v>19</v>
      </c>
    </row>
    <row r="40" spans="2:17" s="125" customFormat="1" ht="13.8">
      <c r="B40" s="131">
        <v>20</v>
      </c>
      <c r="C40" s="132">
        <v>20</v>
      </c>
      <c r="D40" s="133" t="s">
        <v>64</v>
      </c>
      <c r="E40" s="46" t="s">
        <v>1236</v>
      </c>
      <c r="F40" s="201">
        <v>52.961686047394558</v>
      </c>
      <c r="G40" s="165">
        <v>20</v>
      </c>
      <c r="H40" s="165">
        <v>10</v>
      </c>
      <c r="I40" s="165">
        <v>1</v>
      </c>
      <c r="J40" s="166">
        <v>1</v>
      </c>
      <c r="K40" s="166">
        <v>0.25</v>
      </c>
      <c r="L40" s="166">
        <v>0.25</v>
      </c>
      <c r="M40" s="165">
        <v>0</v>
      </c>
      <c r="N40" s="388">
        <v>0</v>
      </c>
      <c r="O40" s="390">
        <v>85.461686047394551</v>
      </c>
      <c r="P40" s="389"/>
      <c r="Q40" s="179">
        <v>20</v>
      </c>
    </row>
    <row r="41" spans="2:17" s="125" customFormat="1" ht="13.8">
      <c r="B41" s="131">
        <v>21</v>
      </c>
      <c r="C41" s="132">
        <v>21</v>
      </c>
      <c r="D41" s="133" t="s">
        <v>65</v>
      </c>
      <c r="E41" s="46" t="s">
        <v>1236</v>
      </c>
      <c r="F41" s="201">
        <v>43.204263370356792</v>
      </c>
      <c r="G41" s="165">
        <v>20</v>
      </c>
      <c r="H41" s="165">
        <v>10</v>
      </c>
      <c r="I41" s="165">
        <v>1</v>
      </c>
      <c r="J41" s="166">
        <v>1</v>
      </c>
      <c r="K41" s="166">
        <v>0.25</v>
      </c>
      <c r="L41" s="166">
        <v>0.25</v>
      </c>
      <c r="M41" s="165">
        <v>0</v>
      </c>
      <c r="N41" s="388">
        <v>0</v>
      </c>
      <c r="O41" s="390">
        <v>75.704263370356784</v>
      </c>
      <c r="P41" s="389"/>
      <c r="Q41" s="179">
        <v>21</v>
      </c>
    </row>
    <row r="42" spans="2:17" s="125" customFormat="1" ht="13.8">
      <c r="B42" s="131">
        <v>22</v>
      </c>
      <c r="C42" s="132">
        <v>22</v>
      </c>
      <c r="D42" s="133" t="s">
        <v>66</v>
      </c>
      <c r="E42" s="46" t="s">
        <v>1236</v>
      </c>
      <c r="F42" s="201">
        <v>0</v>
      </c>
      <c r="G42" s="165">
        <v>20</v>
      </c>
      <c r="H42" s="165">
        <v>10</v>
      </c>
      <c r="I42" s="165">
        <v>1</v>
      </c>
      <c r="J42" s="166">
        <v>1</v>
      </c>
      <c r="K42" s="166">
        <v>0.25</v>
      </c>
      <c r="L42" s="166">
        <v>0.25</v>
      </c>
      <c r="M42" s="165">
        <v>0</v>
      </c>
      <c r="N42" s="388">
        <v>0</v>
      </c>
      <c r="O42" s="390">
        <v>32.5</v>
      </c>
      <c r="P42" s="389"/>
      <c r="Q42" s="179">
        <v>22</v>
      </c>
    </row>
    <row r="43" spans="2:17" s="125" customFormat="1" ht="13.8">
      <c r="B43" s="131">
        <v>23</v>
      </c>
      <c r="C43" s="132">
        <v>23</v>
      </c>
      <c r="D43" s="133" t="s">
        <v>67</v>
      </c>
      <c r="E43" s="46" t="s">
        <v>1236</v>
      </c>
      <c r="F43" s="201">
        <v>29.233664280035946</v>
      </c>
      <c r="G43" s="165">
        <v>20</v>
      </c>
      <c r="H43" s="165">
        <v>10</v>
      </c>
      <c r="I43" s="165">
        <v>1</v>
      </c>
      <c r="J43" s="166">
        <v>1</v>
      </c>
      <c r="K43" s="166">
        <v>0.25</v>
      </c>
      <c r="L43" s="166">
        <v>0.25</v>
      </c>
      <c r="M43" s="165">
        <v>0</v>
      </c>
      <c r="N43" s="388">
        <v>0</v>
      </c>
      <c r="O43" s="390">
        <v>61.733664280035946</v>
      </c>
      <c r="P43" s="389"/>
      <c r="Q43" s="179">
        <v>23</v>
      </c>
    </row>
    <row r="44" spans="2:17" s="125" customFormat="1" ht="13.8">
      <c r="B44" s="131">
        <v>24</v>
      </c>
      <c r="C44" s="132">
        <v>24</v>
      </c>
      <c r="D44" s="133" t="s">
        <v>68</v>
      </c>
      <c r="E44" s="46" t="s">
        <v>1236</v>
      </c>
      <c r="F44" s="201">
        <v>40.636378818604726</v>
      </c>
      <c r="G44" s="165">
        <v>20</v>
      </c>
      <c r="H44" s="165">
        <v>10</v>
      </c>
      <c r="I44" s="165">
        <v>1</v>
      </c>
      <c r="J44" s="166">
        <v>1</v>
      </c>
      <c r="K44" s="166">
        <v>0.25</v>
      </c>
      <c r="L44" s="166">
        <v>0.25</v>
      </c>
      <c r="M44" s="165">
        <v>0</v>
      </c>
      <c r="N44" s="388">
        <v>0</v>
      </c>
      <c r="O44" s="390">
        <v>73.136378818604726</v>
      </c>
      <c r="P44" s="389"/>
      <c r="Q44" s="179">
        <v>24</v>
      </c>
    </row>
    <row r="45" spans="2:17" s="125" customFormat="1" ht="13.8">
      <c r="B45" s="131">
        <v>25</v>
      </c>
      <c r="C45" s="132">
        <v>25</v>
      </c>
      <c r="D45" s="133" t="s">
        <v>69</v>
      </c>
      <c r="E45" s="46" t="s">
        <v>1236</v>
      </c>
      <c r="F45" s="201">
        <v>59.891457914262091</v>
      </c>
      <c r="G45" s="165">
        <v>20</v>
      </c>
      <c r="H45" s="165">
        <v>10</v>
      </c>
      <c r="I45" s="165">
        <v>1</v>
      </c>
      <c r="J45" s="166">
        <v>1</v>
      </c>
      <c r="K45" s="166">
        <v>0.25</v>
      </c>
      <c r="L45" s="166">
        <v>0.25</v>
      </c>
      <c r="M45" s="165">
        <v>0</v>
      </c>
      <c r="N45" s="388">
        <v>0</v>
      </c>
      <c r="O45" s="390">
        <v>92.391457914262091</v>
      </c>
      <c r="P45" s="389"/>
      <c r="Q45" s="179">
        <v>25</v>
      </c>
    </row>
    <row r="46" spans="2:17" s="125" customFormat="1" ht="13.8">
      <c r="B46" s="131">
        <v>26</v>
      </c>
      <c r="C46" s="132">
        <v>26</v>
      </c>
      <c r="D46" s="133" t="s">
        <v>70</v>
      </c>
      <c r="E46" s="46" t="s">
        <v>1236</v>
      </c>
      <c r="F46" s="201">
        <v>67.150535229454007</v>
      </c>
      <c r="G46" s="165">
        <v>20</v>
      </c>
      <c r="H46" s="165">
        <v>10</v>
      </c>
      <c r="I46" s="165">
        <v>1</v>
      </c>
      <c r="J46" s="166">
        <v>1</v>
      </c>
      <c r="K46" s="166">
        <v>0.25</v>
      </c>
      <c r="L46" s="166">
        <v>0.25</v>
      </c>
      <c r="M46" s="165">
        <v>0</v>
      </c>
      <c r="N46" s="388">
        <v>0</v>
      </c>
      <c r="O46" s="390">
        <v>99.650535229454007</v>
      </c>
      <c r="P46" s="389"/>
      <c r="Q46" s="179">
        <v>26</v>
      </c>
    </row>
    <row r="47" spans="2:17" s="125" customFormat="1" ht="13.8">
      <c r="B47" s="131">
        <v>27</v>
      </c>
      <c r="C47" s="132">
        <v>27</v>
      </c>
      <c r="D47" s="133" t="s">
        <v>71</v>
      </c>
      <c r="E47" s="46" t="s">
        <v>1236</v>
      </c>
      <c r="F47" s="201">
        <v>52.486837558054006</v>
      </c>
      <c r="G47" s="165">
        <v>20</v>
      </c>
      <c r="H47" s="165">
        <v>10</v>
      </c>
      <c r="I47" s="165">
        <v>1</v>
      </c>
      <c r="J47" s="166">
        <v>1</v>
      </c>
      <c r="K47" s="166">
        <v>0.25</v>
      </c>
      <c r="L47" s="166">
        <v>0.25</v>
      </c>
      <c r="M47" s="165">
        <v>0</v>
      </c>
      <c r="N47" s="388">
        <v>0</v>
      </c>
      <c r="O47" s="390">
        <v>84.986837558054006</v>
      </c>
      <c r="P47" s="389"/>
      <c r="Q47" s="179">
        <v>27</v>
      </c>
    </row>
    <row r="48" spans="2:17" s="125" customFormat="1" ht="27.6">
      <c r="B48" s="131">
        <v>28</v>
      </c>
      <c r="C48" s="132">
        <v>28</v>
      </c>
      <c r="D48" s="133" t="s">
        <v>72</v>
      </c>
      <c r="E48" s="46" t="s">
        <v>1236</v>
      </c>
      <c r="F48" s="201">
        <v>52.087114828733235</v>
      </c>
      <c r="G48" s="165">
        <v>20</v>
      </c>
      <c r="H48" s="165">
        <v>10</v>
      </c>
      <c r="I48" s="165">
        <v>1</v>
      </c>
      <c r="J48" s="166">
        <v>1</v>
      </c>
      <c r="K48" s="166">
        <v>0.25</v>
      </c>
      <c r="L48" s="166">
        <v>0.25</v>
      </c>
      <c r="M48" s="165">
        <v>0</v>
      </c>
      <c r="N48" s="388">
        <v>0</v>
      </c>
      <c r="O48" s="390">
        <v>84.587114828733235</v>
      </c>
      <c r="P48" s="389"/>
      <c r="Q48" s="179">
        <v>28</v>
      </c>
    </row>
    <row r="49" spans="2:17" s="125" customFormat="1" ht="13.8">
      <c r="B49" s="131">
        <v>29</v>
      </c>
      <c r="C49" s="132">
        <v>29</v>
      </c>
      <c r="D49" s="133" t="s">
        <v>73</v>
      </c>
      <c r="E49" s="46" t="s">
        <v>1236</v>
      </c>
      <c r="F49" s="201">
        <v>56.403248595305797</v>
      </c>
      <c r="G49" s="165">
        <v>20</v>
      </c>
      <c r="H49" s="165">
        <v>10</v>
      </c>
      <c r="I49" s="165">
        <v>1</v>
      </c>
      <c r="J49" s="166">
        <v>1</v>
      </c>
      <c r="K49" s="166">
        <v>0.25</v>
      </c>
      <c r="L49" s="166">
        <v>0.25</v>
      </c>
      <c r="M49" s="165">
        <v>0</v>
      </c>
      <c r="N49" s="388">
        <v>0</v>
      </c>
      <c r="O49" s="390">
        <v>88.903248595305797</v>
      </c>
      <c r="P49" s="389"/>
      <c r="Q49" s="179">
        <v>29</v>
      </c>
    </row>
    <row r="50" spans="2:17" s="125" customFormat="1" ht="13.8">
      <c r="B50" s="131">
        <v>30</v>
      </c>
      <c r="C50" s="132">
        <v>30</v>
      </c>
      <c r="D50" s="133" t="s">
        <v>74</v>
      </c>
      <c r="E50" s="46" t="s">
        <v>677</v>
      </c>
      <c r="F50" s="201">
        <v>0</v>
      </c>
      <c r="G50" s="165">
        <v>20</v>
      </c>
      <c r="H50" s="165">
        <v>10</v>
      </c>
      <c r="I50" s="165">
        <v>1</v>
      </c>
      <c r="J50" s="166">
        <v>1</v>
      </c>
      <c r="K50" s="166">
        <v>0.25</v>
      </c>
      <c r="L50" s="166">
        <v>0.25</v>
      </c>
      <c r="M50" s="165">
        <v>0</v>
      </c>
      <c r="N50" s="388">
        <v>0</v>
      </c>
      <c r="O50" s="390">
        <v>0</v>
      </c>
      <c r="P50" s="389"/>
      <c r="Q50" s="179">
        <v>30</v>
      </c>
    </row>
    <row r="51" spans="2:17" s="125" customFormat="1" ht="13.8">
      <c r="B51" s="131">
        <v>31</v>
      </c>
      <c r="C51" s="132">
        <v>31</v>
      </c>
      <c r="D51" s="133" t="s">
        <v>75</v>
      </c>
      <c r="E51" s="46" t="s">
        <v>1236</v>
      </c>
      <c r="F51" s="201">
        <v>64.493969313167938</v>
      </c>
      <c r="G51" s="165">
        <v>20</v>
      </c>
      <c r="H51" s="165">
        <v>10</v>
      </c>
      <c r="I51" s="165">
        <v>1</v>
      </c>
      <c r="J51" s="166">
        <v>1</v>
      </c>
      <c r="K51" s="166">
        <v>0.25</v>
      </c>
      <c r="L51" s="166">
        <v>0.25</v>
      </c>
      <c r="M51" s="165">
        <v>0</v>
      </c>
      <c r="N51" s="388">
        <v>0</v>
      </c>
      <c r="O51" s="390">
        <v>96.993969313167938</v>
      </c>
      <c r="P51" s="389"/>
      <c r="Q51" s="179">
        <v>31</v>
      </c>
    </row>
    <row r="52" spans="2:17" s="125" customFormat="1" ht="13.8">
      <c r="B52" s="131">
        <v>32</v>
      </c>
      <c r="C52" s="132">
        <v>32</v>
      </c>
      <c r="D52" s="133" t="s">
        <v>76</v>
      </c>
      <c r="E52" s="46" t="s">
        <v>1236</v>
      </c>
      <c r="F52" s="201">
        <v>62.693170199837901</v>
      </c>
      <c r="G52" s="165">
        <v>20</v>
      </c>
      <c r="H52" s="165">
        <v>10</v>
      </c>
      <c r="I52" s="165">
        <v>1</v>
      </c>
      <c r="J52" s="166">
        <v>1</v>
      </c>
      <c r="K52" s="166">
        <v>0.25</v>
      </c>
      <c r="L52" s="166">
        <v>0.25</v>
      </c>
      <c r="M52" s="165">
        <v>0</v>
      </c>
      <c r="N52" s="388">
        <v>0</v>
      </c>
      <c r="O52" s="390">
        <v>95.193170199837908</v>
      </c>
      <c r="P52" s="389"/>
      <c r="Q52" s="179">
        <v>32</v>
      </c>
    </row>
    <row r="53" spans="2:17" s="125" customFormat="1" ht="13.8">
      <c r="B53" s="131">
        <v>33</v>
      </c>
      <c r="C53" s="132">
        <v>33</v>
      </c>
      <c r="D53" s="133" t="s">
        <v>77</v>
      </c>
      <c r="E53" s="46" t="s">
        <v>1236</v>
      </c>
      <c r="F53" s="201">
        <v>40.229009887664859</v>
      </c>
      <c r="G53" s="165">
        <v>20</v>
      </c>
      <c r="H53" s="165">
        <v>10</v>
      </c>
      <c r="I53" s="165">
        <v>1</v>
      </c>
      <c r="J53" s="166">
        <v>1</v>
      </c>
      <c r="K53" s="166">
        <v>0.25</v>
      </c>
      <c r="L53" s="166">
        <v>0.25</v>
      </c>
      <c r="M53" s="165">
        <v>0</v>
      </c>
      <c r="N53" s="388">
        <v>0</v>
      </c>
      <c r="O53" s="390">
        <v>72.729009887664859</v>
      </c>
      <c r="P53" s="389"/>
      <c r="Q53" s="179">
        <v>33</v>
      </c>
    </row>
    <row r="54" spans="2:17" s="125" customFormat="1" ht="13.8">
      <c r="B54" s="131">
        <v>34</v>
      </c>
      <c r="C54" s="132">
        <v>34</v>
      </c>
      <c r="D54" s="133" t="s">
        <v>78</v>
      </c>
      <c r="E54" s="46" t="s">
        <v>1236</v>
      </c>
      <c r="F54" s="201">
        <v>60.511709713652841</v>
      </c>
      <c r="G54" s="165">
        <v>20</v>
      </c>
      <c r="H54" s="165">
        <v>10</v>
      </c>
      <c r="I54" s="165">
        <v>1</v>
      </c>
      <c r="J54" s="166">
        <v>1</v>
      </c>
      <c r="K54" s="166">
        <v>0.25</v>
      </c>
      <c r="L54" s="166">
        <v>0.25</v>
      </c>
      <c r="M54" s="165">
        <v>0</v>
      </c>
      <c r="N54" s="388">
        <v>0</v>
      </c>
      <c r="O54" s="390">
        <v>93.011709713652834</v>
      </c>
      <c r="P54" s="389"/>
      <c r="Q54" s="179">
        <v>34</v>
      </c>
    </row>
    <row r="55" spans="2:17" s="125" customFormat="1" ht="13.8">
      <c r="B55" s="131">
        <v>35</v>
      </c>
      <c r="C55" s="132">
        <v>35</v>
      </c>
      <c r="D55" s="133" t="s">
        <v>79</v>
      </c>
      <c r="E55" s="46" t="s">
        <v>677</v>
      </c>
      <c r="F55" s="201">
        <v>0</v>
      </c>
      <c r="G55" s="165">
        <v>20</v>
      </c>
      <c r="H55" s="165">
        <v>10</v>
      </c>
      <c r="I55" s="165">
        <v>1</v>
      </c>
      <c r="J55" s="166">
        <v>0</v>
      </c>
      <c r="K55" s="166">
        <v>0.25</v>
      </c>
      <c r="L55" s="166">
        <v>0.25</v>
      </c>
      <c r="M55" s="165">
        <v>0</v>
      </c>
      <c r="N55" s="388">
        <v>0</v>
      </c>
      <c r="O55" s="390">
        <v>0</v>
      </c>
      <c r="P55" s="389"/>
      <c r="Q55" s="179">
        <v>35</v>
      </c>
    </row>
    <row r="56" spans="2:17" s="125" customFormat="1" ht="13.8">
      <c r="B56" s="131">
        <v>36</v>
      </c>
      <c r="C56" s="132">
        <v>36</v>
      </c>
      <c r="D56" s="133" t="s">
        <v>80</v>
      </c>
      <c r="E56" s="46" t="s">
        <v>1236</v>
      </c>
      <c r="F56" s="201">
        <v>45.392476689036634</v>
      </c>
      <c r="G56" s="165">
        <v>20</v>
      </c>
      <c r="H56" s="165">
        <v>10</v>
      </c>
      <c r="I56" s="165">
        <v>1</v>
      </c>
      <c r="J56" s="166">
        <v>1</v>
      </c>
      <c r="K56" s="166">
        <v>0.25</v>
      </c>
      <c r="L56" s="166">
        <v>0.25</v>
      </c>
      <c r="M56" s="165">
        <v>0</v>
      </c>
      <c r="N56" s="388">
        <v>0</v>
      </c>
      <c r="O56" s="390">
        <v>77.892476689036641</v>
      </c>
      <c r="P56" s="389"/>
      <c r="Q56" s="179">
        <v>36</v>
      </c>
    </row>
    <row r="57" spans="2:17" s="125" customFormat="1" ht="13.8">
      <c r="B57" s="131">
        <v>37</v>
      </c>
      <c r="C57" s="132">
        <v>37</v>
      </c>
      <c r="D57" s="133" t="s">
        <v>81</v>
      </c>
      <c r="E57" s="46" t="s">
        <v>1236</v>
      </c>
      <c r="F57" s="201">
        <v>33.816991922255326</v>
      </c>
      <c r="G57" s="165">
        <v>20</v>
      </c>
      <c r="H57" s="165">
        <v>10</v>
      </c>
      <c r="I57" s="165">
        <v>1</v>
      </c>
      <c r="J57" s="166">
        <v>1</v>
      </c>
      <c r="K57" s="166">
        <v>0.25</v>
      </c>
      <c r="L57" s="166">
        <v>0.25</v>
      </c>
      <c r="M57" s="165">
        <v>0</v>
      </c>
      <c r="N57" s="388">
        <v>0</v>
      </c>
      <c r="O57" s="390">
        <v>66.316991922255326</v>
      </c>
      <c r="P57" s="389"/>
      <c r="Q57" s="179">
        <v>37</v>
      </c>
    </row>
    <row r="58" spans="2:17" s="125" customFormat="1" ht="13.8">
      <c r="B58" s="131">
        <v>38</v>
      </c>
      <c r="C58" s="132">
        <v>38</v>
      </c>
      <c r="D58" s="133" t="s">
        <v>82</v>
      </c>
      <c r="E58" s="46" t="s">
        <v>1236</v>
      </c>
      <c r="F58" s="201">
        <v>67.5</v>
      </c>
      <c r="G58" s="165">
        <v>20</v>
      </c>
      <c r="H58" s="165">
        <v>10</v>
      </c>
      <c r="I58" s="165">
        <v>1</v>
      </c>
      <c r="J58" s="166">
        <v>1</v>
      </c>
      <c r="K58" s="166">
        <v>0.25</v>
      </c>
      <c r="L58" s="166">
        <v>0.25</v>
      </c>
      <c r="M58" s="165">
        <v>0</v>
      </c>
      <c r="N58" s="388">
        <v>0</v>
      </c>
      <c r="O58" s="390">
        <v>100</v>
      </c>
      <c r="P58" s="389"/>
      <c r="Q58" s="179">
        <v>38</v>
      </c>
    </row>
    <row r="59" spans="2:17" s="125" customFormat="1" ht="13.8">
      <c r="B59" s="131">
        <v>39</v>
      </c>
      <c r="C59" s="132">
        <v>39</v>
      </c>
      <c r="D59" s="133" t="s">
        <v>83</v>
      </c>
      <c r="E59" s="46" t="s">
        <v>1236</v>
      </c>
      <c r="F59" s="201">
        <v>62.217450129433409</v>
      </c>
      <c r="G59" s="165">
        <v>20</v>
      </c>
      <c r="H59" s="165">
        <v>10</v>
      </c>
      <c r="I59" s="165">
        <v>1</v>
      </c>
      <c r="J59" s="166">
        <v>1</v>
      </c>
      <c r="K59" s="166">
        <v>0.25</v>
      </c>
      <c r="L59" s="166">
        <v>0.25</v>
      </c>
      <c r="M59" s="165">
        <v>0</v>
      </c>
      <c r="N59" s="388">
        <v>0</v>
      </c>
      <c r="O59" s="390">
        <v>94.717450129433416</v>
      </c>
      <c r="P59" s="389"/>
      <c r="Q59" s="179">
        <v>39</v>
      </c>
    </row>
    <row r="60" spans="2:17" s="125" customFormat="1" ht="13.8">
      <c r="B60" s="131">
        <v>40</v>
      </c>
      <c r="C60" s="132">
        <v>40</v>
      </c>
      <c r="D60" s="133" t="s">
        <v>84</v>
      </c>
      <c r="E60" s="46" t="s">
        <v>1236</v>
      </c>
      <c r="F60" s="201">
        <v>59.315622028994149</v>
      </c>
      <c r="G60" s="165">
        <v>20</v>
      </c>
      <c r="H60" s="165">
        <v>10</v>
      </c>
      <c r="I60" s="165">
        <v>1</v>
      </c>
      <c r="J60" s="166">
        <v>1</v>
      </c>
      <c r="K60" s="166">
        <v>0.25</v>
      </c>
      <c r="L60" s="166">
        <v>0.25</v>
      </c>
      <c r="M60" s="165">
        <v>0</v>
      </c>
      <c r="N60" s="388">
        <v>0</v>
      </c>
      <c r="O60" s="390">
        <v>91.815622028994142</v>
      </c>
      <c r="P60" s="389"/>
      <c r="Q60" s="179">
        <v>40</v>
      </c>
    </row>
    <row r="61" spans="2:17" s="125" customFormat="1" ht="13.8">
      <c r="B61" s="131">
        <v>41</v>
      </c>
      <c r="C61" s="132">
        <v>41</v>
      </c>
      <c r="D61" s="133" t="s">
        <v>85</v>
      </c>
      <c r="E61" s="46" t="s">
        <v>677</v>
      </c>
      <c r="F61" s="201">
        <v>0</v>
      </c>
      <c r="G61" s="165">
        <v>20</v>
      </c>
      <c r="H61" s="165">
        <v>10</v>
      </c>
      <c r="I61" s="165">
        <v>1</v>
      </c>
      <c r="J61" s="166">
        <v>0</v>
      </c>
      <c r="K61" s="166">
        <v>0.25</v>
      </c>
      <c r="L61" s="166">
        <v>0.25</v>
      </c>
      <c r="M61" s="165">
        <v>0</v>
      </c>
      <c r="N61" s="388">
        <v>0</v>
      </c>
      <c r="O61" s="390">
        <v>0</v>
      </c>
      <c r="P61" s="389"/>
      <c r="Q61" s="179">
        <v>41</v>
      </c>
    </row>
    <row r="62" spans="2:17" s="125" customFormat="1" ht="13.8">
      <c r="B62" s="131">
        <v>42</v>
      </c>
      <c r="C62" s="132">
        <v>42</v>
      </c>
      <c r="D62" s="133" t="s">
        <v>86</v>
      </c>
      <c r="E62" s="46" t="s">
        <v>1236</v>
      </c>
      <c r="F62" s="201">
        <v>56.6146292689468</v>
      </c>
      <c r="G62" s="165">
        <v>20</v>
      </c>
      <c r="H62" s="165">
        <v>10</v>
      </c>
      <c r="I62" s="165">
        <v>1</v>
      </c>
      <c r="J62" s="166">
        <v>1</v>
      </c>
      <c r="K62" s="166">
        <v>0.25</v>
      </c>
      <c r="L62" s="166">
        <v>0.25</v>
      </c>
      <c r="M62" s="165">
        <v>0</v>
      </c>
      <c r="N62" s="388">
        <v>0</v>
      </c>
      <c r="O62" s="390">
        <v>89.1146292689468</v>
      </c>
      <c r="P62" s="389"/>
      <c r="Q62" s="179">
        <v>42</v>
      </c>
    </row>
    <row r="63" spans="2:17" s="125" customFormat="1" ht="13.8">
      <c r="B63" s="131">
        <v>43</v>
      </c>
      <c r="C63" s="132">
        <v>43</v>
      </c>
      <c r="D63" s="133" t="s">
        <v>87</v>
      </c>
      <c r="E63" s="46" t="s">
        <v>677</v>
      </c>
      <c r="F63" s="201">
        <v>0</v>
      </c>
      <c r="G63" s="165">
        <v>20</v>
      </c>
      <c r="H63" s="165">
        <v>10</v>
      </c>
      <c r="I63" s="165">
        <v>1</v>
      </c>
      <c r="J63" s="166">
        <v>0</v>
      </c>
      <c r="K63" s="166">
        <v>0.25</v>
      </c>
      <c r="L63" s="166">
        <v>0.25</v>
      </c>
      <c r="M63" s="165">
        <v>0</v>
      </c>
      <c r="N63" s="388">
        <v>0</v>
      </c>
      <c r="O63" s="390">
        <v>0</v>
      </c>
      <c r="P63" s="389"/>
      <c r="Q63" s="179">
        <v>43</v>
      </c>
    </row>
    <row r="64" spans="2:17" s="125" customFormat="1" ht="13.8">
      <c r="B64" s="131">
        <v>44</v>
      </c>
      <c r="C64" s="132">
        <v>44</v>
      </c>
      <c r="D64" s="133" t="s">
        <v>88</v>
      </c>
      <c r="E64" s="46" t="s">
        <v>677</v>
      </c>
      <c r="F64" s="201">
        <v>0</v>
      </c>
      <c r="G64" s="165">
        <v>20</v>
      </c>
      <c r="H64" s="165">
        <v>10</v>
      </c>
      <c r="I64" s="165">
        <v>1</v>
      </c>
      <c r="J64" s="166">
        <v>1</v>
      </c>
      <c r="K64" s="166">
        <v>0.25</v>
      </c>
      <c r="L64" s="166">
        <v>0.25</v>
      </c>
      <c r="M64" s="165">
        <v>0</v>
      </c>
      <c r="N64" s="388">
        <v>0</v>
      </c>
      <c r="O64" s="390">
        <v>0</v>
      </c>
      <c r="P64" s="389"/>
      <c r="Q64" s="179">
        <v>44</v>
      </c>
    </row>
    <row r="65" spans="2:17" s="125" customFormat="1" ht="13.8">
      <c r="B65" s="131">
        <v>45</v>
      </c>
      <c r="C65" s="132">
        <v>45</v>
      </c>
      <c r="D65" s="133" t="s">
        <v>89</v>
      </c>
      <c r="E65" s="46" t="s">
        <v>677</v>
      </c>
      <c r="F65" s="201">
        <v>0</v>
      </c>
      <c r="G65" s="165">
        <v>20</v>
      </c>
      <c r="H65" s="165">
        <v>10</v>
      </c>
      <c r="I65" s="165">
        <v>1</v>
      </c>
      <c r="J65" s="166">
        <v>1</v>
      </c>
      <c r="K65" s="166">
        <v>0.25</v>
      </c>
      <c r="L65" s="166">
        <v>0.25</v>
      </c>
      <c r="M65" s="165">
        <v>0</v>
      </c>
      <c r="N65" s="388">
        <v>0</v>
      </c>
      <c r="O65" s="390">
        <v>0</v>
      </c>
      <c r="P65" s="389"/>
      <c r="Q65" s="179">
        <v>45</v>
      </c>
    </row>
    <row r="66" spans="2:17" s="125" customFormat="1" ht="13.8">
      <c r="B66" s="131">
        <v>46</v>
      </c>
      <c r="C66" s="132">
        <v>46</v>
      </c>
      <c r="D66" s="133" t="s">
        <v>90</v>
      </c>
      <c r="E66" s="46" t="s">
        <v>1236</v>
      </c>
      <c r="F66" s="201">
        <v>64.587070577604578</v>
      </c>
      <c r="G66" s="165">
        <v>20</v>
      </c>
      <c r="H66" s="165">
        <v>10</v>
      </c>
      <c r="I66" s="165">
        <v>1</v>
      </c>
      <c r="J66" s="166">
        <v>1</v>
      </c>
      <c r="K66" s="166">
        <v>0.25</v>
      </c>
      <c r="L66" s="166">
        <v>0.25</v>
      </c>
      <c r="M66" s="165">
        <v>0</v>
      </c>
      <c r="N66" s="388">
        <v>0</v>
      </c>
      <c r="O66" s="390">
        <v>97.087070577604578</v>
      </c>
      <c r="P66" s="389"/>
      <c r="Q66" s="179">
        <v>46</v>
      </c>
    </row>
    <row r="67" spans="2:17" s="125" customFormat="1" ht="13.8">
      <c r="B67" s="131">
        <v>47</v>
      </c>
      <c r="C67" s="132">
        <v>47</v>
      </c>
      <c r="D67" s="133" t="s">
        <v>91</v>
      </c>
      <c r="E67" s="46" t="s">
        <v>1236</v>
      </c>
      <c r="F67" s="201">
        <v>58.991217457356925</v>
      </c>
      <c r="G67" s="165">
        <v>20</v>
      </c>
      <c r="H67" s="165">
        <v>10</v>
      </c>
      <c r="I67" s="165">
        <v>1</v>
      </c>
      <c r="J67" s="166">
        <v>1</v>
      </c>
      <c r="K67" s="166">
        <v>0.25</v>
      </c>
      <c r="L67" s="166">
        <v>0.25</v>
      </c>
      <c r="M67" s="165">
        <v>0</v>
      </c>
      <c r="N67" s="388">
        <v>0</v>
      </c>
      <c r="O67" s="390">
        <v>91.491217457356925</v>
      </c>
      <c r="P67" s="389"/>
      <c r="Q67" s="179">
        <v>47</v>
      </c>
    </row>
    <row r="68" spans="2:17" s="125" customFormat="1" ht="13.8">
      <c r="B68" s="131">
        <v>48</v>
      </c>
      <c r="C68" s="132">
        <v>48</v>
      </c>
      <c r="D68" s="133" t="s">
        <v>92</v>
      </c>
      <c r="E68" s="46" t="s">
        <v>1236</v>
      </c>
      <c r="F68" s="201">
        <v>46.010813705002896</v>
      </c>
      <c r="G68" s="165">
        <v>20</v>
      </c>
      <c r="H68" s="165">
        <v>10</v>
      </c>
      <c r="I68" s="165">
        <v>1</v>
      </c>
      <c r="J68" s="166">
        <v>1</v>
      </c>
      <c r="K68" s="166">
        <v>0.25</v>
      </c>
      <c r="L68" s="166">
        <v>0.25</v>
      </c>
      <c r="M68" s="165">
        <v>0</v>
      </c>
      <c r="N68" s="388">
        <v>0</v>
      </c>
      <c r="O68" s="390">
        <v>78.510813705002903</v>
      </c>
      <c r="P68" s="389"/>
      <c r="Q68" s="179">
        <v>48</v>
      </c>
    </row>
    <row r="69" spans="2:17" s="125" customFormat="1" ht="13.8">
      <c r="B69" s="131">
        <v>49</v>
      </c>
      <c r="C69" s="132">
        <v>49</v>
      </c>
      <c r="D69" s="133" t="s">
        <v>93</v>
      </c>
      <c r="E69" s="46" t="s">
        <v>677</v>
      </c>
      <c r="F69" s="201">
        <v>0</v>
      </c>
      <c r="G69" s="165">
        <v>20</v>
      </c>
      <c r="H69" s="165">
        <v>10</v>
      </c>
      <c r="I69" s="165">
        <v>1</v>
      </c>
      <c r="J69" s="166">
        <v>1</v>
      </c>
      <c r="K69" s="166">
        <v>0.25</v>
      </c>
      <c r="L69" s="166">
        <v>0.25</v>
      </c>
      <c r="M69" s="165">
        <v>0</v>
      </c>
      <c r="N69" s="388">
        <v>0</v>
      </c>
      <c r="O69" s="390">
        <v>0</v>
      </c>
      <c r="P69" s="389"/>
      <c r="Q69" s="179">
        <v>49</v>
      </c>
    </row>
    <row r="70" spans="2:17" s="125" customFormat="1" ht="13.8">
      <c r="B70" s="131">
        <v>50</v>
      </c>
      <c r="C70" s="132">
        <v>50</v>
      </c>
      <c r="D70" s="133" t="s">
        <v>94</v>
      </c>
      <c r="E70" s="46" t="s">
        <v>1236</v>
      </c>
      <c r="F70" s="201">
        <v>62.189433704206138</v>
      </c>
      <c r="G70" s="165">
        <v>20</v>
      </c>
      <c r="H70" s="165">
        <v>10</v>
      </c>
      <c r="I70" s="165">
        <v>1</v>
      </c>
      <c r="J70" s="166">
        <v>1</v>
      </c>
      <c r="K70" s="166">
        <v>0.25</v>
      </c>
      <c r="L70" s="166">
        <v>0.25</v>
      </c>
      <c r="M70" s="165">
        <v>0</v>
      </c>
      <c r="N70" s="388">
        <v>0</v>
      </c>
      <c r="O70" s="390">
        <v>94.689433704206138</v>
      </c>
      <c r="P70" s="389"/>
      <c r="Q70" s="179">
        <v>50</v>
      </c>
    </row>
    <row r="71" spans="2:17" s="125" customFormat="1" ht="13.8">
      <c r="B71" s="131">
        <v>51</v>
      </c>
      <c r="C71" s="132">
        <v>51</v>
      </c>
      <c r="D71" s="133" t="s">
        <v>95</v>
      </c>
      <c r="E71" s="46" t="s">
        <v>1236</v>
      </c>
      <c r="F71" s="201">
        <v>25.570925647567236</v>
      </c>
      <c r="G71" s="165">
        <v>20</v>
      </c>
      <c r="H71" s="165">
        <v>10</v>
      </c>
      <c r="I71" s="165">
        <v>1</v>
      </c>
      <c r="J71" s="166">
        <v>1</v>
      </c>
      <c r="K71" s="166">
        <v>0.25</v>
      </c>
      <c r="L71" s="166">
        <v>0.25</v>
      </c>
      <c r="M71" s="165">
        <v>0</v>
      </c>
      <c r="N71" s="388">
        <v>0</v>
      </c>
      <c r="O71" s="390">
        <v>58.070925647567236</v>
      </c>
      <c r="P71" s="389"/>
      <c r="Q71" s="179">
        <v>51</v>
      </c>
    </row>
    <row r="72" spans="2:17" s="125" customFormat="1" ht="13.8">
      <c r="B72" s="131">
        <v>52</v>
      </c>
      <c r="C72" s="132">
        <v>52</v>
      </c>
      <c r="D72" s="133" t="s">
        <v>96</v>
      </c>
      <c r="E72" s="46" t="s">
        <v>1236</v>
      </c>
      <c r="F72" s="201">
        <v>66.198122602176227</v>
      </c>
      <c r="G72" s="165">
        <v>20</v>
      </c>
      <c r="H72" s="165">
        <v>10</v>
      </c>
      <c r="I72" s="165">
        <v>1</v>
      </c>
      <c r="J72" s="166">
        <v>1</v>
      </c>
      <c r="K72" s="166">
        <v>0.25</v>
      </c>
      <c r="L72" s="166">
        <v>0.25</v>
      </c>
      <c r="M72" s="165">
        <v>0</v>
      </c>
      <c r="N72" s="388">
        <v>0</v>
      </c>
      <c r="O72" s="390">
        <v>98.698122602176227</v>
      </c>
      <c r="P72" s="389"/>
      <c r="Q72" s="179">
        <v>52</v>
      </c>
    </row>
    <row r="73" spans="2:17" s="125" customFormat="1" ht="13.8">
      <c r="B73" s="131">
        <v>53</v>
      </c>
      <c r="C73" s="132">
        <v>53</v>
      </c>
      <c r="D73" s="133" t="s">
        <v>97</v>
      </c>
      <c r="E73" s="46" t="s">
        <v>1236</v>
      </c>
      <c r="F73" s="201">
        <v>65.002140632130818</v>
      </c>
      <c r="G73" s="165">
        <v>20</v>
      </c>
      <c r="H73" s="165">
        <v>10</v>
      </c>
      <c r="I73" s="165">
        <v>1</v>
      </c>
      <c r="J73" s="166">
        <v>1</v>
      </c>
      <c r="K73" s="166">
        <v>0.25</v>
      </c>
      <c r="L73" s="166">
        <v>0.25</v>
      </c>
      <c r="M73" s="165">
        <v>0</v>
      </c>
      <c r="N73" s="388">
        <v>0</v>
      </c>
      <c r="O73" s="390">
        <v>97.502140632130818</v>
      </c>
      <c r="P73" s="389"/>
      <c r="Q73" s="179">
        <v>53</v>
      </c>
    </row>
    <row r="74" spans="2:17" s="125" customFormat="1" ht="13.8">
      <c r="B74" s="131">
        <v>54</v>
      </c>
      <c r="C74" s="132">
        <v>54</v>
      </c>
      <c r="D74" s="133" t="s">
        <v>98</v>
      </c>
      <c r="E74" s="46" t="s">
        <v>1236</v>
      </c>
      <c r="F74" s="201">
        <v>62.075108261799464</v>
      </c>
      <c r="G74" s="165">
        <v>20</v>
      </c>
      <c r="H74" s="165">
        <v>10</v>
      </c>
      <c r="I74" s="165">
        <v>1</v>
      </c>
      <c r="J74" s="166">
        <v>1</v>
      </c>
      <c r="K74" s="166">
        <v>0.25</v>
      </c>
      <c r="L74" s="166">
        <v>0.25</v>
      </c>
      <c r="M74" s="165">
        <v>0</v>
      </c>
      <c r="N74" s="388">
        <v>0</v>
      </c>
      <c r="O74" s="390">
        <v>94.575108261799471</v>
      </c>
      <c r="P74" s="389"/>
      <c r="Q74" s="179">
        <v>54</v>
      </c>
    </row>
    <row r="75" spans="2:17" s="125" customFormat="1" ht="13.8">
      <c r="B75" s="131">
        <v>55</v>
      </c>
      <c r="C75" s="132">
        <v>55</v>
      </c>
      <c r="D75" s="133" t="s">
        <v>99</v>
      </c>
      <c r="E75" s="46" t="s">
        <v>1236</v>
      </c>
      <c r="F75" s="201">
        <v>43.026711733233689</v>
      </c>
      <c r="G75" s="165">
        <v>20</v>
      </c>
      <c r="H75" s="165">
        <v>10</v>
      </c>
      <c r="I75" s="165">
        <v>1</v>
      </c>
      <c r="J75" s="166">
        <v>1</v>
      </c>
      <c r="K75" s="166">
        <v>0.25</v>
      </c>
      <c r="L75" s="166">
        <v>0.25</v>
      </c>
      <c r="M75" s="165">
        <v>0</v>
      </c>
      <c r="N75" s="388">
        <v>0</v>
      </c>
      <c r="O75" s="390">
        <v>75.526711733233697</v>
      </c>
      <c r="P75" s="389"/>
      <c r="Q75" s="179">
        <v>55</v>
      </c>
    </row>
    <row r="76" spans="2:17" s="125" customFormat="1" ht="13.8">
      <c r="B76" s="131">
        <v>56</v>
      </c>
      <c r="C76" s="132">
        <v>56</v>
      </c>
      <c r="D76" s="133" t="s">
        <v>100</v>
      </c>
      <c r="E76" s="46" t="s">
        <v>1236</v>
      </c>
      <c r="F76" s="201">
        <v>0</v>
      </c>
      <c r="G76" s="165">
        <v>20</v>
      </c>
      <c r="H76" s="165">
        <v>10</v>
      </c>
      <c r="I76" s="165">
        <v>1</v>
      </c>
      <c r="J76" s="166">
        <v>1</v>
      </c>
      <c r="K76" s="166">
        <v>0.25</v>
      </c>
      <c r="L76" s="166">
        <v>0</v>
      </c>
      <c r="M76" s="165">
        <v>0</v>
      </c>
      <c r="N76" s="388">
        <v>0</v>
      </c>
      <c r="O76" s="390">
        <v>32.25</v>
      </c>
      <c r="P76" s="389"/>
      <c r="Q76" s="179">
        <v>56</v>
      </c>
    </row>
    <row r="77" spans="2:17" s="125" customFormat="1" ht="13.8">
      <c r="B77" s="131">
        <v>57</v>
      </c>
      <c r="C77" s="132">
        <v>57</v>
      </c>
      <c r="D77" s="133" t="s">
        <v>101</v>
      </c>
      <c r="E77" s="46" t="s">
        <v>1236</v>
      </c>
      <c r="F77" s="201">
        <v>65.888492417509966</v>
      </c>
      <c r="G77" s="165">
        <v>20</v>
      </c>
      <c r="H77" s="165">
        <v>10</v>
      </c>
      <c r="I77" s="165">
        <v>1</v>
      </c>
      <c r="J77" s="166">
        <v>1</v>
      </c>
      <c r="K77" s="166">
        <v>0.25</v>
      </c>
      <c r="L77" s="166">
        <v>0.25</v>
      </c>
      <c r="M77" s="165">
        <v>0</v>
      </c>
      <c r="N77" s="388">
        <v>0</v>
      </c>
      <c r="O77" s="390">
        <v>98.388492417509966</v>
      </c>
      <c r="P77" s="389"/>
      <c r="Q77" s="179">
        <v>57</v>
      </c>
    </row>
    <row r="78" spans="2:17" s="125" customFormat="1" ht="13.8">
      <c r="B78" s="131">
        <v>58</v>
      </c>
      <c r="C78" s="132">
        <v>58</v>
      </c>
      <c r="D78" s="133" t="s">
        <v>102</v>
      </c>
      <c r="E78" s="46" t="s">
        <v>1236</v>
      </c>
      <c r="F78" s="201">
        <v>48.085514674740558</v>
      </c>
      <c r="G78" s="165">
        <v>20</v>
      </c>
      <c r="H78" s="165">
        <v>10</v>
      </c>
      <c r="I78" s="165">
        <v>1</v>
      </c>
      <c r="J78" s="166">
        <v>1</v>
      </c>
      <c r="K78" s="166">
        <v>0.25</v>
      </c>
      <c r="L78" s="166">
        <v>0.25</v>
      </c>
      <c r="M78" s="165">
        <v>0</v>
      </c>
      <c r="N78" s="388">
        <v>0</v>
      </c>
      <c r="O78" s="390">
        <v>80.585514674740551</v>
      </c>
      <c r="P78" s="389"/>
      <c r="Q78" s="179">
        <v>58</v>
      </c>
    </row>
    <row r="79" spans="2:17" s="125" customFormat="1" ht="13.8">
      <c r="B79" s="131">
        <v>59</v>
      </c>
      <c r="C79" s="132">
        <v>59</v>
      </c>
      <c r="D79" s="133" t="s">
        <v>103</v>
      </c>
      <c r="E79" s="46" t="s">
        <v>1236</v>
      </c>
      <c r="F79" s="201">
        <v>0.96243258382474584</v>
      </c>
      <c r="G79" s="165">
        <v>20</v>
      </c>
      <c r="H79" s="165">
        <v>10</v>
      </c>
      <c r="I79" s="165">
        <v>1</v>
      </c>
      <c r="J79" s="166">
        <v>1</v>
      </c>
      <c r="K79" s="166">
        <v>0.25</v>
      </c>
      <c r="L79" s="166">
        <v>0.25</v>
      </c>
      <c r="M79" s="165">
        <v>0</v>
      </c>
      <c r="N79" s="388">
        <v>0</v>
      </c>
      <c r="O79" s="390">
        <v>33.46243258382475</v>
      </c>
      <c r="P79" s="389"/>
      <c r="Q79" s="179">
        <v>59</v>
      </c>
    </row>
    <row r="80" spans="2:17" s="125" customFormat="1" ht="13.8">
      <c r="B80" s="131">
        <v>60</v>
      </c>
      <c r="C80" s="132">
        <v>60</v>
      </c>
      <c r="D80" s="133" t="s">
        <v>104</v>
      </c>
      <c r="E80" s="46" t="s">
        <v>1236</v>
      </c>
      <c r="F80" s="201">
        <v>66.367525709989437</v>
      </c>
      <c r="G80" s="165">
        <v>20</v>
      </c>
      <c r="H80" s="165">
        <v>10</v>
      </c>
      <c r="I80" s="165">
        <v>1</v>
      </c>
      <c r="J80" s="166">
        <v>1</v>
      </c>
      <c r="K80" s="166">
        <v>0.25</v>
      </c>
      <c r="L80" s="166">
        <v>0.25</v>
      </c>
      <c r="M80" s="165">
        <v>0</v>
      </c>
      <c r="N80" s="388">
        <v>0</v>
      </c>
      <c r="O80" s="390">
        <v>98.867525709989437</v>
      </c>
      <c r="P80" s="389"/>
      <c r="Q80" s="179">
        <v>60</v>
      </c>
    </row>
    <row r="81" spans="2:17" s="125" customFormat="1" ht="13.8">
      <c r="B81" s="131">
        <v>61</v>
      </c>
      <c r="C81" s="132">
        <v>61</v>
      </c>
      <c r="D81" s="133" t="s">
        <v>105</v>
      </c>
      <c r="E81" s="46" t="s">
        <v>1236</v>
      </c>
      <c r="F81" s="201">
        <v>51.397254399157639</v>
      </c>
      <c r="G81" s="165">
        <v>20</v>
      </c>
      <c r="H81" s="165">
        <v>10</v>
      </c>
      <c r="I81" s="165">
        <v>1</v>
      </c>
      <c r="J81" s="166">
        <v>1</v>
      </c>
      <c r="K81" s="166">
        <v>0.25</v>
      </c>
      <c r="L81" s="166">
        <v>0.25</v>
      </c>
      <c r="M81" s="165">
        <v>0</v>
      </c>
      <c r="N81" s="388">
        <v>0</v>
      </c>
      <c r="O81" s="390">
        <v>83.897254399157646</v>
      </c>
      <c r="P81" s="389"/>
      <c r="Q81" s="179">
        <v>61</v>
      </c>
    </row>
    <row r="82" spans="2:17" s="125" customFormat="1" ht="13.8">
      <c r="B82" s="131">
        <v>62</v>
      </c>
      <c r="C82" s="132">
        <v>62</v>
      </c>
      <c r="D82" s="133" t="s">
        <v>106</v>
      </c>
      <c r="E82" s="46" t="s">
        <v>1236</v>
      </c>
      <c r="F82" s="201">
        <v>61.644591437460022</v>
      </c>
      <c r="G82" s="165">
        <v>20</v>
      </c>
      <c r="H82" s="165">
        <v>10</v>
      </c>
      <c r="I82" s="165">
        <v>1</v>
      </c>
      <c r="J82" s="166">
        <v>1</v>
      </c>
      <c r="K82" s="166">
        <v>0.25</v>
      </c>
      <c r="L82" s="166">
        <v>0.25</v>
      </c>
      <c r="M82" s="165">
        <v>0</v>
      </c>
      <c r="N82" s="388">
        <v>0</v>
      </c>
      <c r="O82" s="390">
        <v>94.144591437460022</v>
      </c>
      <c r="P82" s="389"/>
      <c r="Q82" s="179">
        <v>62</v>
      </c>
    </row>
    <row r="83" spans="2:17" s="125" customFormat="1" ht="13.8">
      <c r="B83" s="131">
        <v>63</v>
      </c>
      <c r="C83" s="132">
        <v>63</v>
      </c>
      <c r="D83" s="133" t="s">
        <v>107</v>
      </c>
      <c r="E83" s="46" t="s">
        <v>677</v>
      </c>
      <c r="F83" s="201">
        <v>0</v>
      </c>
      <c r="G83" s="165">
        <v>20</v>
      </c>
      <c r="H83" s="165">
        <v>10</v>
      </c>
      <c r="I83" s="165">
        <v>1</v>
      </c>
      <c r="J83" s="166">
        <v>1</v>
      </c>
      <c r="K83" s="166">
        <v>0.25</v>
      </c>
      <c r="L83" s="166">
        <v>0.25</v>
      </c>
      <c r="M83" s="165">
        <v>0</v>
      </c>
      <c r="N83" s="388">
        <v>0</v>
      </c>
      <c r="O83" s="390">
        <v>0</v>
      </c>
      <c r="P83" s="389"/>
      <c r="Q83" s="179">
        <v>63</v>
      </c>
    </row>
    <row r="84" spans="2:17" s="125" customFormat="1" ht="13.8">
      <c r="B84" s="131">
        <v>64</v>
      </c>
      <c r="C84" s="132">
        <v>64</v>
      </c>
      <c r="D84" s="133" t="s">
        <v>108</v>
      </c>
      <c r="E84" s="46" t="s">
        <v>1236</v>
      </c>
      <c r="F84" s="201">
        <v>64.801544992827559</v>
      </c>
      <c r="G84" s="165">
        <v>20</v>
      </c>
      <c r="H84" s="165">
        <v>10</v>
      </c>
      <c r="I84" s="165">
        <v>1</v>
      </c>
      <c r="J84" s="166">
        <v>1</v>
      </c>
      <c r="K84" s="166">
        <v>0.25</v>
      </c>
      <c r="L84" s="166">
        <v>0.25</v>
      </c>
      <c r="M84" s="165">
        <v>0</v>
      </c>
      <c r="N84" s="388">
        <v>0</v>
      </c>
      <c r="O84" s="390">
        <v>97.301544992827559</v>
      </c>
      <c r="P84" s="389"/>
      <c r="Q84" s="179">
        <v>64</v>
      </c>
    </row>
    <row r="85" spans="2:17" s="125" customFormat="1" ht="13.8">
      <c r="B85" s="131">
        <v>65</v>
      </c>
      <c r="C85" s="132">
        <v>65</v>
      </c>
      <c r="D85" s="133" t="s">
        <v>109</v>
      </c>
      <c r="E85" s="46" t="s">
        <v>1236</v>
      </c>
      <c r="F85" s="201">
        <v>58.297897476740978</v>
      </c>
      <c r="G85" s="165">
        <v>20</v>
      </c>
      <c r="H85" s="165">
        <v>10</v>
      </c>
      <c r="I85" s="165">
        <v>1</v>
      </c>
      <c r="J85" s="166">
        <v>1</v>
      </c>
      <c r="K85" s="166">
        <v>0.25</v>
      </c>
      <c r="L85" s="166">
        <v>0.25</v>
      </c>
      <c r="M85" s="165">
        <v>0</v>
      </c>
      <c r="N85" s="388">
        <v>0</v>
      </c>
      <c r="O85" s="390">
        <v>90.797897476740985</v>
      </c>
      <c r="P85" s="389"/>
      <c r="Q85" s="179">
        <v>65</v>
      </c>
    </row>
    <row r="86" spans="2:17" s="125" customFormat="1" ht="13.8">
      <c r="B86" s="131">
        <v>66</v>
      </c>
      <c r="C86" s="132">
        <v>66</v>
      </c>
      <c r="D86" s="133" t="s">
        <v>110</v>
      </c>
      <c r="E86" s="46" t="s">
        <v>1236</v>
      </c>
      <c r="F86" s="201">
        <v>56.320452851544445</v>
      </c>
      <c r="G86" s="165">
        <v>20</v>
      </c>
      <c r="H86" s="165">
        <v>10</v>
      </c>
      <c r="I86" s="165">
        <v>1</v>
      </c>
      <c r="J86" s="166">
        <v>1</v>
      </c>
      <c r="K86" s="166">
        <v>0.25</v>
      </c>
      <c r="L86" s="166">
        <v>0.25</v>
      </c>
      <c r="M86" s="165">
        <v>0</v>
      </c>
      <c r="N86" s="388">
        <v>0</v>
      </c>
      <c r="O86" s="390">
        <v>88.820452851544445</v>
      </c>
      <c r="P86" s="389"/>
      <c r="Q86" s="179">
        <v>66</v>
      </c>
    </row>
    <row r="87" spans="2:17" s="125" customFormat="1" ht="13.8">
      <c r="B87" s="131">
        <v>67</v>
      </c>
      <c r="C87" s="132">
        <v>67</v>
      </c>
      <c r="D87" s="133" t="s">
        <v>111</v>
      </c>
      <c r="E87" s="46" t="s">
        <v>677</v>
      </c>
      <c r="F87" s="201">
        <v>0</v>
      </c>
      <c r="G87" s="165">
        <v>20</v>
      </c>
      <c r="H87" s="165">
        <v>10</v>
      </c>
      <c r="I87" s="165">
        <v>1</v>
      </c>
      <c r="J87" s="166">
        <v>1</v>
      </c>
      <c r="K87" s="166">
        <v>0.25</v>
      </c>
      <c r="L87" s="166">
        <v>0.25</v>
      </c>
      <c r="M87" s="165">
        <v>0</v>
      </c>
      <c r="N87" s="388">
        <v>0</v>
      </c>
      <c r="O87" s="390">
        <v>0</v>
      </c>
      <c r="P87" s="389"/>
      <c r="Q87" s="179">
        <v>67</v>
      </c>
    </row>
    <row r="88" spans="2:17" s="125" customFormat="1" ht="13.8">
      <c r="B88" s="131">
        <v>68</v>
      </c>
      <c r="C88" s="132">
        <v>68</v>
      </c>
      <c r="D88" s="133" t="s">
        <v>112</v>
      </c>
      <c r="E88" s="46" t="s">
        <v>1236</v>
      </c>
      <c r="F88" s="201">
        <v>48.066827636125801</v>
      </c>
      <c r="G88" s="165">
        <v>20</v>
      </c>
      <c r="H88" s="165">
        <v>10</v>
      </c>
      <c r="I88" s="165">
        <v>1</v>
      </c>
      <c r="J88" s="166">
        <v>1</v>
      </c>
      <c r="K88" s="166">
        <v>0.25</v>
      </c>
      <c r="L88" s="166">
        <v>0.25</v>
      </c>
      <c r="M88" s="165">
        <v>0</v>
      </c>
      <c r="N88" s="388">
        <v>0</v>
      </c>
      <c r="O88" s="390">
        <v>80.566827636125794</v>
      </c>
      <c r="P88" s="389"/>
      <c r="Q88" s="179">
        <v>68</v>
      </c>
    </row>
    <row r="89" spans="2:17" s="125" customFormat="1" ht="13.8">
      <c r="B89" s="131">
        <v>69</v>
      </c>
      <c r="C89" s="132">
        <v>69</v>
      </c>
      <c r="D89" s="133" t="s">
        <v>113</v>
      </c>
      <c r="E89" s="46" t="s">
        <v>1236</v>
      </c>
      <c r="F89" s="201">
        <v>65.080809312579461</v>
      </c>
      <c r="G89" s="165">
        <v>20</v>
      </c>
      <c r="H89" s="165">
        <v>10</v>
      </c>
      <c r="I89" s="165">
        <v>1</v>
      </c>
      <c r="J89" s="166">
        <v>1</v>
      </c>
      <c r="K89" s="166">
        <v>0.25</v>
      </c>
      <c r="L89" s="166">
        <v>0.25</v>
      </c>
      <c r="M89" s="165">
        <v>0</v>
      </c>
      <c r="N89" s="388">
        <v>0</v>
      </c>
      <c r="O89" s="390">
        <v>97.580809312579461</v>
      </c>
      <c r="P89" s="389"/>
      <c r="Q89" s="179">
        <v>69</v>
      </c>
    </row>
    <row r="90" spans="2:17" s="125" customFormat="1" ht="27.6">
      <c r="B90" s="131">
        <v>70</v>
      </c>
      <c r="C90" s="132">
        <v>70</v>
      </c>
      <c r="D90" s="133" t="s">
        <v>114</v>
      </c>
      <c r="E90" s="46" t="s">
        <v>677</v>
      </c>
      <c r="F90" s="201">
        <v>0</v>
      </c>
      <c r="G90" s="165">
        <v>20</v>
      </c>
      <c r="H90" s="165">
        <v>10</v>
      </c>
      <c r="I90" s="165">
        <v>1</v>
      </c>
      <c r="J90" s="166">
        <v>1</v>
      </c>
      <c r="K90" s="166">
        <v>0.25</v>
      </c>
      <c r="L90" s="166">
        <v>0.25</v>
      </c>
      <c r="M90" s="165">
        <v>0</v>
      </c>
      <c r="N90" s="388">
        <v>0</v>
      </c>
      <c r="O90" s="390">
        <v>0</v>
      </c>
      <c r="P90" s="389"/>
      <c r="Q90" s="179">
        <v>70</v>
      </c>
    </row>
    <row r="91" spans="2:17" s="125" customFormat="1" ht="13.8">
      <c r="B91" s="131">
        <v>71</v>
      </c>
      <c r="C91" s="132">
        <v>71</v>
      </c>
      <c r="D91" s="133" t="s">
        <v>115</v>
      </c>
      <c r="E91" s="46" t="s">
        <v>677</v>
      </c>
      <c r="F91" s="201">
        <v>0</v>
      </c>
      <c r="G91" s="165">
        <v>20</v>
      </c>
      <c r="H91" s="165">
        <v>10</v>
      </c>
      <c r="I91" s="165">
        <v>1</v>
      </c>
      <c r="J91" s="166">
        <v>1</v>
      </c>
      <c r="K91" s="166">
        <v>0.25</v>
      </c>
      <c r="L91" s="166">
        <v>0.25</v>
      </c>
      <c r="M91" s="165">
        <v>0</v>
      </c>
      <c r="N91" s="388">
        <v>0</v>
      </c>
      <c r="O91" s="390">
        <v>0</v>
      </c>
      <c r="P91" s="389"/>
      <c r="Q91" s="179">
        <v>71</v>
      </c>
    </row>
    <row r="92" spans="2:17" s="125" customFormat="1" ht="13.8">
      <c r="B92" s="131">
        <v>72</v>
      </c>
      <c r="C92" s="132">
        <v>72</v>
      </c>
      <c r="D92" s="133" t="s">
        <v>116</v>
      </c>
      <c r="E92" s="46" t="s">
        <v>1236</v>
      </c>
      <c r="F92" s="201">
        <v>57.069792046749441</v>
      </c>
      <c r="G92" s="165">
        <v>20</v>
      </c>
      <c r="H92" s="165">
        <v>10</v>
      </c>
      <c r="I92" s="165">
        <v>1</v>
      </c>
      <c r="J92" s="166">
        <v>1</v>
      </c>
      <c r="K92" s="166">
        <v>0.25</v>
      </c>
      <c r="L92" s="166">
        <v>0.25</v>
      </c>
      <c r="M92" s="165">
        <v>0</v>
      </c>
      <c r="N92" s="388">
        <v>0</v>
      </c>
      <c r="O92" s="390">
        <v>89.569792046749441</v>
      </c>
      <c r="P92" s="389"/>
      <c r="Q92" s="179">
        <v>72</v>
      </c>
    </row>
    <row r="93" spans="2:17" s="125" customFormat="1" ht="13.8">
      <c r="B93" s="131">
        <v>73</v>
      </c>
      <c r="C93" s="132">
        <v>73</v>
      </c>
      <c r="D93" s="133" t="s">
        <v>117</v>
      </c>
      <c r="E93" s="46" t="s">
        <v>677</v>
      </c>
      <c r="F93" s="201">
        <v>0</v>
      </c>
      <c r="G93" s="165">
        <v>20</v>
      </c>
      <c r="H93" s="165">
        <v>10</v>
      </c>
      <c r="I93" s="165">
        <v>1</v>
      </c>
      <c r="J93" s="166">
        <v>1</v>
      </c>
      <c r="K93" s="166">
        <v>0.25</v>
      </c>
      <c r="L93" s="166">
        <v>0.25</v>
      </c>
      <c r="M93" s="165">
        <v>0</v>
      </c>
      <c r="N93" s="388">
        <v>0</v>
      </c>
      <c r="O93" s="390">
        <v>0</v>
      </c>
      <c r="P93" s="389"/>
      <c r="Q93" s="179">
        <v>73</v>
      </c>
    </row>
    <row r="94" spans="2:17" s="125" customFormat="1" ht="13.8">
      <c r="B94" s="131">
        <v>74</v>
      </c>
      <c r="C94" s="132">
        <v>74</v>
      </c>
      <c r="D94" s="133" t="s">
        <v>118</v>
      </c>
      <c r="E94" s="46" t="s">
        <v>1236</v>
      </c>
      <c r="F94" s="201">
        <v>56.345277985726469</v>
      </c>
      <c r="G94" s="165">
        <v>20</v>
      </c>
      <c r="H94" s="165">
        <v>10</v>
      </c>
      <c r="I94" s="165">
        <v>1</v>
      </c>
      <c r="J94" s="166">
        <v>1</v>
      </c>
      <c r="K94" s="166">
        <v>0.25</v>
      </c>
      <c r="L94" s="166">
        <v>0.25</v>
      </c>
      <c r="M94" s="165">
        <v>0</v>
      </c>
      <c r="N94" s="388">
        <v>0</v>
      </c>
      <c r="O94" s="390">
        <v>88.845277985726469</v>
      </c>
      <c r="P94" s="389"/>
      <c r="Q94" s="179">
        <v>74</v>
      </c>
    </row>
    <row r="95" spans="2:17" s="125" customFormat="1" ht="13.8">
      <c r="B95" s="131">
        <v>75</v>
      </c>
      <c r="C95" s="132">
        <v>75</v>
      </c>
      <c r="D95" s="133" t="s">
        <v>119</v>
      </c>
      <c r="E95" s="46" t="s">
        <v>1236</v>
      </c>
      <c r="F95" s="201">
        <v>47.6453269426868</v>
      </c>
      <c r="G95" s="165">
        <v>20</v>
      </c>
      <c r="H95" s="165">
        <v>10</v>
      </c>
      <c r="I95" s="165">
        <v>1</v>
      </c>
      <c r="J95" s="166">
        <v>1</v>
      </c>
      <c r="K95" s="166">
        <v>0.25</v>
      </c>
      <c r="L95" s="166">
        <v>0.25</v>
      </c>
      <c r="M95" s="165">
        <v>0</v>
      </c>
      <c r="N95" s="388">
        <v>0</v>
      </c>
      <c r="O95" s="390">
        <v>80.145326942686808</v>
      </c>
      <c r="P95" s="389"/>
      <c r="Q95" s="179">
        <v>75</v>
      </c>
    </row>
    <row r="96" spans="2:17" s="125" customFormat="1" ht="13.8">
      <c r="B96" s="131">
        <v>76</v>
      </c>
      <c r="C96" s="132">
        <v>76</v>
      </c>
      <c r="D96" s="133" t="s">
        <v>120</v>
      </c>
      <c r="E96" s="46" t="s">
        <v>677</v>
      </c>
      <c r="F96" s="201">
        <v>0</v>
      </c>
      <c r="G96" s="165">
        <v>20</v>
      </c>
      <c r="H96" s="165">
        <v>10</v>
      </c>
      <c r="I96" s="165">
        <v>1</v>
      </c>
      <c r="J96" s="166">
        <v>0</v>
      </c>
      <c r="K96" s="166">
        <v>0.25</v>
      </c>
      <c r="L96" s="166">
        <v>0.25</v>
      </c>
      <c r="M96" s="165">
        <v>0</v>
      </c>
      <c r="N96" s="388">
        <v>0</v>
      </c>
      <c r="O96" s="390">
        <v>0</v>
      </c>
      <c r="P96" s="389"/>
      <c r="Q96" s="179">
        <v>76</v>
      </c>
    </row>
    <row r="97" spans="2:17" s="125" customFormat="1" ht="13.8">
      <c r="B97" s="131">
        <v>77</v>
      </c>
      <c r="C97" s="132">
        <v>77</v>
      </c>
      <c r="D97" s="133" t="s">
        <v>121</v>
      </c>
      <c r="E97" s="46" t="s">
        <v>1236</v>
      </c>
      <c r="F97" s="201">
        <v>32.802574961784273</v>
      </c>
      <c r="G97" s="165">
        <v>20</v>
      </c>
      <c r="H97" s="165">
        <v>10</v>
      </c>
      <c r="I97" s="165">
        <v>1</v>
      </c>
      <c r="J97" s="166">
        <v>1</v>
      </c>
      <c r="K97" s="166">
        <v>0.25</v>
      </c>
      <c r="L97" s="166">
        <v>0.25</v>
      </c>
      <c r="M97" s="165">
        <v>0</v>
      </c>
      <c r="N97" s="388">
        <v>0</v>
      </c>
      <c r="O97" s="390">
        <v>65.302574961784273</v>
      </c>
      <c r="P97" s="389"/>
      <c r="Q97" s="179">
        <v>77</v>
      </c>
    </row>
    <row r="98" spans="2:17" s="125" customFormat="1" ht="13.8">
      <c r="B98" s="131">
        <v>78</v>
      </c>
      <c r="C98" s="132">
        <v>78</v>
      </c>
      <c r="D98" s="133" t="s">
        <v>122</v>
      </c>
      <c r="E98" s="46" t="s">
        <v>1236</v>
      </c>
      <c r="F98" s="201">
        <v>39.848226143913514</v>
      </c>
      <c r="G98" s="165">
        <v>20</v>
      </c>
      <c r="H98" s="165">
        <v>10</v>
      </c>
      <c r="I98" s="165">
        <v>1</v>
      </c>
      <c r="J98" s="166">
        <v>1</v>
      </c>
      <c r="K98" s="166">
        <v>0.25</v>
      </c>
      <c r="L98" s="166">
        <v>0.25</v>
      </c>
      <c r="M98" s="165">
        <v>0</v>
      </c>
      <c r="N98" s="388">
        <v>0</v>
      </c>
      <c r="O98" s="390">
        <v>72.348226143913507</v>
      </c>
      <c r="P98" s="389"/>
      <c r="Q98" s="179">
        <v>78</v>
      </c>
    </row>
    <row r="99" spans="2:17" s="125" customFormat="1" ht="13.8">
      <c r="B99" s="131">
        <v>79</v>
      </c>
      <c r="C99" s="132">
        <v>79</v>
      </c>
      <c r="D99" s="133" t="s">
        <v>123</v>
      </c>
      <c r="E99" s="46" t="s">
        <v>677</v>
      </c>
      <c r="F99" s="201">
        <v>0</v>
      </c>
      <c r="G99" s="165">
        <v>20</v>
      </c>
      <c r="H99" s="165">
        <v>10</v>
      </c>
      <c r="I99" s="165">
        <v>1</v>
      </c>
      <c r="J99" s="166">
        <v>1</v>
      </c>
      <c r="K99" s="166">
        <v>0.25</v>
      </c>
      <c r="L99" s="166">
        <v>0.25</v>
      </c>
      <c r="M99" s="165">
        <v>0</v>
      </c>
      <c r="N99" s="388">
        <v>0</v>
      </c>
      <c r="O99" s="390">
        <v>0</v>
      </c>
      <c r="P99" s="389"/>
      <c r="Q99" s="179">
        <v>79</v>
      </c>
    </row>
    <row r="100" spans="2:17" s="125" customFormat="1" ht="13.8">
      <c r="B100" s="131">
        <v>80</v>
      </c>
      <c r="C100" s="132">
        <v>80</v>
      </c>
      <c r="D100" s="133" t="s">
        <v>124</v>
      </c>
      <c r="E100" s="46" t="s">
        <v>1236</v>
      </c>
      <c r="F100" s="201">
        <v>37.684977543759416</v>
      </c>
      <c r="G100" s="165">
        <v>20</v>
      </c>
      <c r="H100" s="165">
        <v>10</v>
      </c>
      <c r="I100" s="165">
        <v>1</v>
      </c>
      <c r="J100" s="166">
        <v>0</v>
      </c>
      <c r="K100" s="166">
        <v>0.25</v>
      </c>
      <c r="L100" s="166">
        <v>0.25</v>
      </c>
      <c r="M100" s="165">
        <v>0</v>
      </c>
      <c r="N100" s="388">
        <v>0</v>
      </c>
      <c r="O100" s="390">
        <v>69.184977543759416</v>
      </c>
      <c r="P100" s="389"/>
      <c r="Q100" s="179">
        <v>80</v>
      </c>
    </row>
    <row r="101" spans="2:17" ht="3.9" customHeight="1" thickBot="1">
      <c r="B101" s="205" t="s">
        <v>125</v>
      </c>
      <c r="C101" s="135"/>
      <c r="D101" s="135"/>
      <c r="E101" s="135"/>
      <c r="F101" s="135"/>
      <c r="G101" s="135"/>
      <c r="H101" s="135"/>
      <c r="I101" s="135"/>
      <c r="J101" s="135"/>
      <c r="K101" s="135"/>
      <c r="L101" s="135"/>
      <c r="M101" s="135"/>
      <c r="N101" s="135"/>
      <c r="O101" s="135"/>
      <c r="P101" s="136"/>
    </row>
    <row r="102" spans="2:17" ht="15" thickTop="1"/>
  </sheetData>
  <mergeCells count="26">
    <mergeCell ref="B7:P7"/>
    <mergeCell ref="P16:P19"/>
    <mergeCell ref="B16:B19"/>
    <mergeCell ref="C16:C19"/>
    <mergeCell ref="D16:D19"/>
    <mergeCell ref="E16:E19"/>
    <mergeCell ref="F16:L16"/>
    <mergeCell ref="F17:F18"/>
    <mergeCell ref="L17:L18"/>
    <mergeCell ref="H17:H18"/>
    <mergeCell ref="M17:M18"/>
    <mergeCell ref="N16:N18"/>
    <mergeCell ref="O16:O18"/>
    <mergeCell ref="G17:G18"/>
    <mergeCell ref="I17:I18"/>
    <mergeCell ref="J17:J18"/>
    <mergeCell ref="B1:P1"/>
    <mergeCell ref="B2:P2"/>
    <mergeCell ref="B3:P3"/>
    <mergeCell ref="B4:P4"/>
    <mergeCell ref="B6:P6"/>
    <mergeCell ref="K17:K18"/>
    <mergeCell ref="B9:P9"/>
    <mergeCell ref="B11:P11"/>
    <mergeCell ref="B13:P13"/>
    <mergeCell ref="B14:P14"/>
  </mergeCells>
  <conditionalFormatting sqref="B21:P100">
    <cfRule type="expression" dxfId="8" priority="323" stopIfTrue="1">
      <formula>MOD(ROW(),2)</formula>
    </cfRule>
  </conditionalFormatting>
  <conditionalFormatting sqref="E21:E100">
    <cfRule type="cellIs" dxfId="7" priority="310" stopIfTrue="1" operator="equal">
      <formula>"RECHAZO"</formula>
    </cfRule>
    <cfRule type="cellIs" dxfId="6" priority="311" stopIfTrue="1" operator="equal">
      <formula>"CUMPLE"</formula>
    </cfRule>
    <cfRule type="cellIs" dxfId="5" priority="312" stopIfTrue="1" operator="equal">
      <formula>"NO CUMPLE"</formula>
    </cfRule>
    <cfRule type="cellIs" dxfId="4" priority="313" stopIfTrue="1" operator="equal">
      <formula>"HÁBIL"</formula>
    </cfRule>
    <cfRule type="cellIs" dxfId="3" priority="314" stopIfTrue="1" operator="equal">
      <formula>"NO HÁBIL"</formula>
    </cfRule>
    <cfRule type="cellIs" dxfId="2" priority="315" stopIfTrue="1" operator="equal">
      <formula>"NO APLICA"</formula>
    </cfRule>
  </conditionalFormatting>
  <conditionalFormatting sqref="P21:P100">
    <cfRule type="cellIs" dxfId="1" priority="182" operator="equal">
      <formula>"SE REQUIRIO Y NO SUBSANO"</formula>
    </cfRule>
    <cfRule type="cellIs" dxfId="0" priority="183" operator="equal">
      <formula>"SE REQUIRIO Y SUBSANO"</formula>
    </cfRule>
  </conditionalFormatting>
  <dataValidations count="1">
    <dataValidation type="list" allowBlank="1" showInputMessage="1" showErrorMessage="1" sqref="P21:P100"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ColWidth="11.44140625" defaultRowHeight="14.4"/>
  <cols>
    <col min="2" max="2" width="17.44140625" style="47" bestFit="1" customWidth="1"/>
    <col min="3" max="3" width="15.109375" style="47" bestFit="1" customWidth="1"/>
    <col min="5" max="5" width="31.33203125" style="47" bestFit="1" customWidth="1"/>
    <col min="6" max="6" width="17" style="47" customWidth="1"/>
    <col min="8" max="8" width="31.33203125" customWidth="1"/>
    <col min="9" max="9" width="17" customWidth="1"/>
    <col min="11" max="11" width="17.44140625" bestFit="1" customWidth="1"/>
  </cols>
  <sheetData>
    <row r="2" spans="2:12">
      <c r="B2" s="147" t="s">
        <v>1279</v>
      </c>
      <c r="C2" s="175">
        <v>800000000</v>
      </c>
      <c r="E2" s="147" t="s">
        <v>1280</v>
      </c>
      <c r="F2" s="161">
        <f>ROUND(C2/589500,3)</f>
        <v>1357.0820000000001</v>
      </c>
      <c r="H2" s="147" t="s">
        <v>1281</v>
      </c>
      <c r="I2" s="161">
        <f>ROUND((((F4)*(SQRT(C8)+1))/F3),3)</f>
        <v>2.081</v>
      </c>
    </row>
    <row r="3" spans="2:12">
      <c r="B3" s="147" t="s">
        <v>1282</v>
      </c>
      <c r="C3" s="164">
        <v>10.5</v>
      </c>
      <c r="E3" s="147" t="s">
        <v>1283</v>
      </c>
      <c r="F3" s="162">
        <f>ROUND($F$2/$C$3,3)</f>
        <v>129.24600000000001</v>
      </c>
      <c r="H3" s="147" t="s">
        <v>1284</v>
      </c>
      <c r="I3" s="162">
        <f>3*C3</f>
        <v>31.5</v>
      </c>
    </row>
    <row r="4" spans="2:12">
      <c r="B4" s="147" t="s">
        <v>1285</v>
      </c>
      <c r="C4" s="176">
        <v>0.5</v>
      </c>
      <c r="E4" s="147" t="s">
        <v>1286</v>
      </c>
      <c r="F4" s="162">
        <f>ROUND($C$4*$F$3,3)</f>
        <v>64.623000000000005</v>
      </c>
    </row>
    <row r="5" spans="2:12" ht="15" thickBot="1"/>
    <row r="6" spans="2:12" ht="43.8" thickBot="1">
      <c r="B6" s="160" t="s">
        <v>1287</v>
      </c>
      <c r="C6" s="164">
        <v>200</v>
      </c>
      <c r="E6" s="1009" t="s">
        <v>1288</v>
      </c>
      <c r="F6" s="1010"/>
      <c r="H6" s="1009" t="s">
        <v>1289</v>
      </c>
      <c r="I6" s="1010"/>
    </row>
    <row r="8" spans="2:12">
      <c r="B8" s="147" t="s">
        <v>1290</v>
      </c>
      <c r="C8" s="158">
        <f>IF(AND(0&lt;$C$6,$C$6&lt;=10),2,IF($C$6&gt;=81,10,ROUNDUP($C$6/10,0)+1))</f>
        <v>10</v>
      </c>
      <c r="E8" s="147" t="s">
        <v>1291</v>
      </c>
      <c r="F8" s="164">
        <v>4</v>
      </c>
    </row>
    <row r="10" spans="2:12" ht="28.8">
      <c r="B10" s="160" t="s">
        <v>1292</v>
      </c>
      <c r="C10" s="164">
        <v>7</v>
      </c>
      <c r="E10" s="160" t="s">
        <v>1293</v>
      </c>
      <c r="F10" s="177">
        <v>10</v>
      </c>
      <c r="H10" s="160" t="s">
        <v>1294</v>
      </c>
      <c r="I10" s="164">
        <v>68.623000000000005</v>
      </c>
    </row>
    <row r="12" spans="2:12" ht="28.8">
      <c r="B12" s="160" t="s">
        <v>1295</v>
      </c>
      <c r="C12" s="164">
        <v>10.9</v>
      </c>
      <c r="E12" s="160" t="s">
        <v>1296</v>
      </c>
      <c r="F12" s="158" t="str">
        <f>IF(F10&gt;=I3,"SI","NO")</f>
        <v>NO</v>
      </c>
      <c r="H12" s="160" t="s">
        <v>1297</v>
      </c>
      <c r="I12" s="158" t="str">
        <f>IF(ROUND(($I$10/$F$3),3)&gt;=$I$2,"SI","NO")</f>
        <v>NO</v>
      </c>
      <c r="K12" s="160" t="s">
        <v>1298</v>
      </c>
      <c r="L12" s="158">
        <f>ROUND($I$10/$F$3,3)</f>
        <v>0.53100000000000003</v>
      </c>
    </row>
    <row r="14" spans="2:12">
      <c r="B14" s="147" t="s">
        <v>1299</v>
      </c>
      <c r="C14" s="163">
        <f>ROUND((((C12)+(C6*C3))/(C10+C6)),3)</f>
        <v>10.198</v>
      </c>
      <c r="E14" s="147" t="s">
        <v>1300</v>
      </c>
      <c r="F14" s="163" t="str">
        <f>IF(OR(F8&lt;NUMMINCONT,F12="SI"),"NO ES HÁBIL","ES HÁBIL")</f>
        <v>ES HÁBIL</v>
      </c>
      <c r="H14" s="147" t="s">
        <v>1300</v>
      </c>
      <c r="I14" s="163" t="str">
        <f>IF(OR($F$8&lt;NUMMINCONT,$I$12="SI"),"NO ES HÁBIL","ES HÁBIL")</f>
        <v>ES HÁBIL</v>
      </c>
    </row>
    <row r="15" spans="2:12" ht="15" thickBot="1"/>
    <row r="16" spans="2:12" ht="45.75" customHeight="1" thickBot="1">
      <c r="E16" s="1009" t="s">
        <v>1301</v>
      </c>
      <c r="F16" s="1010"/>
      <c r="H16" s="1009" t="s">
        <v>1302</v>
      </c>
      <c r="I16" s="1010"/>
    </row>
    <row r="18" spans="2:9" ht="28.8">
      <c r="B18" s="147" t="s">
        <v>1303</v>
      </c>
      <c r="C18" s="178">
        <v>300</v>
      </c>
      <c r="E18" s="160" t="s">
        <v>1304</v>
      </c>
      <c r="F18" s="158" t="str">
        <f>IF(F10&lt;$C$14,"MENOR",IF(F10=$C$14,"IGUAL","MAYOR"))</f>
        <v>MENOR</v>
      </c>
      <c r="H18" s="160" t="s">
        <v>1305</v>
      </c>
      <c r="I18" s="158" t="str">
        <f>IF(I10&lt;$F$4,"MENOR",IF(I10=$F$4,"IGUAL","MAYOR"))</f>
        <v>MAYOR</v>
      </c>
    </row>
    <row r="19" spans="2:9">
      <c r="B19" s="147" t="s">
        <v>1306</v>
      </c>
      <c r="C19" s="177">
        <v>600</v>
      </c>
    </row>
    <row r="20" spans="2:9">
      <c r="E20" s="160" t="s">
        <v>1307</v>
      </c>
      <c r="F20" s="162">
        <f>IF(OR(F8="",F10=""),"",IF(F14="ES HÁBIL",IF(F18="MENOR",ROUND(($C$18*($F$10/$C$14)),3),ROUND($C$18*(((3*C14)-F10)/(2*C14)),3)),0))</f>
        <v>294.17500000000001</v>
      </c>
      <c r="H20" s="160" t="s">
        <v>1308</v>
      </c>
      <c r="I20" s="162">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41"/>
  <dimension ref="A1:AA32"/>
  <sheetViews>
    <sheetView topLeftCell="W1" workbookViewId="0">
      <selection activeCell="Z17" sqref="Z17"/>
    </sheetView>
  </sheetViews>
  <sheetFormatPr baseColWidth="10" defaultColWidth="11.44140625" defaultRowHeight="14.4"/>
  <cols>
    <col min="1" max="1" width="3.6640625" style="97" bestFit="1" customWidth="1"/>
    <col min="2" max="2" width="85.6640625" style="97" customWidth="1"/>
    <col min="3" max="3" width="73.109375" style="97" customWidth="1"/>
    <col min="4" max="4" width="56.33203125" style="97" bestFit="1" customWidth="1"/>
    <col min="5" max="5" width="22.109375" style="97" customWidth="1"/>
    <col min="6" max="6" width="20.33203125" style="97" bestFit="1" customWidth="1"/>
    <col min="7" max="7" width="11.44140625" style="97"/>
    <col min="8" max="8" width="23.6640625" style="97" bestFit="1" customWidth="1"/>
    <col min="9" max="9" width="18.44140625" style="97" bestFit="1" customWidth="1"/>
    <col min="10" max="10" width="15.33203125" style="97" bestFit="1" customWidth="1"/>
    <col min="11" max="11" width="11.44140625" style="97"/>
    <col min="12" max="12" width="15.44140625" style="97" bestFit="1" customWidth="1"/>
    <col min="13" max="13" width="51.5546875" style="97" hidden="1" customWidth="1"/>
    <col min="14" max="14" width="20.33203125" style="97" bestFit="1" customWidth="1"/>
    <col min="15" max="15" width="15.44140625" style="97" bestFit="1" customWidth="1"/>
    <col min="16" max="16" width="18.5546875" style="97" bestFit="1" customWidth="1"/>
    <col min="17" max="19" width="21.33203125" style="97" bestFit="1" customWidth="1"/>
    <col min="20" max="20" width="30.33203125" style="97" customWidth="1"/>
    <col min="21" max="21" width="26.5546875" style="97" customWidth="1"/>
    <col min="22" max="22" width="29.44140625" style="97" customWidth="1"/>
    <col min="23" max="27" width="29.44140625" style="337" customWidth="1"/>
    <col min="28" max="16384" width="11.44140625" style="97"/>
  </cols>
  <sheetData>
    <row r="1" spans="1:27" ht="15" thickTop="1">
      <c r="A1" s="106" t="s">
        <v>1228</v>
      </c>
      <c r="B1" s="107" t="s">
        <v>1229</v>
      </c>
      <c r="C1" s="107" t="s">
        <v>1309</v>
      </c>
      <c r="D1" s="108" t="s">
        <v>1310</v>
      </c>
      <c r="E1" s="109" t="s">
        <v>1231</v>
      </c>
      <c r="F1" s="109" t="s">
        <v>1311</v>
      </c>
      <c r="G1" s="109" t="s">
        <v>1277</v>
      </c>
      <c r="H1" s="109" t="s">
        <v>1232</v>
      </c>
      <c r="I1" s="109" t="s">
        <v>1312</v>
      </c>
      <c r="J1" s="109" t="s">
        <v>1231</v>
      </c>
      <c r="K1" s="109" t="s">
        <v>1278</v>
      </c>
      <c r="L1" s="109" t="s">
        <v>1313</v>
      </c>
      <c r="M1" s="109" t="s">
        <v>1314</v>
      </c>
      <c r="N1" s="109" t="s">
        <v>1315</v>
      </c>
      <c r="O1" s="109" t="s">
        <v>1316</v>
      </c>
      <c r="P1" s="109" t="s">
        <v>1317</v>
      </c>
      <c r="Q1" s="109" t="s">
        <v>1318</v>
      </c>
      <c r="R1" s="109" t="s">
        <v>1319</v>
      </c>
      <c r="S1" s="109" t="s">
        <v>1320</v>
      </c>
      <c r="T1" s="109" t="s">
        <v>1318</v>
      </c>
      <c r="U1" s="323" t="s">
        <v>1321</v>
      </c>
      <c r="V1" s="109" t="s">
        <v>1322</v>
      </c>
      <c r="W1" s="323" t="s">
        <v>1323</v>
      </c>
      <c r="X1" s="323" t="s">
        <v>1324</v>
      </c>
      <c r="Y1" s="323" t="s">
        <v>317</v>
      </c>
      <c r="Z1" s="323" t="s">
        <v>1325</v>
      </c>
      <c r="AA1" s="568" t="s">
        <v>1326</v>
      </c>
    </row>
    <row r="2" spans="1:27">
      <c r="A2" s="110">
        <v>1</v>
      </c>
      <c r="B2" s="7" t="s">
        <v>1</v>
      </c>
      <c r="C2" s="7" t="s">
        <v>1327</v>
      </c>
      <c r="D2" s="111" t="s">
        <v>1328</v>
      </c>
      <c r="E2" s="112" t="s">
        <v>1197</v>
      </c>
      <c r="F2" s="112" t="s">
        <v>1329</v>
      </c>
      <c r="G2" s="193" t="s">
        <v>1330</v>
      </c>
      <c r="H2" s="193" t="s">
        <v>1235</v>
      </c>
      <c r="I2" s="193" t="s">
        <v>1331</v>
      </c>
      <c r="J2" s="193" t="s">
        <v>1197</v>
      </c>
      <c r="K2" s="193" t="s">
        <v>1236</v>
      </c>
      <c r="L2" s="193" t="s">
        <v>341</v>
      </c>
      <c r="M2" s="193" t="s">
        <v>1332</v>
      </c>
      <c r="N2" s="193" t="s">
        <v>1333</v>
      </c>
      <c r="O2" s="193" t="s">
        <v>341</v>
      </c>
      <c r="P2" s="193" t="s">
        <v>341</v>
      </c>
      <c r="Q2" s="193" t="s">
        <v>1334</v>
      </c>
      <c r="R2" s="216" t="s">
        <v>1335</v>
      </c>
      <c r="S2" s="218">
        <v>0.35</v>
      </c>
      <c r="T2" s="193" t="s">
        <v>1185</v>
      </c>
      <c r="U2" s="324" t="s">
        <v>1336</v>
      </c>
      <c r="V2" s="193" t="s">
        <v>1337</v>
      </c>
      <c r="W2" s="324" t="s">
        <v>1197</v>
      </c>
      <c r="X2" s="324" t="s">
        <v>341</v>
      </c>
      <c r="Y2" s="324" t="s">
        <v>341</v>
      </c>
      <c r="Z2" s="324" t="s">
        <v>341</v>
      </c>
      <c r="AA2" s="335" t="s">
        <v>1338</v>
      </c>
    </row>
    <row r="3" spans="1:27">
      <c r="A3" s="113">
        <v>2</v>
      </c>
      <c r="B3" s="8" t="s">
        <v>1339</v>
      </c>
      <c r="C3" s="8" t="s">
        <v>1340</v>
      </c>
      <c r="D3" s="114" t="s">
        <v>1341</v>
      </c>
      <c r="E3" s="115" t="s">
        <v>1238</v>
      </c>
      <c r="F3" s="112" t="s">
        <v>1342</v>
      </c>
      <c r="G3" s="194"/>
      <c r="H3" s="195" t="s">
        <v>1239</v>
      </c>
      <c r="I3" s="193" t="s">
        <v>1343</v>
      </c>
      <c r="J3" s="195" t="s">
        <v>1238</v>
      </c>
      <c r="K3" s="193" t="s">
        <v>1240</v>
      </c>
      <c r="L3" s="193" t="s">
        <v>674</v>
      </c>
      <c r="M3" s="193" t="s">
        <v>1344</v>
      </c>
      <c r="N3" s="193" t="s">
        <v>1345</v>
      </c>
      <c r="O3" s="193" t="s">
        <v>674</v>
      </c>
      <c r="P3" s="193" t="s">
        <v>674</v>
      </c>
      <c r="Q3" s="193" t="s">
        <v>1346</v>
      </c>
      <c r="R3" s="216" t="s">
        <v>1347</v>
      </c>
      <c r="S3" s="218">
        <v>0.4</v>
      </c>
      <c r="T3" s="193" t="s">
        <v>1186</v>
      </c>
      <c r="U3" s="324" t="s">
        <v>1348</v>
      </c>
      <c r="V3" s="193" t="s">
        <v>1349</v>
      </c>
      <c r="W3" s="324" t="s">
        <v>1350</v>
      </c>
      <c r="X3" s="324" t="s">
        <v>674</v>
      </c>
      <c r="Y3" s="324" t="s">
        <v>674</v>
      </c>
      <c r="Z3" s="413" t="s">
        <v>674</v>
      </c>
      <c r="AA3" s="335" t="s">
        <v>1351</v>
      </c>
    </row>
    <row r="4" spans="1:27">
      <c r="A4" s="113">
        <v>3</v>
      </c>
      <c r="B4" s="8" t="s">
        <v>1352</v>
      </c>
      <c r="C4" s="8" t="s">
        <v>1353</v>
      </c>
      <c r="D4" s="114" t="s">
        <v>1354</v>
      </c>
      <c r="F4" s="112" t="s">
        <v>1355</v>
      </c>
      <c r="G4" s="194"/>
      <c r="H4" s="195" t="s">
        <v>1242</v>
      </c>
      <c r="I4" s="193" t="s">
        <v>1356</v>
      </c>
      <c r="J4" s="195" t="s">
        <v>1357</v>
      </c>
      <c r="K4" s="193" t="s">
        <v>677</v>
      </c>
      <c r="L4" s="193" t="s">
        <v>433</v>
      </c>
      <c r="M4" s="193" t="s">
        <v>1358</v>
      </c>
      <c r="N4" s="194"/>
      <c r="O4" s="193" t="s">
        <v>433</v>
      </c>
      <c r="P4" s="193" t="s">
        <v>1359</v>
      </c>
      <c r="Q4" s="196" t="s">
        <v>1360</v>
      </c>
      <c r="R4" s="217" t="s">
        <v>1361</v>
      </c>
      <c r="S4" s="219">
        <v>0.45</v>
      </c>
      <c r="T4" s="196" t="s">
        <v>1187</v>
      </c>
      <c r="V4" s="196" t="s">
        <v>1362</v>
      </c>
      <c r="W4" s="334" t="s">
        <v>1363</v>
      </c>
      <c r="X4" s="334" t="s">
        <v>1330</v>
      </c>
      <c r="Y4" s="334" t="s">
        <v>1330</v>
      </c>
      <c r="Z4" s="334" t="s">
        <v>1364</v>
      </c>
      <c r="AA4" s="334" t="s">
        <v>1365</v>
      </c>
    </row>
    <row r="5" spans="1:27">
      <c r="A5" s="113">
        <v>4</v>
      </c>
      <c r="B5" s="8" t="s">
        <v>1366</v>
      </c>
      <c r="C5" s="8"/>
      <c r="D5" s="114" t="s">
        <v>1367</v>
      </c>
      <c r="G5" s="194"/>
      <c r="H5" s="195" t="s">
        <v>1244</v>
      </c>
      <c r="I5" s="193" t="s">
        <v>1244</v>
      </c>
      <c r="J5" s="194"/>
      <c r="K5" s="194"/>
      <c r="L5" s="194"/>
      <c r="M5" s="194"/>
      <c r="N5" s="194"/>
      <c r="O5" s="194"/>
      <c r="P5" s="193"/>
      <c r="Q5" s="197" t="s">
        <v>1368</v>
      </c>
      <c r="R5" s="198" t="s">
        <v>1369</v>
      </c>
      <c r="S5" s="220">
        <v>0.5</v>
      </c>
      <c r="T5" s="197" t="s">
        <v>1188</v>
      </c>
      <c r="V5" s="197"/>
      <c r="W5" s="335"/>
      <c r="X5" s="335"/>
      <c r="Y5" s="335"/>
      <c r="Z5" s="335" t="s">
        <v>1370</v>
      </c>
      <c r="AA5" s="335" t="s">
        <v>1371</v>
      </c>
    </row>
    <row r="6" spans="1:27">
      <c r="A6" s="113">
        <v>5</v>
      </c>
      <c r="B6" s="8" t="s">
        <v>1251</v>
      </c>
      <c r="C6" s="8"/>
      <c r="D6" s="114" t="s">
        <v>1372</v>
      </c>
      <c r="G6" s="194"/>
      <c r="H6" s="195"/>
      <c r="I6" s="195"/>
      <c r="J6" s="194"/>
      <c r="K6" s="194"/>
      <c r="L6" s="194"/>
      <c r="M6" s="194"/>
      <c r="N6" s="194"/>
      <c r="O6" s="194"/>
      <c r="P6" s="194"/>
      <c r="Q6" s="198" t="s">
        <v>1373</v>
      </c>
      <c r="R6" s="198"/>
      <c r="S6" s="220"/>
      <c r="T6" s="197" t="s">
        <v>1080</v>
      </c>
      <c r="V6" s="198"/>
      <c r="W6" s="336"/>
      <c r="X6" s="336"/>
      <c r="Y6" s="335"/>
      <c r="Z6" s="335" t="s">
        <v>1374</v>
      </c>
      <c r="AA6" s="335" t="s">
        <v>1080</v>
      </c>
    </row>
    <row r="7" spans="1:27" ht="15" thickBot="1">
      <c r="A7" s="113">
        <v>6</v>
      </c>
      <c r="B7" s="8" t="s">
        <v>1375</v>
      </c>
      <c r="C7" s="8"/>
      <c r="D7" s="114" t="s">
        <v>1376</v>
      </c>
      <c r="Q7" s="197" t="s">
        <v>1080</v>
      </c>
      <c r="R7" s="197"/>
      <c r="S7" s="221"/>
      <c r="V7" s="197"/>
      <c r="W7" s="335"/>
      <c r="X7" s="335"/>
      <c r="Y7" s="335"/>
      <c r="Z7" s="334" t="s">
        <v>1377</v>
      </c>
      <c r="AA7" s="569"/>
    </row>
    <row r="8" spans="1:27" ht="15" thickTop="1">
      <c r="A8" s="113">
        <v>7</v>
      </c>
      <c r="B8" s="8" t="s">
        <v>1378</v>
      </c>
      <c r="C8" s="8"/>
      <c r="D8" s="114" t="s">
        <v>1379</v>
      </c>
      <c r="Z8" s="334" t="s">
        <v>1380</v>
      </c>
    </row>
    <row r="9" spans="1:27">
      <c r="A9" s="113">
        <v>8</v>
      </c>
      <c r="B9" s="8" t="s">
        <v>1381</v>
      </c>
      <c r="C9" s="8"/>
      <c r="D9" s="114" t="s">
        <v>1382</v>
      </c>
      <c r="Z9" s="334" t="s">
        <v>1383</v>
      </c>
    </row>
    <row r="10" spans="1:27">
      <c r="A10" s="113">
        <v>9</v>
      </c>
      <c r="B10" s="8" t="s">
        <v>1384</v>
      </c>
      <c r="C10" s="8"/>
      <c r="D10" s="114" t="s">
        <v>1385</v>
      </c>
      <c r="Z10" s="334" t="s">
        <v>1386</v>
      </c>
    </row>
    <row r="11" spans="1:27">
      <c r="A11" s="113">
        <v>10</v>
      </c>
      <c r="B11" s="8" t="s">
        <v>1387</v>
      </c>
      <c r="C11" s="116"/>
      <c r="D11" s="114"/>
      <c r="H11" s="117"/>
      <c r="Z11" s="334" t="s">
        <v>1330</v>
      </c>
    </row>
    <row r="12" spans="1:27">
      <c r="A12" s="113">
        <v>11</v>
      </c>
      <c r="B12" s="8" t="s">
        <v>1388</v>
      </c>
      <c r="C12" s="116"/>
      <c r="D12" s="114"/>
      <c r="Z12" s="334"/>
    </row>
    <row r="13" spans="1:27">
      <c r="A13" s="113">
        <v>12</v>
      </c>
      <c r="B13" s="8" t="s">
        <v>1389</v>
      </c>
      <c r="C13" s="116"/>
      <c r="D13" s="114"/>
    </row>
    <row r="14" spans="1:27">
      <c r="A14" s="113">
        <v>13</v>
      </c>
      <c r="B14" s="8" t="s">
        <v>1390</v>
      </c>
      <c r="C14" s="116"/>
      <c r="D14" s="114"/>
    </row>
    <row r="15" spans="1:27">
      <c r="A15" s="113">
        <v>14</v>
      </c>
      <c r="B15" s="8" t="s">
        <v>1391</v>
      </c>
      <c r="C15" s="116"/>
      <c r="D15" s="114"/>
    </row>
    <row r="16" spans="1:27">
      <c r="A16" s="113">
        <v>15</v>
      </c>
      <c r="B16" s="8" t="s">
        <v>1392</v>
      </c>
      <c r="C16" s="116"/>
      <c r="D16" s="114"/>
    </row>
    <row r="17" spans="1:4">
      <c r="A17" s="113">
        <v>16</v>
      </c>
      <c r="B17" s="8" t="s">
        <v>3</v>
      </c>
      <c r="C17" s="116"/>
      <c r="D17" s="114"/>
    </row>
    <row r="18" spans="1:4">
      <c r="A18" s="113">
        <v>17</v>
      </c>
      <c r="B18" s="116" t="s">
        <v>1393</v>
      </c>
      <c r="C18" s="116"/>
      <c r="D18" s="114"/>
    </row>
    <row r="19" spans="1:4">
      <c r="A19" s="113">
        <v>18</v>
      </c>
      <c r="B19" s="116" t="s">
        <v>1394</v>
      </c>
      <c r="C19" s="116"/>
      <c r="D19" s="114"/>
    </row>
    <row r="20" spans="1:4">
      <c r="A20" s="113">
        <v>19</v>
      </c>
      <c r="B20" s="116" t="s">
        <v>1395</v>
      </c>
      <c r="C20" s="116"/>
      <c r="D20" s="114"/>
    </row>
    <row r="21" spans="1:4">
      <c r="A21" s="113">
        <v>20</v>
      </c>
      <c r="B21" s="116" t="s">
        <v>1396</v>
      </c>
      <c r="C21" s="116"/>
      <c r="D21" s="114"/>
    </row>
    <row r="22" spans="1:4">
      <c r="A22" s="113">
        <v>21</v>
      </c>
      <c r="B22" s="116" t="s">
        <v>2</v>
      </c>
      <c r="C22" s="116"/>
      <c r="D22" s="114"/>
    </row>
    <row r="23" spans="1:4">
      <c r="A23" s="113">
        <v>22</v>
      </c>
      <c r="B23" s="116" t="s">
        <v>1397</v>
      </c>
      <c r="C23" s="116"/>
      <c r="D23" s="114"/>
    </row>
    <row r="24" spans="1:4">
      <c r="A24" s="113">
        <v>23</v>
      </c>
      <c r="B24" s="116" t="s">
        <v>1398</v>
      </c>
      <c r="C24" s="116"/>
      <c r="D24" s="114"/>
    </row>
    <row r="25" spans="1:4">
      <c r="A25" s="113">
        <v>24</v>
      </c>
      <c r="B25" s="116" t="s">
        <v>1399</v>
      </c>
      <c r="C25" s="116"/>
      <c r="D25" s="114"/>
    </row>
    <row r="26" spans="1:4">
      <c r="A26" s="113">
        <v>25</v>
      </c>
      <c r="B26" s="116" t="s">
        <v>1400</v>
      </c>
      <c r="C26" s="116"/>
      <c r="D26" s="114"/>
    </row>
    <row r="27" spans="1:4">
      <c r="A27" s="113">
        <v>26</v>
      </c>
      <c r="B27" s="116"/>
      <c r="C27" s="116"/>
      <c r="D27" s="114"/>
    </row>
    <row r="28" spans="1:4">
      <c r="A28" s="113">
        <v>27</v>
      </c>
      <c r="B28" s="116"/>
      <c r="C28" s="116"/>
      <c r="D28" s="114"/>
    </row>
    <row r="29" spans="1:4">
      <c r="A29" s="113">
        <v>28</v>
      </c>
      <c r="B29" s="116"/>
      <c r="C29" s="116"/>
      <c r="D29" s="114"/>
    </row>
    <row r="30" spans="1:4">
      <c r="A30" s="113">
        <v>29</v>
      </c>
      <c r="B30" s="116"/>
      <c r="C30" s="116"/>
      <c r="D30" s="114"/>
    </row>
    <row r="31" spans="1:4" ht="15" thickBot="1">
      <c r="A31" s="118">
        <v>30</v>
      </c>
      <c r="B31" s="119"/>
      <c r="C31" s="119"/>
      <c r="D31" s="120"/>
    </row>
    <row r="32" spans="1:4" ht="15" thickTop="1"/>
  </sheetData>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41</vt:i4>
      </vt:variant>
    </vt:vector>
  </HeadingPairs>
  <TitlesOfParts>
    <vt:vector size="56" baseType="lpstr">
      <vt:lpstr>PRESUPUESTOS</vt:lpstr>
      <vt:lpstr>PROPONENTES</vt:lpstr>
      <vt:lpstr>INTEGRANTES</vt:lpstr>
      <vt:lpstr>EXPERIENCIA</vt:lpstr>
      <vt:lpstr>PONDERACION EXP.</vt:lpstr>
      <vt:lpstr>APOYO A IND. NAL.</vt:lpstr>
      <vt:lpstr>EQUIPO DE TRABAJO</vt:lpstr>
      <vt:lpstr>F.SOSTENIBILIDAD</vt:lpstr>
      <vt:lpstr>MIPYME</vt:lpstr>
      <vt:lpstr>VIN.PERS.DISC.</vt:lpstr>
      <vt:lpstr>RNOCI</vt:lpstr>
      <vt:lpstr>MULTAS Y SANCIONES</vt:lpstr>
      <vt:lpstr>EVAL. ECONOMICA</vt:lpstr>
      <vt:lpstr>HAB.GEN.</vt:lpstr>
      <vt:lpstr>RESUMENGEN</vt:lpstr>
      <vt:lpstr>APOYONAL</vt:lpstr>
      <vt:lpstr>COMBINADA</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FSOSTENIBILIDAD</vt:lpstr>
      <vt:lpstr>HABILIDAD</vt:lpstr>
      <vt:lpstr>INFORME</vt:lpstr>
      <vt:lpstr>METEVA</vt:lpstr>
      <vt:lpstr>NUMMAXCONT</vt:lpstr>
      <vt:lpstr>NUMMINCONT</vt:lpstr>
      <vt:lpstr>NUMMOD</vt:lpstr>
      <vt:lpstr>PFOMOD</vt:lpstr>
      <vt:lpstr>PLAZOMOD</vt:lpstr>
      <vt:lpstr>PORPO</vt:lpstr>
      <vt:lpstr>POSMMLV</vt:lpstr>
      <vt:lpstr>PTJETOTAL</vt:lpstr>
      <vt:lpstr>RESULTADO</vt:lpstr>
      <vt:lpstr>SALACTUAL</vt:lpstr>
      <vt:lpstr>SIMPLE</vt:lpstr>
      <vt:lpstr>SUBSANAR</vt:lpstr>
      <vt:lpstr>TAMAÑOEMP</vt:lpstr>
      <vt:lpstr>TIPODEVIA</vt:lpstr>
      <vt:lpstr>TIPOPAV</vt:lpstr>
      <vt:lpstr>TIPOPAVIMENTO</vt:lpstr>
      <vt:lpstr>RESUMEN!Títulos_a_imprimir</vt:lpstr>
      <vt:lpstr>TOTALPTJEEXES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CHUCHO</dc:creator>
  <cp:keywords/>
  <dc:description/>
  <cp:lastModifiedBy>William Fabian Benitez Vanegas</cp:lastModifiedBy>
  <cp:revision/>
  <dcterms:created xsi:type="dcterms:W3CDTF">2021-02-14T01:50:18Z</dcterms:created>
  <dcterms:modified xsi:type="dcterms:W3CDTF">2026-07-04T21:26:01Z</dcterms:modified>
  <cp:category/>
  <cp:contentStatus/>
</cp:coreProperties>
</file>