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ISVIMED 2026\MINIMA\fumigación\09 de julio\"/>
    </mc:Choice>
  </mc:AlternateContent>
  <xr:revisionPtr revIDLastSave="0" documentId="8_{8DCD509A-5624-4757-8804-368BC164B0B8}" xr6:coauthVersionLast="47" xr6:coauthVersionMax="47" xr10:uidLastSave="{00000000-0000-0000-0000-000000000000}"/>
  <bookViews>
    <workbookView xWindow="-120" yWindow="-120" windowWidth="20730" windowHeight="11160" firstSheet="1" activeTab="1" xr2:uid="{D7CE2060-1250-4A99-9D2B-956835961EF5}"/>
  </bookViews>
  <sheets>
    <sheet name="Estudio del Mercado" sheetId="1" r:id="rId1"/>
    <sheet name="Hoja1" sheetId="2" r:id="rId2"/>
  </sheets>
  <definedNames>
    <definedName name="_xlnm._FilterDatabase" localSheetId="0" hidden="1">'Estudio del Mercado'!$A$11:$K$18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" l="1"/>
  <c r="H13" i="1"/>
  <c r="H15" i="1"/>
  <c r="I14" i="1" l="1"/>
  <c r="G14" i="1"/>
  <c r="I13" i="1"/>
  <c r="J13" i="1" s="1"/>
  <c r="H12" i="1"/>
  <c r="J12" i="1" s="1"/>
  <c r="H5" i="2"/>
  <c r="J5" i="2" s="1"/>
  <c r="H4" i="2"/>
  <c r="J4" i="2" s="1"/>
  <c r="J6" i="2" s="1"/>
  <c r="I15" i="1" l="1"/>
  <c r="J15" i="1" s="1"/>
  <c r="J14" i="1"/>
  <c r="J16" i="1" l="1"/>
</calcChain>
</file>

<file path=xl/sharedStrings.xml><?xml version="1.0" encoding="utf-8"?>
<sst xmlns="http://schemas.openxmlformats.org/spreadsheetml/2006/main" count="40" uniqueCount="28">
  <si>
    <t>IDENTIFICACIÓN DE LA NECESIDAD Y DEFINICIÓN DEL PRESUPUESTO</t>
  </si>
  <si>
    <t>OBJETO A CONTRATAR</t>
  </si>
  <si>
    <t>Orden</t>
  </si>
  <si>
    <t>ESPECIFICACIONES TÉCNICAS DETALLADAS</t>
  </si>
  <si>
    <t xml:space="preserve">LUGAR </t>
  </si>
  <si>
    <t xml:space="preserve">ITEM </t>
  </si>
  <si>
    <t xml:space="preserve">COTIZANTE 1 
</t>
  </si>
  <si>
    <t xml:space="preserve">COTIZANTE 2 
</t>
  </si>
  <si>
    <t>COTIZANTE 3</t>
  </si>
  <si>
    <t>PROMEDIO</t>
  </si>
  <si>
    <t>CANTIDAD DE MESES</t>
  </si>
  <si>
    <t>VALOR TOTAL IVA INCLUIDO</t>
  </si>
  <si>
    <t>VALOR UNITARIO ANTES DE IVA</t>
  </si>
  <si>
    <t>VALOR UNITARIO MES</t>
  </si>
  <si>
    <t xml:space="preserve">Sede mega centro </t>
  </si>
  <si>
    <t xml:space="preserve">Sede velódromo </t>
  </si>
  <si>
    <t>VALOR TOTAL</t>
  </si>
  <si>
    <t>Cantidad</t>
  </si>
  <si>
    <t>Prestar el servicio de fumigación de plagas y desinfección en las sedes del Instituto Social de Vivienda y Hábitat de Medellín ISVIMED.</t>
  </si>
  <si>
    <t>Diagnóstico de fumigación inicial, incluye informe de hallazgos de focos y recomendaciones generales.</t>
  </si>
  <si>
    <t>Sedes</t>
  </si>
  <si>
    <r>
      <t xml:space="preserve">Isvimed Medellín
Centro Comercial
</t>
    </r>
    <r>
      <rPr>
        <b/>
        <sz val="11"/>
        <rFont val="Arial"/>
        <family val="2"/>
      </rPr>
      <t>Megacentro Torre
Pichincha piso 10 -425 mts²</t>
    </r>
  </si>
  <si>
    <r>
      <t xml:space="preserve">Isvimed Medellín
Centro Comercial
</t>
    </r>
    <r>
      <rPr>
        <b/>
        <sz val="11"/>
        <rFont val="Arial"/>
        <family val="2"/>
      </rPr>
      <t>Megacentro Torre
Pichincha piso 12 - 290 mts²</t>
    </r>
  </si>
  <si>
    <r>
      <rPr>
        <b/>
        <sz val="11"/>
        <color theme="1"/>
        <rFont val="Arial"/>
        <family val="2"/>
      </rPr>
      <t xml:space="preserve">Isvimed Sede Velodromo </t>
    </r>
    <r>
      <rPr>
        <sz val="11"/>
        <color theme="1"/>
        <rFont val="Arial"/>
        <family val="2"/>
      </rPr>
      <t>-1.124,79 metros²</t>
    </r>
  </si>
  <si>
    <t>IVA</t>
  </si>
  <si>
    <t>Cotizante 3</t>
  </si>
  <si>
    <t>N/A</t>
  </si>
  <si>
    <t>Fumigación convencional: Desinsectación por aspersión Aplicación de gel, instalación de laminas de monitoreo (control de insectos voladores y rastreros)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</si>
</sst>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5" fillId="0" borderId="0" xfId="0" applyFont="1"/>
    <xf numFmtId="0" fontId="5" fillId="0" borderId="10" xfId="0" applyFont="1" applyBorder="1"/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6" fontId="5" fillId="0" borderId="0" xfId="0" applyNumberFormat="1" applyFont="1"/>
    <xf numFmtId="164" fontId="4" fillId="0" borderId="7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5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6" fontId="5" fillId="0" borderId="2" xfId="1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4">
    <cellStyle name="Moneda" xfId="1" builtinId="4"/>
    <cellStyle name="Moneda 2" xfId="2" xr:uid="{5E79449D-F0D2-4535-B8E5-60DA0E3A4694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Z31"/>
  <sheetViews>
    <sheetView topLeftCell="A6" zoomScale="62" zoomScaleNormal="62" workbookViewId="0">
      <selection activeCell="C13" sqref="C13"/>
    </sheetView>
  </sheetViews>
  <sheetFormatPr baseColWidth="10" defaultColWidth="11.42578125" defaultRowHeight="14.25" x14ac:dyDescent="0.2"/>
  <cols>
    <col min="1" max="1" width="8.85546875" style="2" customWidth="1" collapsed="1"/>
    <col min="2" max="2" width="29.85546875" style="2" customWidth="1" collapsed="1"/>
    <col min="3" max="3" width="27.7109375" style="2" customWidth="1"/>
    <col min="4" max="4" width="16.140625" style="2" customWidth="1"/>
    <col min="5" max="5" width="14" style="2" hidden="1" customWidth="1" collapsed="1"/>
    <col min="6" max="6" width="24.28515625" style="2" hidden="1" customWidth="1" collapsed="1"/>
    <col min="7" max="7" width="24.28515625" style="2" hidden="1" customWidth="1"/>
    <col min="8" max="8" width="27.140625" style="2" customWidth="1" collapsed="1"/>
    <col min="9" max="9" width="27.140625" style="2" customWidth="1"/>
    <col min="10" max="10" width="48.7109375" style="2" customWidth="1" collapsed="1"/>
    <col min="11" max="11" width="11.85546875" style="2" bestFit="1" customWidth="1"/>
    <col min="12" max="20" width="11.42578125" style="2"/>
    <col min="21" max="21" width="11.42578125" style="2" collapsed="1"/>
    <col min="22" max="22" width="11.42578125" style="2"/>
    <col min="23" max="23" width="11.42578125" style="2" collapsed="1"/>
    <col min="24" max="26" width="11.42578125" style="2"/>
    <col min="27" max="16384" width="11.42578125" style="2" collapsed="1"/>
  </cols>
  <sheetData>
    <row r="1" spans="1:11" ht="14.25" customHeight="1" x14ac:dyDescent="0.2">
      <c r="A1" s="26" t="s">
        <v>0</v>
      </c>
      <c r="B1" s="27"/>
      <c r="C1" s="27"/>
      <c r="D1" s="27"/>
      <c r="E1" s="27"/>
      <c r="F1" s="27"/>
      <c r="G1" s="27"/>
      <c r="H1" s="27"/>
      <c r="I1" s="21"/>
    </row>
    <row r="2" spans="1:11" ht="15" x14ac:dyDescent="0.2">
      <c r="A2" s="28"/>
      <c r="B2" s="29"/>
      <c r="C2" s="29"/>
      <c r="D2" s="29"/>
      <c r="E2" s="29"/>
      <c r="F2" s="29"/>
      <c r="G2" s="29"/>
      <c r="H2" s="29"/>
      <c r="I2" s="21"/>
    </row>
    <row r="3" spans="1:11" ht="15" x14ac:dyDescent="0.2">
      <c r="A3" s="30"/>
      <c r="B3" s="31"/>
      <c r="C3" s="31"/>
      <c r="D3" s="31"/>
      <c r="E3" s="31"/>
      <c r="F3" s="31"/>
      <c r="G3" s="31"/>
      <c r="H3" s="31"/>
      <c r="I3" s="21"/>
    </row>
    <row r="4" spans="1:11" x14ac:dyDescent="0.2">
      <c r="A4" s="3"/>
    </row>
    <row r="5" spans="1:11" ht="15" x14ac:dyDescent="0.2">
      <c r="A5" s="36" t="s">
        <v>1</v>
      </c>
      <c r="B5" s="37"/>
      <c r="C5" s="4"/>
      <c r="D5" s="4"/>
      <c r="E5" s="40" t="s">
        <v>18</v>
      </c>
      <c r="F5" s="40"/>
      <c r="G5" s="40"/>
      <c r="H5" s="40"/>
      <c r="I5" s="24"/>
    </row>
    <row r="6" spans="1:11" ht="60.6" customHeight="1" x14ac:dyDescent="0.2">
      <c r="A6" s="38"/>
      <c r="B6" s="39"/>
      <c r="C6" s="5"/>
      <c r="D6" s="5"/>
      <c r="E6" s="40"/>
      <c r="F6" s="40"/>
      <c r="G6" s="40"/>
      <c r="H6" s="40"/>
      <c r="I6" s="24"/>
    </row>
    <row r="7" spans="1:11" x14ac:dyDescent="0.2">
      <c r="A7" s="3"/>
      <c r="B7" s="6"/>
      <c r="C7" s="6"/>
      <c r="D7" s="6"/>
    </row>
    <row r="8" spans="1:11" x14ac:dyDescent="0.2">
      <c r="A8" s="7"/>
      <c r="B8" s="8"/>
      <c r="C8" s="8"/>
      <c r="D8" s="8"/>
      <c r="E8" s="8"/>
      <c r="F8" s="8"/>
      <c r="G8" s="8"/>
      <c r="H8" s="8"/>
      <c r="I8" s="8"/>
    </row>
    <row r="9" spans="1:11" x14ac:dyDescent="0.2">
      <c r="A9" s="3"/>
    </row>
    <row r="10" spans="1:11" ht="55.5" customHeight="1" x14ac:dyDescent="0.2">
      <c r="A10" s="32" t="s">
        <v>2</v>
      </c>
      <c r="B10" s="32" t="s">
        <v>3</v>
      </c>
      <c r="C10" s="32" t="s">
        <v>20</v>
      </c>
      <c r="D10" s="32" t="s">
        <v>17</v>
      </c>
      <c r="E10" s="9" t="s">
        <v>6</v>
      </c>
      <c r="F10" s="9" t="s">
        <v>7</v>
      </c>
      <c r="G10" s="9" t="s">
        <v>25</v>
      </c>
      <c r="H10" s="9" t="s">
        <v>9</v>
      </c>
      <c r="I10" s="32" t="s">
        <v>24</v>
      </c>
      <c r="J10" s="32" t="s">
        <v>11</v>
      </c>
    </row>
    <row r="11" spans="1:11" ht="57" customHeight="1" x14ac:dyDescent="0.2">
      <c r="A11" s="33"/>
      <c r="B11" s="33"/>
      <c r="C11" s="33"/>
      <c r="D11" s="33"/>
      <c r="E11" s="9" t="s">
        <v>12</v>
      </c>
      <c r="F11" s="9" t="s">
        <v>12</v>
      </c>
      <c r="G11" s="9"/>
      <c r="H11" s="9" t="s">
        <v>12</v>
      </c>
      <c r="I11" s="33"/>
      <c r="J11" s="33"/>
    </row>
    <row r="12" spans="1:11" ht="149.1" customHeight="1" x14ac:dyDescent="0.2">
      <c r="A12" s="19">
        <v>1</v>
      </c>
      <c r="B12" s="18" t="s">
        <v>19</v>
      </c>
      <c r="C12" s="1">
        <v>1</v>
      </c>
      <c r="D12" s="20">
        <v>1</v>
      </c>
      <c r="E12" s="25">
        <v>0</v>
      </c>
      <c r="F12" s="25">
        <v>0</v>
      </c>
      <c r="G12" s="25" t="s">
        <v>26</v>
      </c>
      <c r="H12" s="12">
        <f>ROUND(AVERAGE(E12:F12),0)</f>
        <v>0</v>
      </c>
      <c r="I12" s="12">
        <v>0</v>
      </c>
      <c r="J12" s="12">
        <f>ROUND(D12*H12*C12,0)</f>
        <v>0</v>
      </c>
      <c r="K12" s="14"/>
    </row>
    <row r="13" spans="1:11" ht="149.1" customHeight="1" x14ac:dyDescent="0.2">
      <c r="A13" s="41">
        <v>2</v>
      </c>
      <c r="B13" s="44" t="s">
        <v>27</v>
      </c>
      <c r="C13" s="1" t="s">
        <v>21</v>
      </c>
      <c r="D13" s="20">
        <v>4</v>
      </c>
      <c r="E13" s="11">
        <v>400000</v>
      </c>
      <c r="F13" s="11">
        <v>225000</v>
      </c>
      <c r="G13" s="11">
        <v>330000</v>
      </c>
      <c r="H13" s="12">
        <f>AVERAGE(E13:G13)</f>
        <v>318333.33333333331</v>
      </c>
      <c r="I13" s="12">
        <f>ROUND(H13*0.19,0)</f>
        <v>60483</v>
      </c>
      <c r="J13" s="12">
        <f>ROUND((H13*D13)+I13,0)</f>
        <v>1333816</v>
      </c>
    </row>
    <row r="14" spans="1:11" ht="149.1" customHeight="1" x14ac:dyDescent="0.2">
      <c r="A14" s="42"/>
      <c r="B14" s="45"/>
      <c r="C14" s="1" t="s">
        <v>22</v>
      </c>
      <c r="D14" s="20">
        <v>4</v>
      </c>
      <c r="E14" s="11">
        <v>290000</v>
      </c>
      <c r="F14" s="11">
        <v>225000</v>
      </c>
      <c r="G14" s="11">
        <f>270000</f>
        <v>270000</v>
      </c>
      <c r="H14" s="12">
        <f>AVERAGE(E14:G14)</f>
        <v>261666.66666666666</v>
      </c>
      <c r="I14" s="12">
        <f>ROUND(H14*0.19,0)</f>
        <v>49717</v>
      </c>
      <c r="J14" s="12">
        <f>ROUND((H14*D14)+I14,0)</f>
        <v>1096384</v>
      </c>
      <c r="K14" s="14"/>
    </row>
    <row r="15" spans="1:11" ht="149.1" customHeight="1" x14ac:dyDescent="0.2">
      <c r="A15" s="43"/>
      <c r="B15" s="46"/>
      <c r="C15" s="23" t="s">
        <v>23</v>
      </c>
      <c r="D15" s="20">
        <v>6</v>
      </c>
      <c r="E15" s="11">
        <v>800000</v>
      </c>
      <c r="F15" s="11">
        <v>545000</v>
      </c>
      <c r="G15" s="11">
        <v>790000</v>
      </c>
      <c r="H15" s="12">
        <f>AVERAGE(E15:G15)</f>
        <v>711666.66666666663</v>
      </c>
      <c r="I15" s="12">
        <f>ROUND(H15*0.19,0)</f>
        <v>135217</v>
      </c>
      <c r="J15" s="12">
        <f>ROUND((H15*D15)+I15,0)</f>
        <v>4405217</v>
      </c>
      <c r="K15" s="14"/>
    </row>
    <row r="16" spans="1:11" ht="16.5" customHeight="1" x14ac:dyDescent="0.2">
      <c r="A16" s="34" t="s">
        <v>16</v>
      </c>
      <c r="B16" s="35"/>
      <c r="C16" s="35"/>
      <c r="D16" s="35"/>
      <c r="E16" s="35"/>
      <c r="F16" s="35"/>
      <c r="G16" s="35"/>
      <c r="H16" s="35"/>
      <c r="I16" s="22"/>
      <c r="J16" s="15">
        <f>SUM(J12:J15)</f>
        <v>6835417</v>
      </c>
    </row>
    <row r="17" spans="6:9" ht="16.5" customHeight="1" x14ac:dyDescent="0.2"/>
    <row r="18" spans="6:9" ht="16.5" customHeight="1" x14ac:dyDescent="0.2"/>
    <row r="24" spans="6:9" x14ac:dyDescent="0.2">
      <c r="H24" s="16"/>
      <c r="I24" s="16"/>
    </row>
    <row r="25" spans="6:9" x14ac:dyDescent="0.2">
      <c r="F25" s="14"/>
      <c r="G25" s="14"/>
      <c r="H25" s="17"/>
      <c r="I25" s="17"/>
    </row>
    <row r="30" spans="6:9" x14ac:dyDescent="0.2">
      <c r="H30" s="14"/>
      <c r="I30" s="14"/>
    </row>
    <row r="31" spans="6:9" x14ac:dyDescent="0.2">
      <c r="H31" s="14"/>
      <c r="I31" s="14"/>
    </row>
  </sheetData>
  <mergeCells count="12">
    <mergeCell ref="A1:H3"/>
    <mergeCell ref="J10:J11"/>
    <mergeCell ref="A16:H16"/>
    <mergeCell ref="A5:B6"/>
    <mergeCell ref="E5:H6"/>
    <mergeCell ref="A10:A11"/>
    <mergeCell ref="B10:B11"/>
    <mergeCell ref="C10:C11"/>
    <mergeCell ref="D10:D11"/>
    <mergeCell ref="A13:A15"/>
    <mergeCell ref="B13:B15"/>
    <mergeCell ref="I10:I11"/>
  </mergeCells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983AF-F47E-4260-8825-C5F273EB153E}">
  <dimension ref="A2:J6"/>
  <sheetViews>
    <sheetView tabSelected="1" workbookViewId="0">
      <selection activeCell="A4" sqref="A4:A5"/>
    </sheetView>
  </sheetViews>
  <sheetFormatPr baseColWidth="10" defaultColWidth="11.42578125" defaultRowHeight="15" customHeight="1" x14ac:dyDescent="0.25"/>
  <cols>
    <col min="1" max="1" width="6.85546875" customWidth="1"/>
    <col min="3" max="3" width="9.85546875" customWidth="1"/>
    <col min="4" max="4" width="7.5703125" customWidth="1"/>
    <col min="5" max="5" width="16.140625" customWidth="1"/>
    <col min="6" max="7" width="13.140625" customWidth="1"/>
    <col min="8" max="8" width="12.85546875" customWidth="1"/>
    <col min="9" max="9" width="8.42578125" customWidth="1"/>
    <col min="10" max="10" width="14.140625" customWidth="1"/>
  </cols>
  <sheetData>
    <row r="2" spans="1:10" ht="45" x14ac:dyDescent="0.25">
      <c r="A2" s="32" t="s">
        <v>2</v>
      </c>
      <c r="B2" s="32" t="s">
        <v>3</v>
      </c>
      <c r="C2" s="32" t="s">
        <v>4</v>
      </c>
      <c r="D2" s="32" t="s">
        <v>5</v>
      </c>
      <c r="E2" s="9" t="s">
        <v>6</v>
      </c>
      <c r="F2" s="9" t="s">
        <v>7</v>
      </c>
      <c r="G2" s="9" t="s">
        <v>8</v>
      </c>
      <c r="H2" s="9" t="s">
        <v>9</v>
      </c>
      <c r="I2" s="32" t="s">
        <v>10</v>
      </c>
      <c r="J2" s="32" t="s">
        <v>11</v>
      </c>
    </row>
    <row r="3" spans="1:10" ht="63" customHeight="1" x14ac:dyDescent="0.25">
      <c r="A3" s="33"/>
      <c r="B3" s="33"/>
      <c r="C3" s="33"/>
      <c r="D3" s="33"/>
      <c r="E3" s="9" t="s">
        <v>12</v>
      </c>
      <c r="F3" s="9" t="s">
        <v>12</v>
      </c>
      <c r="G3" s="9" t="s">
        <v>12</v>
      </c>
      <c r="H3" s="9" t="s">
        <v>13</v>
      </c>
      <c r="I3" s="33"/>
      <c r="J3" s="33"/>
    </row>
    <row r="4" spans="1:10" ht="42.75" x14ac:dyDescent="0.25">
      <c r="A4" s="47">
        <v>1</v>
      </c>
      <c r="B4" s="44"/>
      <c r="C4" s="1" t="s">
        <v>14</v>
      </c>
      <c r="D4" s="10">
        <v>1</v>
      </c>
      <c r="E4" s="11">
        <v>6943115</v>
      </c>
      <c r="F4" s="11">
        <v>7900000</v>
      </c>
      <c r="G4" s="11">
        <v>7175000</v>
      </c>
      <c r="H4" s="12">
        <f>AVERAGE(D4:G4)</f>
        <v>5504529</v>
      </c>
      <c r="I4" s="13">
        <v>1</v>
      </c>
      <c r="J4" s="12">
        <f>H4*I4</f>
        <v>5504529</v>
      </c>
    </row>
    <row r="5" spans="1:10" ht="36.75" customHeight="1" x14ac:dyDescent="0.25">
      <c r="A5" s="48"/>
      <c r="B5" s="46"/>
      <c r="C5" s="1" t="s">
        <v>15</v>
      </c>
      <c r="D5" s="10">
        <v>2</v>
      </c>
      <c r="E5" s="11">
        <v>6943115</v>
      </c>
      <c r="F5" s="11">
        <v>7900000</v>
      </c>
      <c r="G5" s="11">
        <v>7175000</v>
      </c>
      <c r="H5" s="12">
        <f>AVERAGE(D5:G5)</f>
        <v>5504529.25</v>
      </c>
      <c r="I5" s="13">
        <v>1</v>
      </c>
      <c r="J5" s="12">
        <f>H5*I5</f>
        <v>5504529.25</v>
      </c>
    </row>
    <row r="6" spans="1:10" x14ac:dyDescent="0.25">
      <c r="A6" s="34" t="s">
        <v>16</v>
      </c>
      <c r="B6" s="35"/>
      <c r="C6" s="35"/>
      <c r="D6" s="35"/>
      <c r="E6" s="35"/>
      <c r="F6" s="35"/>
      <c r="G6" s="35"/>
      <c r="H6" s="35"/>
      <c r="I6" s="49"/>
      <c r="J6" s="15">
        <f>SUM(J4:J5)</f>
        <v>11009058.25</v>
      </c>
    </row>
  </sheetData>
  <mergeCells count="9">
    <mergeCell ref="J2:J3"/>
    <mergeCell ref="A4:A5"/>
    <mergeCell ref="B4:B5"/>
    <mergeCell ref="A6:I6"/>
    <mergeCell ref="A2:A3"/>
    <mergeCell ref="B2:B3"/>
    <mergeCell ref="C2:C3"/>
    <mergeCell ref="D2:D3"/>
    <mergeCell ref="I2:I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E39E667A227D945A67792929EA683D0" ma:contentTypeVersion="14" ma:contentTypeDescription="Crear nuevo documento." ma:contentTypeScope="" ma:versionID="af852ba33103e97acbfeb2af94f30f32">
  <xsd:schema xmlns:xsd="http://www.w3.org/2001/XMLSchema" xmlns:xs="http://www.w3.org/2001/XMLSchema" xmlns:p="http://schemas.microsoft.com/office/2006/metadata/properties" xmlns:ns2="48c77cfc-f926-4e40-878b-a2b4daa011b0" xmlns:ns3="cfb0170c-0804-4841-b063-354b1495d77f" targetNamespace="http://schemas.microsoft.com/office/2006/metadata/properties" ma:root="true" ma:fieldsID="671f67e2975d92fb61ab383d1c945fdc" ns2:_="" ns3:_="">
    <xsd:import namespace="48c77cfc-f926-4e40-878b-a2b4daa011b0"/>
    <xsd:import namespace="cfb0170c-0804-4841-b063-354b1495d7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c77cfc-f926-4e40-878b-a2b4daa011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4b8207c3-623c-4b28-9fba-e01ec30e37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0170c-0804-4841-b063-354b1495d77f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c77cfc-f926-4e40-878b-a2b4daa011b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23E1C4-C0CD-47B0-B65F-225DC5AB81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2D56A4-3E1E-4FF7-A851-5D82B5453B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c77cfc-f926-4e40-878b-a2b4daa011b0"/>
    <ds:schemaRef ds:uri="cfb0170c-0804-4841-b063-354b1495d7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95A7D8-AC11-4509-92A7-1C01F8F2AF0F}">
  <ds:schemaRefs>
    <ds:schemaRef ds:uri="http://schemas.microsoft.com/office/2006/metadata/properties"/>
    <ds:schemaRef ds:uri="http://schemas.microsoft.com/office/infopath/2007/PartnerControls"/>
    <ds:schemaRef ds:uri="48c77cfc-f926-4e40-878b-a2b4daa011b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Usuario</cp:lastModifiedBy>
  <cp:revision/>
  <dcterms:created xsi:type="dcterms:W3CDTF">2023-09-27T15:10:58Z</dcterms:created>
  <dcterms:modified xsi:type="dcterms:W3CDTF">2026-07-09T22:14:10Z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0x010100EE39E667A227D945A67792929EA683D0</vt:lpwstr>
  </property>
  <property fmtid="{D5CDD505-2E9C-101B-9397-08002B2CF9AE}" pid="3" name="MediaServiceImageTags">
    <vt:lpwstr/>
  </property>
</Properties>
</file>